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09DBF28F-7990-41C0-B495-1EB34B6D1F82}" xr6:coauthVersionLast="45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groups" sheetId="16" r:id="rId1"/>
    <sheet name="en" sheetId="9" r:id="rId2"/>
    <sheet name="ru" sheetId="22" r:id="rId3"/>
    <sheet name="en double" sheetId="4" r:id="rId4"/>
    <sheet name="ru double" sheetId="5" r:id="rId5"/>
    <sheet name="layout" sheetId="6" r:id="rId6"/>
    <sheet name="en archive" sheetId="15" r:id="rId7"/>
    <sheet name="ru archive" sheetId="17" r:id="rId8"/>
    <sheet name="symbols" sheetId="21" r:id="rId9"/>
    <sheet name="modes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0" i="17" l="1"/>
  <c r="N20" i="17"/>
  <c r="P16" i="17"/>
  <c r="N16" i="17"/>
  <c r="N40" i="15" l="1"/>
  <c r="P40" i="15"/>
  <c r="N44" i="15"/>
  <c r="P44" i="1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8" i="22"/>
  <c r="B17" i="22"/>
  <c r="B19" i="22"/>
  <c r="B22" i="22"/>
  <c r="B21" i="22"/>
  <c r="B20" i="22"/>
  <c r="B23" i="22"/>
  <c r="B24" i="22"/>
  <c r="B25" i="22"/>
  <c r="B26" i="22"/>
  <c r="B27" i="22"/>
  <c r="B28" i="22"/>
  <c r="B29" i="22"/>
  <c r="B30" i="22"/>
  <c r="B32" i="22"/>
  <c r="B31" i="22"/>
  <c r="B33" i="22"/>
  <c r="B34" i="22"/>
  <c r="B2" i="22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" i="4"/>
  <c r="T6" i="17" l="1"/>
  <c r="R7" i="17"/>
  <c r="P6" i="17"/>
  <c r="T8" i="17"/>
  <c r="R6" i="17"/>
  <c r="N6" i="17"/>
  <c r="T7" i="17"/>
  <c r="N7" i="17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B35" i="22"/>
  <c r="E28" i="9" l="1"/>
  <c r="F28" i="9"/>
  <c r="G28" i="9"/>
  <c r="H28" i="9"/>
  <c r="I28" i="9"/>
  <c r="J28" i="9"/>
  <c r="K28" i="9"/>
  <c r="L28" i="9"/>
  <c r="M28" i="9"/>
  <c r="N28" i="9"/>
  <c r="O28" i="9"/>
  <c r="P12" i="17" l="1"/>
  <c r="N12" i="17"/>
  <c r="N8" i="15"/>
  <c r="C28" i="9" l="1"/>
  <c r="D28" i="9"/>
  <c r="L37" i="6"/>
  <c r="P11" i="6"/>
  <c r="H39" i="6"/>
  <c r="B39" i="6"/>
  <c r="T14" i="6"/>
  <c r="T15" i="6"/>
  <c r="E39" i="6"/>
  <c r="C39" i="6"/>
  <c r="P9" i="6"/>
  <c r="P15" i="6"/>
  <c r="O9" i="6"/>
  <c r="P13" i="6"/>
  <c r="C13" i="6"/>
  <c r="O11" i="6"/>
  <c r="T12" i="6"/>
  <c r="O7" i="6"/>
  <c r="P8" i="6"/>
  <c r="O15" i="6"/>
  <c r="T10" i="6"/>
  <c r="I39" i="6"/>
  <c r="P14" i="6"/>
  <c r="O14" i="6"/>
  <c r="P12" i="6"/>
  <c r="O8" i="6"/>
  <c r="T11" i="6"/>
  <c r="C12" i="6"/>
  <c r="K37" i="6"/>
  <c r="H35" i="6"/>
  <c r="T9" i="6"/>
  <c r="T13" i="6"/>
  <c r="O16" i="6"/>
  <c r="P7" i="6"/>
  <c r="O12" i="6"/>
  <c r="P16" i="6"/>
  <c r="T8" i="6"/>
  <c r="O10" i="6"/>
  <c r="B12" i="6"/>
  <c r="P10" i="6"/>
  <c r="X10" i="6" l="1"/>
  <c r="D12" i="6"/>
  <c r="B28" i="9" l="1"/>
  <c r="N32" i="17" l="1"/>
  <c r="N28" i="17"/>
  <c r="N24" i="17"/>
  <c r="N4" i="17"/>
  <c r="N4" i="15"/>
  <c r="N36" i="15"/>
  <c r="N32" i="15"/>
  <c r="N28" i="15"/>
  <c r="N24" i="15"/>
  <c r="N20" i="15"/>
  <c r="N16" i="15"/>
  <c r="N12" i="15"/>
  <c r="P32" i="17"/>
  <c r="P28" i="17"/>
  <c r="P24" i="17"/>
  <c r="P4" i="17"/>
  <c r="P36" i="15"/>
  <c r="P32" i="15"/>
  <c r="P28" i="15"/>
  <c r="P24" i="15"/>
  <c r="P20" i="15"/>
  <c r="P16" i="15"/>
  <c r="P12" i="15"/>
  <c r="P8" i="15"/>
  <c r="P4" i="15"/>
  <c r="P8" i="17" l="1"/>
  <c r="P82" i="6"/>
  <c r="Q46" i="6"/>
  <c r="O55" i="6"/>
  <c r="S41" i="6"/>
  <c r="W39" i="6"/>
  <c r="R50" i="6"/>
  <c r="C9" i="6"/>
  <c r="Q39" i="6"/>
  <c r="T34" i="6"/>
  <c r="Q43" i="6"/>
  <c r="R63" i="6"/>
  <c r="B9" i="6"/>
  <c r="B8" i="6"/>
  <c r="Q33" i="6"/>
  <c r="Q66" i="6"/>
  <c r="Q37" i="6"/>
  <c r="Q70" i="6"/>
  <c r="O76" i="6"/>
  <c r="S45" i="6"/>
  <c r="Q75" i="6"/>
  <c r="G8" i="6"/>
  <c r="R67" i="6"/>
  <c r="O61" i="6"/>
  <c r="R55" i="6"/>
  <c r="R64" i="6"/>
  <c r="R75" i="6"/>
  <c r="N47" i="6"/>
  <c r="Q69" i="6"/>
  <c r="T47" i="6"/>
  <c r="N41" i="6"/>
  <c r="X33" i="6"/>
  <c r="Q62" i="6"/>
  <c r="P69" i="6"/>
  <c r="O81" i="6"/>
  <c r="Q64" i="6"/>
  <c r="T43" i="6"/>
  <c r="Q45" i="6"/>
  <c r="R58" i="6"/>
  <c r="R73" i="6"/>
  <c r="O68" i="6"/>
  <c r="C16" i="6"/>
  <c r="Q42" i="6"/>
  <c r="U38" i="6"/>
  <c r="R71" i="6"/>
  <c r="G14" i="6"/>
  <c r="Q35" i="6"/>
  <c r="O42" i="6"/>
  <c r="V45" i="6"/>
  <c r="R51" i="6"/>
  <c r="U12" i="6"/>
  <c r="Q47" i="6"/>
  <c r="Q80" i="6"/>
  <c r="S35" i="6"/>
  <c r="U8" i="6"/>
  <c r="Y37" i="6"/>
  <c r="P43" i="6"/>
  <c r="O75" i="6"/>
  <c r="O66" i="6"/>
  <c r="P59" i="6"/>
  <c r="Q63" i="6"/>
  <c r="P52" i="6"/>
  <c r="U9" i="6"/>
  <c r="P77" i="6"/>
  <c r="R66" i="6"/>
  <c r="G11" i="6"/>
  <c r="R69" i="6"/>
  <c r="V11" i="6"/>
  <c r="U33" i="6"/>
  <c r="U41" i="6"/>
  <c r="P38" i="6"/>
  <c r="N34" i="6"/>
  <c r="W34" i="6"/>
  <c r="R57" i="6"/>
  <c r="Q60" i="6"/>
  <c r="Q81" i="6"/>
  <c r="U15" i="6"/>
  <c r="O43" i="6"/>
  <c r="V46" i="6"/>
  <c r="C11" i="6"/>
  <c r="Y33" i="6"/>
  <c r="Q56" i="6"/>
  <c r="P34" i="6"/>
  <c r="P45" i="6"/>
  <c r="S37" i="6"/>
  <c r="P63" i="6"/>
  <c r="R37" i="6"/>
  <c r="Q78" i="6"/>
  <c r="R39" i="6"/>
  <c r="N43" i="6"/>
  <c r="Q52" i="6"/>
  <c r="O78" i="6"/>
  <c r="W37" i="6"/>
  <c r="P50" i="6"/>
  <c r="W42" i="6"/>
  <c r="V41" i="6"/>
  <c r="R53" i="6"/>
  <c r="R62" i="6"/>
  <c r="U14" i="6"/>
  <c r="Y41" i="6"/>
  <c r="U11" i="6"/>
  <c r="P79" i="6"/>
  <c r="V42" i="6"/>
  <c r="Q61" i="6"/>
  <c r="O62" i="6"/>
  <c r="P41" i="6"/>
  <c r="R46" i="6"/>
  <c r="G12" i="6"/>
  <c r="Q53" i="6"/>
  <c r="N35" i="6"/>
  <c r="R61" i="6"/>
  <c r="R80" i="6"/>
  <c r="W45" i="6"/>
  <c r="N45" i="6"/>
  <c r="R60" i="6"/>
  <c r="S38" i="6"/>
  <c r="P68" i="6"/>
  <c r="T37" i="6"/>
  <c r="Q41" i="6"/>
  <c r="P62" i="6"/>
  <c r="U43" i="6"/>
  <c r="P46" i="6"/>
  <c r="V35" i="6"/>
  <c r="P56" i="6"/>
  <c r="C8" i="6"/>
  <c r="P66" i="6"/>
  <c r="B10" i="6"/>
  <c r="O58" i="6"/>
  <c r="O72" i="6"/>
  <c r="X42" i="6"/>
  <c r="N46" i="6"/>
  <c r="O46" i="6"/>
  <c r="S47" i="6"/>
  <c r="U13" i="6"/>
  <c r="P57" i="6"/>
  <c r="R35" i="6"/>
  <c r="R33" i="6"/>
  <c r="O60" i="6"/>
  <c r="T39" i="6"/>
  <c r="Q58" i="6"/>
  <c r="O41" i="6"/>
  <c r="N42" i="6"/>
  <c r="P58" i="6"/>
  <c r="U34" i="6"/>
  <c r="C15" i="6"/>
  <c r="Q59" i="6"/>
  <c r="P74" i="6"/>
  <c r="G15" i="6"/>
  <c r="G13" i="6"/>
  <c r="V12" i="6"/>
  <c r="B14" i="6"/>
  <c r="O65" i="6"/>
  <c r="V43" i="6"/>
  <c r="O47" i="6"/>
  <c r="Q77" i="6"/>
  <c r="O63" i="6"/>
  <c r="S42" i="6"/>
  <c r="P37" i="6"/>
  <c r="X45" i="6"/>
  <c r="Q73" i="6"/>
  <c r="P70" i="6"/>
  <c r="P71" i="6"/>
  <c r="W47" i="6"/>
  <c r="R77" i="6"/>
  <c r="Q79" i="6"/>
  <c r="Q57" i="6"/>
  <c r="O33" i="6"/>
  <c r="T33" i="6"/>
  <c r="P35" i="6"/>
  <c r="W33" i="6"/>
  <c r="R74" i="6"/>
  <c r="O80" i="6"/>
  <c r="U45" i="6"/>
  <c r="T45" i="6"/>
  <c r="O57" i="6"/>
  <c r="U42" i="6"/>
  <c r="V34" i="6"/>
  <c r="P54" i="6"/>
  <c r="V9" i="6"/>
  <c r="O59" i="6"/>
  <c r="R45" i="6"/>
  <c r="N33" i="6"/>
  <c r="O67" i="6"/>
  <c r="R59" i="6"/>
  <c r="P55" i="6"/>
  <c r="O39" i="6"/>
  <c r="O56" i="6"/>
  <c r="P42" i="6"/>
  <c r="V10" i="6"/>
  <c r="Y45" i="6"/>
  <c r="R65" i="6"/>
  <c r="R72" i="6"/>
  <c r="T41" i="6"/>
  <c r="R82" i="6"/>
  <c r="U37" i="6"/>
  <c r="X46" i="6"/>
  <c r="R68" i="6"/>
  <c r="P67" i="6"/>
  <c r="T35" i="6"/>
  <c r="W46" i="6"/>
  <c r="P60" i="6"/>
  <c r="P64" i="6"/>
  <c r="Q82" i="6"/>
  <c r="U47" i="6"/>
  <c r="R79" i="6"/>
  <c r="P39" i="6"/>
  <c r="P73" i="6"/>
  <c r="P65" i="6"/>
  <c r="R47" i="6"/>
  <c r="Q74" i="6"/>
  <c r="S39" i="6"/>
  <c r="P81" i="6"/>
  <c r="X37" i="6"/>
  <c r="Q51" i="6"/>
  <c r="R52" i="6"/>
  <c r="Q54" i="6"/>
  <c r="X41" i="6"/>
  <c r="O64" i="6"/>
  <c r="R41" i="6"/>
  <c r="V14" i="6"/>
  <c r="Q38" i="6"/>
  <c r="P76" i="6"/>
  <c r="S33" i="6"/>
  <c r="C14" i="6"/>
  <c r="U46" i="6"/>
  <c r="V33" i="6"/>
  <c r="R56" i="6"/>
  <c r="O45" i="6"/>
  <c r="G9" i="6"/>
  <c r="Q65" i="6"/>
  <c r="N37" i="6"/>
  <c r="Q68" i="6"/>
  <c r="O54" i="6"/>
  <c r="O50" i="6"/>
  <c r="W43" i="6"/>
  <c r="V38" i="6"/>
  <c r="O77" i="6"/>
  <c r="O37" i="6"/>
  <c r="W41" i="6"/>
  <c r="V37" i="6"/>
  <c r="T42" i="6"/>
  <c r="B16" i="6"/>
  <c r="C7" i="6"/>
  <c r="B11" i="6"/>
  <c r="O52" i="6"/>
  <c r="S43" i="6"/>
  <c r="R78" i="6"/>
  <c r="O70" i="6"/>
  <c r="O35" i="6"/>
  <c r="R70" i="6"/>
  <c r="R34" i="6"/>
  <c r="V47" i="6"/>
  <c r="V15" i="6"/>
  <c r="T46" i="6"/>
  <c r="W35" i="6"/>
  <c r="P80" i="6"/>
  <c r="Q72" i="6"/>
  <c r="Q67" i="6"/>
  <c r="V8" i="6"/>
  <c r="R42" i="6"/>
  <c r="P53" i="6"/>
  <c r="O51" i="6"/>
  <c r="Q71" i="6"/>
  <c r="P33" i="6"/>
  <c r="W38" i="6"/>
  <c r="P78" i="6"/>
  <c r="R54" i="6"/>
  <c r="Q76" i="6"/>
  <c r="T38" i="6"/>
  <c r="R43" i="6"/>
  <c r="P61" i="6"/>
  <c r="P72" i="6"/>
  <c r="N38" i="6"/>
  <c r="V13" i="6"/>
  <c r="O69" i="6"/>
  <c r="B15" i="6"/>
  <c r="U39" i="6"/>
  <c r="S46" i="6"/>
  <c r="O53" i="6"/>
  <c r="O71" i="6"/>
  <c r="N39" i="6"/>
  <c r="B7" i="6"/>
  <c r="O34" i="6"/>
  <c r="P51" i="6"/>
  <c r="O74" i="6"/>
  <c r="O79" i="6"/>
  <c r="U35" i="6"/>
  <c r="O73" i="6"/>
  <c r="X38" i="6"/>
  <c r="Q50" i="6"/>
  <c r="O82" i="6"/>
  <c r="G10" i="6"/>
  <c r="S34" i="6"/>
  <c r="P75" i="6"/>
  <c r="U10" i="6"/>
  <c r="R38" i="6"/>
  <c r="X34" i="6"/>
  <c r="Q55" i="6"/>
  <c r="Q34" i="6"/>
  <c r="P47" i="6"/>
  <c r="R81" i="6"/>
  <c r="C10" i="6"/>
  <c r="V39" i="6"/>
  <c r="R76" i="6"/>
  <c r="O38" i="6"/>
  <c r="D11" i="6" l="1"/>
  <c r="D10" i="6"/>
  <c r="N8" i="17"/>
  <c r="Q9" i="6"/>
  <c r="Q8" i="6"/>
  <c r="Q12" i="6"/>
  <c r="Q10" i="6"/>
  <c r="Q7" i="6"/>
  <c r="Q11" i="6"/>
  <c r="X25" i="6" l="1"/>
  <c r="W12" i="6"/>
  <c r="R27" i="6"/>
  <c r="S79" i="6"/>
  <c r="O27" i="6"/>
  <c r="O31" i="6"/>
  <c r="X30" i="6"/>
  <c r="W27" i="6"/>
  <c r="S55" i="6"/>
  <c r="S74" i="6"/>
  <c r="P31" i="6"/>
  <c r="D15" i="6"/>
  <c r="T30" i="6"/>
  <c r="S72" i="6"/>
  <c r="S25" i="6"/>
  <c r="S22" i="6"/>
  <c r="D9" i="6"/>
  <c r="Q31" i="6"/>
  <c r="P27" i="6"/>
  <c r="Q13" i="6"/>
  <c r="S65" i="6"/>
  <c r="S67" i="6"/>
  <c r="S80" i="6"/>
  <c r="W29" i="6"/>
  <c r="Q30" i="6"/>
  <c r="W31" i="6"/>
  <c r="S53" i="6"/>
  <c r="S56" i="6"/>
  <c r="V30" i="6"/>
  <c r="N27" i="6"/>
  <c r="S30" i="6"/>
  <c r="S57" i="6"/>
  <c r="S63" i="6"/>
  <c r="W13" i="6"/>
  <c r="R30" i="6"/>
  <c r="S50" i="6"/>
  <c r="Y10" i="6"/>
  <c r="Q14" i="6"/>
  <c r="P25" i="6"/>
  <c r="P30" i="6"/>
  <c r="V31" i="6"/>
  <c r="U30" i="6"/>
  <c r="W15" i="6"/>
  <c r="N25" i="6"/>
  <c r="Q22" i="6"/>
  <c r="S68" i="6"/>
  <c r="S75" i="6"/>
  <c r="S61" i="6"/>
  <c r="W11" i="6"/>
  <c r="U26" i="6"/>
  <c r="D14" i="6"/>
  <c r="K10" i="6"/>
  <c r="U25" i="6"/>
  <c r="T26" i="6"/>
  <c r="V26" i="6"/>
  <c r="W25" i="6"/>
  <c r="S52" i="6"/>
  <c r="O26" i="6"/>
  <c r="S62" i="6"/>
  <c r="P29" i="6"/>
  <c r="V29" i="6"/>
  <c r="D8" i="6"/>
  <c r="P26" i="6"/>
  <c r="N29" i="6"/>
  <c r="Q23" i="6"/>
  <c r="V25" i="6"/>
  <c r="V27" i="6"/>
  <c r="V16" i="6"/>
  <c r="Q16" i="6"/>
  <c r="S31" i="6"/>
  <c r="X29" i="6"/>
  <c r="T25" i="6"/>
  <c r="S60" i="6"/>
  <c r="R31" i="6"/>
  <c r="W14" i="6"/>
  <c r="D7" i="6"/>
  <c r="S76" i="6"/>
  <c r="R26" i="6"/>
  <c r="W26" i="6"/>
  <c r="O30" i="6"/>
  <c r="T29" i="6"/>
  <c r="X26" i="6"/>
  <c r="N31" i="6"/>
  <c r="D16" i="6"/>
  <c r="Y29" i="6"/>
  <c r="S51" i="6"/>
  <c r="Y25" i="6"/>
  <c r="U27" i="6"/>
  <c r="S27" i="6"/>
  <c r="S64" i="6"/>
  <c r="S81" i="6"/>
  <c r="R25" i="6"/>
  <c r="S29" i="6"/>
  <c r="S23" i="6"/>
  <c r="S77" i="6"/>
  <c r="W30" i="6"/>
  <c r="Q27" i="6"/>
  <c r="W9" i="6"/>
  <c r="S78" i="6"/>
  <c r="S82" i="6"/>
  <c r="U29" i="6"/>
  <c r="N30" i="6"/>
  <c r="S73" i="6"/>
  <c r="L10" i="6"/>
  <c r="Q29" i="6"/>
  <c r="T31" i="6"/>
  <c r="W8" i="6"/>
  <c r="U16" i="6"/>
  <c r="T27" i="6"/>
  <c r="O25" i="6"/>
  <c r="S70" i="6"/>
  <c r="W10" i="6"/>
  <c r="S26" i="6"/>
  <c r="U31" i="6"/>
  <c r="S58" i="6"/>
  <c r="X8" i="6"/>
  <c r="Q25" i="6"/>
  <c r="S59" i="6"/>
  <c r="Q26" i="6"/>
  <c r="S71" i="6"/>
  <c r="D13" i="6"/>
  <c r="Q15" i="6"/>
  <c r="N26" i="6"/>
  <c r="R29" i="6"/>
  <c r="S69" i="6"/>
  <c r="K8" i="6"/>
  <c r="S66" i="6"/>
  <c r="O29" i="6"/>
  <c r="S54" i="6"/>
  <c r="N20" i="6" l="1"/>
  <c r="S21" i="6"/>
  <c r="U20" i="6"/>
  <c r="Q20" i="6"/>
  <c r="V21" i="6"/>
  <c r="P20" i="6"/>
  <c r="T20" i="6"/>
  <c r="P21" i="6"/>
  <c r="S20" i="6"/>
  <c r="X20" i="6"/>
  <c r="R20" i="6"/>
  <c r="Q21" i="6"/>
  <c r="V20" i="6"/>
  <c r="V19" i="6"/>
  <c r="P19" i="6"/>
  <c r="Q19" i="6"/>
  <c r="N19" i="6"/>
  <c r="N21" i="6"/>
  <c r="O21" i="6"/>
  <c r="T19" i="6"/>
  <c r="U22" i="6"/>
  <c r="R19" i="6"/>
  <c r="U21" i="6"/>
  <c r="W20" i="6"/>
  <c r="O20" i="6"/>
  <c r="S19" i="6"/>
  <c r="X19" i="6"/>
  <c r="T21" i="6"/>
  <c r="U23" i="6"/>
  <c r="O19" i="6"/>
  <c r="W16" i="6"/>
  <c r="Y19" i="6"/>
  <c r="W19" i="6"/>
  <c r="U19" i="6"/>
  <c r="W21" i="6"/>
  <c r="R21" i="6"/>
  <c r="C42" i="6"/>
  <c r="E41" i="6"/>
  <c r="G41" i="6"/>
  <c r="B74" i="6"/>
  <c r="C43" i="6"/>
  <c r="G43" i="6"/>
  <c r="J42" i="6"/>
  <c r="L41" i="6"/>
  <c r="D47" i="6"/>
  <c r="E45" i="6"/>
  <c r="D42" i="6"/>
  <c r="K42" i="6"/>
  <c r="C41" i="6"/>
  <c r="C45" i="6"/>
  <c r="B53" i="6"/>
  <c r="J43" i="6"/>
  <c r="B60" i="6"/>
  <c r="B73" i="6"/>
  <c r="B66" i="6"/>
  <c r="F42" i="6"/>
  <c r="B57" i="6"/>
  <c r="B43" i="6"/>
  <c r="A46" i="6"/>
  <c r="A42" i="6"/>
  <c r="G42" i="6"/>
  <c r="A47" i="6"/>
  <c r="I43" i="6"/>
  <c r="D41" i="6"/>
  <c r="D46" i="6"/>
  <c r="B42" i="6"/>
  <c r="E42" i="6"/>
  <c r="B64" i="6"/>
  <c r="A43" i="6"/>
  <c r="B70" i="6"/>
  <c r="B62" i="6"/>
  <c r="D45" i="6"/>
  <c r="B63" i="6"/>
  <c r="B67" i="6"/>
  <c r="B71" i="6"/>
  <c r="A33" i="6"/>
  <c r="J41" i="6"/>
  <c r="H41" i="6"/>
  <c r="D43" i="6"/>
  <c r="E43" i="6"/>
  <c r="I42" i="6"/>
  <c r="B56" i="6"/>
  <c r="B61" i="6"/>
  <c r="D50" i="6"/>
  <c r="E46" i="6"/>
  <c r="H43" i="6"/>
  <c r="B68" i="6"/>
  <c r="B54" i="6"/>
  <c r="B58" i="6"/>
  <c r="B75" i="6"/>
  <c r="H42" i="6"/>
  <c r="K41" i="6"/>
  <c r="B55" i="6"/>
  <c r="I8" i="6"/>
  <c r="F43" i="6"/>
  <c r="B65" i="6"/>
  <c r="B72" i="6"/>
  <c r="H8" i="6"/>
  <c r="C46" i="6"/>
  <c r="B51" i="6"/>
  <c r="J8" i="6" l="1"/>
  <c r="G47" i="6"/>
  <c r="B69" i="6"/>
  <c r="K46" i="6"/>
  <c r="H12" i="6"/>
  <c r="B59" i="6"/>
  <c r="J45" i="6"/>
  <c r="J46" i="6"/>
  <c r="H46" i="6"/>
  <c r="H9" i="6"/>
  <c r="B41" i="6"/>
  <c r="H14" i="6"/>
  <c r="G46" i="6"/>
  <c r="K45" i="6"/>
  <c r="L45" i="6"/>
  <c r="H11" i="6"/>
  <c r="I45" i="6"/>
  <c r="G45" i="6"/>
  <c r="H10" i="6"/>
  <c r="H13" i="6"/>
  <c r="B52" i="6"/>
  <c r="B47" i="6"/>
  <c r="H15" i="6"/>
  <c r="C47" i="6"/>
  <c r="H47" i="6"/>
  <c r="I41" i="6"/>
  <c r="F47" i="6"/>
  <c r="B46" i="6"/>
  <c r="H16" i="6" l="1"/>
  <c r="J47" i="6"/>
  <c r="A45" i="6"/>
  <c r="F46" i="6"/>
  <c r="I46" i="6"/>
  <c r="A41" i="6"/>
  <c r="E47" i="6"/>
  <c r="H45" i="6"/>
  <c r="B50" i="6"/>
  <c r="I47" i="6"/>
  <c r="D22" i="6" l="1"/>
  <c r="A25" i="6"/>
  <c r="F45" i="6"/>
  <c r="F23" i="6" l="1"/>
  <c r="B45" i="6"/>
  <c r="F41" i="6"/>
  <c r="F22" i="6" l="1"/>
  <c r="H22" i="6" s="1"/>
  <c r="D23" i="6"/>
  <c r="H23" i="6" s="1"/>
  <c r="C65" i="6"/>
  <c r="E59" i="6"/>
  <c r="D34" i="6"/>
  <c r="I13" i="6"/>
  <c r="E58" i="6"/>
  <c r="G35" i="6"/>
  <c r="J39" i="6"/>
  <c r="E69" i="6"/>
  <c r="A34" i="6"/>
  <c r="C64" i="6"/>
  <c r="K33" i="6"/>
  <c r="D59" i="6"/>
  <c r="E56" i="6"/>
  <c r="I34" i="6"/>
  <c r="D51" i="6"/>
  <c r="C52" i="6"/>
  <c r="B38" i="6"/>
  <c r="A38" i="6"/>
  <c r="E57" i="6"/>
  <c r="F37" i="6"/>
  <c r="C62" i="6"/>
  <c r="C73" i="6"/>
  <c r="D52" i="6"/>
  <c r="I38" i="6"/>
  <c r="E70" i="6"/>
  <c r="I33" i="6"/>
  <c r="C57" i="6"/>
  <c r="D67" i="6"/>
  <c r="I37" i="6"/>
  <c r="I35" i="6"/>
  <c r="G38" i="6"/>
  <c r="D38" i="6"/>
  <c r="C70" i="6"/>
  <c r="I15" i="6"/>
  <c r="J33" i="6"/>
  <c r="D33" i="6"/>
  <c r="D54" i="6"/>
  <c r="E34" i="6"/>
  <c r="E55" i="6"/>
  <c r="J37" i="6"/>
  <c r="B34" i="6"/>
  <c r="D57" i="6"/>
  <c r="I11" i="6"/>
  <c r="C38" i="6"/>
  <c r="F34" i="6"/>
  <c r="D65" i="6"/>
  <c r="E67" i="6"/>
  <c r="E38" i="6"/>
  <c r="J38" i="6"/>
  <c r="E53" i="6"/>
  <c r="E66" i="6"/>
  <c r="D66" i="6"/>
  <c r="C34" i="6"/>
  <c r="C50" i="6"/>
  <c r="D55" i="6"/>
  <c r="D53" i="6"/>
  <c r="D61" i="6"/>
  <c r="D64" i="6"/>
  <c r="C37" i="6"/>
  <c r="D62" i="6"/>
  <c r="A39" i="6"/>
  <c r="E61" i="6"/>
  <c r="F38" i="6"/>
  <c r="E54" i="6"/>
  <c r="C51" i="6"/>
  <c r="C68" i="6"/>
  <c r="E63" i="6"/>
  <c r="D56" i="6"/>
  <c r="D70" i="6"/>
  <c r="H34" i="6"/>
  <c r="F33" i="6"/>
  <c r="E37" i="6"/>
  <c r="E62" i="6"/>
  <c r="D69" i="6"/>
  <c r="D37" i="6"/>
  <c r="L33" i="6"/>
  <c r="E35" i="6"/>
  <c r="C69" i="6"/>
  <c r="E60" i="6"/>
  <c r="E52" i="6"/>
  <c r="D58" i="6"/>
  <c r="D74" i="6"/>
  <c r="C60" i="6"/>
  <c r="C53" i="6"/>
  <c r="H38" i="6"/>
  <c r="H33" i="6"/>
  <c r="C54" i="6"/>
  <c r="J34" i="6"/>
  <c r="E72" i="6"/>
  <c r="B33" i="6"/>
  <c r="E50" i="6"/>
  <c r="F35" i="6"/>
  <c r="B37" i="6"/>
  <c r="C61" i="6"/>
  <c r="H37" i="6"/>
  <c r="C72" i="6"/>
  <c r="D75" i="6"/>
  <c r="I14" i="6"/>
  <c r="E65" i="6"/>
  <c r="C33" i="6"/>
  <c r="E74" i="6"/>
  <c r="A35" i="6"/>
  <c r="D72" i="6"/>
  <c r="G37" i="6"/>
  <c r="G39" i="6"/>
  <c r="D60" i="6"/>
  <c r="C66" i="6"/>
  <c r="C56" i="6"/>
  <c r="E33" i="6"/>
  <c r="I10" i="6"/>
  <c r="D68" i="6"/>
  <c r="G34" i="6"/>
  <c r="C74" i="6"/>
  <c r="K34" i="6"/>
  <c r="E75" i="6"/>
  <c r="E64" i="6"/>
  <c r="D71" i="6"/>
  <c r="E71" i="6"/>
  <c r="D73" i="6"/>
  <c r="F39" i="6"/>
  <c r="A37" i="6"/>
  <c r="B35" i="6"/>
  <c r="E73" i="6"/>
  <c r="J35" i="6"/>
  <c r="K38" i="6"/>
  <c r="D35" i="6"/>
  <c r="E68" i="6"/>
  <c r="C59" i="6"/>
  <c r="C35" i="6"/>
  <c r="D39" i="6"/>
  <c r="C71" i="6"/>
  <c r="C58" i="6"/>
  <c r="C63" i="6"/>
  <c r="D63" i="6"/>
  <c r="C67" i="6"/>
  <c r="E51" i="6"/>
  <c r="I9" i="6"/>
  <c r="I12" i="6"/>
  <c r="C75" i="6"/>
  <c r="G33" i="6"/>
  <c r="C55" i="6"/>
  <c r="A30" i="6" l="1"/>
  <c r="D30" i="6"/>
  <c r="F26" i="6"/>
  <c r="A29" i="6"/>
  <c r="A19" i="6" s="1"/>
  <c r="E30" i="6"/>
  <c r="D29" i="6"/>
  <c r="J27" i="6"/>
  <c r="G27" i="6"/>
  <c r="A31" i="6"/>
  <c r="J26" i="6"/>
  <c r="I26" i="6"/>
  <c r="J25" i="6"/>
  <c r="F25" i="6"/>
  <c r="E29" i="6"/>
  <c r="K26" i="6"/>
  <c r="D31" i="6"/>
  <c r="F27" i="6"/>
  <c r="C30" i="6"/>
  <c r="G26" i="6"/>
  <c r="G25" i="6"/>
  <c r="H25" i="6"/>
  <c r="C29" i="6"/>
  <c r="H26" i="6"/>
  <c r="B29" i="6"/>
  <c r="I25" i="6"/>
  <c r="F75" i="6"/>
  <c r="F67" i="6"/>
  <c r="F61" i="6"/>
  <c r="F51" i="6"/>
  <c r="F73" i="6"/>
  <c r="F69" i="6"/>
  <c r="F68" i="6"/>
  <c r="F64" i="6"/>
  <c r="F53" i="6"/>
  <c r="F56" i="6"/>
  <c r="F70" i="6"/>
  <c r="F55" i="6"/>
  <c r="F60" i="6"/>
  <c r="F58" i="6"/>
  <c r="F72" i="6"/>
  <c r="F62" i="6"/>
  <c r="F57" i="6"/>
  <c r="F74" i="6"/>
  <c r="F63" i="6"/>
  <c r="F71" i="6"/>
  <c r="F54" i="6"/>
  <c r="F66" i="6"/>
  <c r="F59" i="6"/>
  <c r="F65" i="6"/>
  <c r="J12" i="6"/>
  <c r="E25" i="6"/>
  <c r="J15" i="6"/>
  <c r="H30" i="6"/>
  <c r="I16" i="6"/>
  <c r="J9" i="6"/>
  <c r="B25" i="6"/>
  <c r="J14" i="6"/>
  <c r="I29" i="6"/>
  <c r="C25" i="6"/>
  <c r="J10" i="6"/>
  <c r="H29" i="6"/>
  <c r="J13" i="6"/>
  <c r="G29" i="6"/>
  <c r="G30" i="6"/>
  <c r="C26" i="6"/>
  <c r="F31" i="6"/>
  <c r="D27" i="6"/>
  <c r="K30" i="6"/>
  <c r="C27" i="6"/>
  <c r="E27" i="6"/>
  <c r="B27" i="6"/>
  <c r="L25" i="6"/>
  <c r="K25" i="6"/>
  <c r="I27" i="6"/>
  <c r="H27" i="6"/>
  <c r="C31" i="6"/>
  <c r="E31" i="6"/>
  <c r="B31" i="6"/>
  <c r="L29" i="6"/>
  <c r="K29" i="6"/>
  <c r="I31" i="6"/>
  <c r="H31" i="6"/>
  <c r="F29" i="6"/>
  <c r="J29" i="6"/>
  <c r="I30" i="6"/>
  <c r="J30" i="6"/>
  <c r="A27" i="6"/>
  <c r="G31" i="6"/>
  <c r="J31" i="6"/>
  <c r="J11" i="6"/>
  <c r="D25" i="6"/>
  <c r="E26" i="6"/>
  <c r="F30" i="6"/>
  <c r="D26" i="6"/>
  <c r="A26" i="6"/>
  <c r="F50" i="6"/>
  <c r="F52" i="6"/>
  <c r="B26" i="6"/>
  <c r="B30" i="6"/>
  <c r="J16" i="6" l="1"/>
  <c r="E20" i="6"/>
  <c r="C20" i="6"/>
  <c r="D21" i="6"/>
  <c r="D19" i="6"/>
  <c r="H21" i="6"/>
  <c r="B21" i="6"/>
  <c r="C19" i="6"/>
  <c r="D20" i="6"/>
  <c r="K19" i="6"/>
  <c r="B20" i="6"/>
  <c r="A21" i="6"/>
  <c r="A20" i="6"/>
  <c r="E19" i="6"/>
  <c r="C21" i="6"/>
  <c r="B19" i="6"/>
  <c r="I21" i="6"/>
  <c r="E21" i="6"/>
  <c r="H20" i="6"/>
  <c r="G20" i="6"/>
  <c r="K20" i="6"/>
  <c r="I20" i="6"/>
  <c r="J21" i="6"/>
  <c r="F20" i="6"/>
  <c r="J20" i="6"/>
  <c r="L19" i="6"/>
  <c r="I19" i="6"/>
  <c r="H19" i="6"/>
  <c r="F21" i="6"/>
  <c r="F19" i="6"/>
  <c r="G19" i="6"/>
  <c r="J19" i="6"/>
  <c r="G2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B1" authorId="0" shapeId="0" xr:uid="{2CB77CF8-4676-44AB-959B-8A0CD41ECB90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B1" authorId="0" shapeId="0" xr:uid="{5E26C248-F7F0-4C16-9545-942D6F82EBEF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A1" authorId="0" shapeId="0" xr:uid="{F8110E5D-9C10-4DD7-A61B-319545A68586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A1" authorId="0" shapeId="0" xr:uid="{1FC1A8F4-A336-497D-8D70-ED8AAFFC7200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sharedStrings.xml><?xml version="1.0" encoding="utf-8"?>
<sst xmlns="http://schemas.openxmlformats.org/spreadsheetml/2006/main" count="4697" uniqueCount="1024">
  <si>
    <t>ё</t>
  </si>
  <si>
    <t>-</t>
  </si>
  <si>
    <t>=</t>
  </si>
  <si>
    <t>backspace</t>
  </si>
  <si>
    <t>tab</t>
  </si>
  <si>
    <t>`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</si>
  <si>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</si>
  <si>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</si>
  <si>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</si>
  <si>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</si>
  <si>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</si>
  <si>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</si>
  <si>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</si>
  <si>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</si>
  <si>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</si>
  <si>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</si>
  <si>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</t>
  </si>
  <si>
    <t>]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</si>
  <si>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</si>
  <si>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</si>
  <si>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</si>
  <si>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</si>
  <si>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</si>
  <si>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</si>
  <si>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</si>
  <si>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</si>
  <si>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</si>
  <si>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</si>
  <si>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enter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</si>
  <si>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</si>
  <si>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</si>
  <si>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</si>
  <si>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</si>
  <si>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</si>
  <si>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</si>
  <si>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</si>
  <si>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</si>
  <si>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</si>
  <si>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</si>
  <si>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alt</t>
  </si>
  <si>
    <t>space</t>
  </si>
  <si>
    <t>alt long</t>
  </si>
  <si>
    <t>long</t>
  </si>
  <si>
    <t>base</t>
  </si>
  <si>
    <t>down</t>
  </si>
  <si>
    <t>up</t>
  </si>
  <si>
    <t>left</t>
  </si>
  <si>
    <t>right</t>
  </si>
  <si>
    <t>delete</t>
  </si>
  <si>
    <t>й</t>
  </si>
  <si>
    <t>ц</t>
  </si>
  <si>
    <t>у</t>
  </si>
  <si>
    <t>к</t>
  </si>
  <si>
    <t>е</t>
  </si>
  <si>
    <t>н</t>
  </si>
  <si>
    <t>г</t>
  </si>
  <si>
    <t>ш</t>
  </si>
  <si>
    <t>щ</t>
  </si>
  <si>
    <t>з</t>
  </si>
  <si>
    <t>х</t>
  </si>
  <si>
    <t>ъ</t>
  </si>
  <si>
    <t>ф</t>
  </si>
  <si>
    <t>ы</t>
  </si>
  <si>
    <t>в</t>
  </si>
  <si>
    <t>а</t>
  </si>
  <si>
    <t>п</t>
  </si>
  <si>
    <t>р</t>
  </si>
  <si>
    <t>о</t>
  </si>
  <si>
    <t>л</t>
  </si>
  <si>
    <t>д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</si>
  <si>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</si>
  <si>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</si>
  <si>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</si>
  <si>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</si>
  <si>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</si>
  <si>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</si>
  <si>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</si>
  <si>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</si>
  <si>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</si>
  <si>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б</t>
  </si>
  <si>
    <t>ю</t>
  </si>
  <si>
    <t>esc</t>
  </si>
  <si>
    <t>collapse all</t>
  </si>
  <si>
    <t>'</t>
  </si>
  <si>
    <t>« 00AB</t>
  </si>
  <si>
    <t>» 00BB</t>
  </si>
  <si>
    <t>× 00D7</t>
  </si>
  <si>
    <t>÷ 00F7</t>
  </si>
  <si>
    <t>! 0021</t>
  </si>
  <si>
    <t>" 0022</t>
  </si>
  <si>
    <t># 0023</t>
  </si>
  <si>
    <t>$ 0024</t>
  </si>
  <si>
    <t>&amp; 0026</t>
  </si>
  <si>
    <t>% 0025</t>
  </si>
  <si>
    <t>' 0027</t>
  </si>
  <si>
    <t>( 0028</t>
  </si>
  <si>
    <t>) 0029</t>
  </si>
  <si>
    <t>* 002A</t>
  </si>
  <si>
    <t>+ 002B</t>
  </si>
  <si>
    <t>, 002C</t>
  </si>
  <si>
    <t>. 002E</t>
  </si>
  <si>
    <t>/ 002F</t>
  </si>
  <si>
    <t>1 0031</t>
  </si>
  <si>
    <t>2 0032</t>
  </si>
  <si>
    <t>3 0033</t>
  </si>
  <si>
    <t>4 0034</t>
  </si>
  <si>
    <t>5 0035</t>
  </si>
  <si>
    <t>6 0036</t>
  </si>
  <si>
    <t>7 0037</t>
  </si>
  <si>
    <t>8 0038</t>
  </si>
  <si>
    <t>9 0039</t>
  </si>
  <si>
    <t>0 0030</t>
  </si>
  <si>
    <t>: 003A</t>
  </si>
  <si>
    <t>; 003B</t>
  </si>
  <si>
    <t>&lt; 003C</t>
  </si>
  <si>
    <t>&gt; 003E</t>
  </si>
  <si>
    <t>= 003D</t>
  </si>
  <si>
    <t>? 003F</t>
  </si>
  <si>
    <t>@ 0040</t>
  </si>
  <si>
    <t>[ 005B</t>
  </si>
  <si>
    <t>] 005D</t>
  </si>
  <si>
    <t>\ 005C</t>
  </si>
  <si>
    <t>^ 005E</t>
  </si>
  <si>
    <t>_ 005F</t>
  </si>
  <si>
    <t>` 0060</t>
  </si>
  <si>
    <t>{ 007B</t>
  </si>
  <si>
    <t>} 007D</t>
  </si>
  <si>
    <t>| 007C</t>
  </si>
  <si>
    <t>~ 007E</t>
  </si>
  <si>
    <t>§ 00A7</t>
  </si>
  <si>
    <t>play/pause</t>
  </si>
  <si>
    <t>– 2013</t>
  </si>
  <si>
    <t>— 2014</t>
  </si>
  <si>
    <t>≈ 2248</t>
  </si>
  <si>
    <t>≠ 2260</t>
  </si>
  <si>
    <t>≟ 225F</t>
  </si>
  <si>
    <t>± 00B1</t>
  </si>
  <si>
    <t>✓ 2713</t>
  </si>
  <si>
    <t>✕ 2715</t>
  </si>
  <si>
    <t>° 00B0</t>
  </si>
  <si>
    <t>№ 2116</t>
  </si>
  <si>
    <t>“ 201C</t>
  </si>
  <si>
    <t>” 201D</t>
  </si>
  <si>
    <t>double</t>
  </si>
  <si>
    <t>¤ 00A4</t>
  </si>
  <si>
    <t>disable</t>
  </si>
  <si>
    <t>undo</t>
  </si>
  <si>
    <t>redo</t>
  </si>
  <si>
    <t>\</t>
  </si>
  <si>
    <t>shift</t>
  </si>
  <si>
    <t>diff</t>
  </si>
  <si>
    <t>home</t>
  </si>
  <si>
    <t>ll</t>
  </si>
  <si>
    <t>lr</t>
  </si>
  <si>
    <t>lm</t>
  </si>
  <si>
    <t>li</t>
  </si>
  <si>
    <t>ri</t>
  </si>
  <si>
    <t>rm</t>
  </si>
  <si>
    <t>rr</t>
  </si>
  <si>
    <t>rl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</si>
  <si>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</si>
  <si>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</si>
  <si>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</si>
  <si>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</si>
  <si>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</si>
  <si>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</si>
  <si>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</si>
  <si>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</si>
  <si>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</si>
  <si>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</si>
  <si>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</si>
  <si>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</si>
  <si>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</si>
  <si>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</si>
  <si>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</si>
  <si>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</si>
  <si>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</si>
  <si>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</si>
  <si>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</si>
  <si>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</si>
  <si>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</si>
  <si>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</si>
  <si>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</si>
  <si>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</si>
  <si>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</si>
  <si>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</si>
  <si>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</si>
  <si>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</si>
  <si>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</si>
  <si>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</si>
  <si>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</si>
  <si>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lr/rl</t>
  </si>
  <si>
    <t>Σ</t>
  </si>
  <si>
    <t>old</t>
  </si>
  <si>
    <t>fingers</t>
  </si>
  <si>
    <t>ll/rr</t>
  </si>
  <si>
    <t>alteration</t>
  </si>
  <si>
    <t>reiteration</t>
  </si>
  <si>
    <t>Ї</t>
  </si>
  <si>
    <t>Є</t>
  </si>
  <si>
    <t>І</t>
  </si>
  <si>
    <t>Ґ</t>
  </si>
  <si>
    <t>Ё</t>
  </si>
  <si>
    <t>Ъ</t>
  </si>
  <si>
    <t>http://dict.ruslang.ru/freq.php?act=show&amp;dic=freq_letters</t>
  </si>
  <si>
    <t>[1]</t>
  </si>
  <si>
    <t>https://www.sttmedia.com/characterfrequency-russian</t>
  </si>
  <si>
    <t>[2]</t>
  </si>
  <si>
    <t>http://simia.net/letters/index.html</t>
  </si>
  <si>
    <t>[3]</t>
  </si>
  <si>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</si>
  <si>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</si>
  <si>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</si>
  <si>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</si>
  <si>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</si>
  <si>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</si>
  <si>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</si>
  <si>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</si>
  <si>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</si>
  <si>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</si>
  <si>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</si>
  <si>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</si>
  <si>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</si>
  <si>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</si>
  <si>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</si>
  <si>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</si>
  <si>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</si>
  <si>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</si>
  <si>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</si>
  <si>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</si>
  <si>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</si>
  <si>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</si>
  <si>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</si>
  <si>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</si>
  <si>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</si>
  <si>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</si>
  <si>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http://pi.math.cornell.edu/~mec/2003-2004/cryptography/subs/frequencies.html</t>
  </si>
  <si>
    <t>http://en.algoritmy.net/article/40379/Letter-frequency-English</t>
  </si>
  <si>
    <t>https://www.sttmedia.com/characterfrequency-english</t>
  </si>
  <si>
    <t>[4]</t>
  </si>
  <si>
    <t>[5]</t>
  </si>
  <si>
    <t>[6]</t>
  </si>
  <si>
    <t>usage</t>
  </si>
  <si>
    <t>d. key</t>
  </si>
  <si>
    <t>min-max 
usage diff</t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</si>
  <si>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</si>
  <si>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</si>
  <si>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</si>
  <si>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</si>
  <si>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</si>
  <si>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</si>
  <si>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t>ld</t>
  </si>
  <si>
    <t>lt+</t>
  </si>
  <si>
    <t>lt-</t>
  </si>
  <si>
    <t>lf+</t>
  </si>
  <si>
    <t>lf-</t>
  </si>
  <si>
    <t>rt+</t>
  </si>
  <si>
    <t>rt-</t>
  </si>
  <si>
    <t>rf+</t>
  </si>
  <si>
    <t>rf-</t>
  </si>
  <si>
    <t>-rd</t>
  </si>
  <si>
    <t>l usage</t>
  </si>
  <si>
    <t>r usage</t>
  </si>
  <si>
    <t>left/right usage</t>
  </si>
  <si>
    <t>stable</t>
  </si>
  <si>
    <t>qwerty</t>
  </si>
  <si>
    <t>workman</t>
  </si>
  <si>
    <t>l/r usage</t>
  </si>
  <si>
    <t>left hand</t>
  </si>
  <si>
    <t>right hand</t>
  </si>
  <si>
    <t>finger usage</t>
  </si>
  <si>
    <t>max</t>
  </si>
  <si>
    <t>min</t>
  </si>
  <si>
    <t>min ?</t>
  </si>
  <si>
    <t>row usage</t>
  </si>
  <si>
    <t>top</t>
  </si>
  <si>
    <t>bottom</t>
  </si>
  <si>
    <t>group usage</t>
  </si>
  <si>
    <t>d. finger</t>
  </si>
  <si>
    <t>repeat</t>
  </si>
  <si>
    <t>colemak</t>
  </si>
  <si>
    <t>dvorak</t>
  </si>
  <si>
    <t>norman</t>
  </si>
  <si>
    <t>code layout</t>
  </si>
  <si>
    <t>neo</t>
  </si>
  <si>
    <t>qwpr</t>
  </si>
  <si>
    <t>old 2</t>
  </si>
  <si>
    <t>йцукен</t>
  </si>
  <si>
    <t>азбука</t>
  </si>
  <si>
    <t>ий</t>
  </si>
  <si>
    <t>её</t>
  </si>
  <si>
    <t>оэ</t>
  </si>
  <si>
    <t>ьъ</t>
  </si>
  <si>
    <t>нц</t>
  </si>
  <si>
    <t>сф</t>
  </si>
  <si>
    <t>шщ</t>
  </si>
  <si>
    <t>і</t>
  </si>
  <si>
    <t>ї</t>
  </si>
  <si>
    <t>є</t>
  </si>
  <si>
    <t>ґ</t>
  </si>
  <si>
    <t>new</t>
  </si>
  <si>
    <t>base en</t>
  </si>
  <si>
    <t>base ru</t>
  </si>
  <si>
    <t>new en</t>
  </si>
  <si>
    <t>new ru</t>
  </si>
  <si>
    <t>+</t>
  </si>
  <si>
    <t>*</t>
  </si>
  <si>
    <t>!</t>
  </si>
  <si>
    <t>?</t>
  </si>
  <si>
    <t>:</t>
  </si>
  <si>
    <t>|</t>
  </si>
  <si>
    <t>_</t>
  </si>
  <si>
    <t>–</t>
  </si>
  <si>
    <t>—</t>
  </si>
  <si>
    <t>÷</t>
  </si>
  <si>
    <t>×</t>
  </si>
  <si>
    <t>"</t>
  </si>
  <si>
    <t>important</t>
  </si>
  <si>
    <t>controlling</t>
  </si>
  <si>
    <t>additional</t>
  </si>
  <si>
    <t>(</t>
  </si>
  <si>
    <t>)</t>
  </si>
  <si>
    <t>{</t>
  </si>
  <si>
    <t>&lt;</t>
  </si>
  <si>
    <t>}</t>
  </si>
  <si>
    <t>&gt;</t>
  </si>
  <si>
    <t>≠</t>
  </si>
  <si>
    <t>≈</t>
  </si>
  <si>
    <t>≟</t>
  </si>
  <si>
    <t>“</t>
  </si>
  <si>
    <t>”</t>
  </si>
  <si>
    <t>«</t>
  </si>
  <si>
    <t>»</t>
  </si>
  <si>
    <t>$</t>
  </si>
  <si>
    <t>₽</t>
  </si>
  <si>
    <t>¤</t>
  </si>
  <si>
    <t>±</t>
  </si>
  <si>
    <t>&amp;</t>
  </si>
  <si>
    <t>^</t>
  </si>
  <si>
    <t>%</t>
  </si>
  <si>
    <t>@</t>
  </si>
  <si>
    <t>sh+enter</t>
  </si>
  <si>
    <t>#</t>
  </si>
  <si>
    <t>№</t>
  </si>
  <si>
    <t>~</t>
  </si>
  <si>
    <t>uncollapse</t>
  </si>
  <si>
    <t>forward</t>
  </si>
  <si>
    <t>backward</t>
  </si>
  <si>
    <t>prev track</t>
  </si>
  <si>
    <t>next track</t>
  </si>
  <si>
    <t>°</t>
  </si>
  <si>
    <t>✓</t>
  </si>
  <si>
    <t>✕</t>
  </si>
  <si>
    <t>§</t>
  </si>
  <si>
    <t>caps lock</t>
  </si>
  <si>
    <t>volume up</t>
  </si>
  <si>
    <t>volume down</t>
  </si>
  <si>
    <t>sh en</t>
  </si>
  <si>
    <t>sh ru</t>
  </si>
  <si>
    <t>A 0041</t>
  </si>
  <si>
    <t>B 0042</t>
  </si>
  <si>
    <t>C 0043</t>
  </si>
  <si>
    <t>D 0044</t>
  </si>
  <si>
    <t>E 0045</t>
  </si>
  <si>
    <t>F 0046</t>
  </si>
  <si>
    <t>G 0047</t>
  </si>
  <si>
    <t>H 0048</t>
  </si>
  <si>
    <t>I 0049</t>
  </si>
  <si>
    <t>J 004A</t>
  </si>
  <si>
    <t>K 004B</t>
  </si>
  <si>
    <t>L 004C</t>
  </si>
  <si>
    <t>M 004D</t>
  </si>
  <si>
    <t>N 004E</t>
  </si>
  <si>
    <t>O 004F</t>
  </si>
  <si>
    <t>P 0050</t>
  </si>
  <si>
    <t>Q 0051</t>
  </si>
  <si>
    <t>R 0052</t>
  </si>
  <si>
    <t>S 0053</t>
  </si>
  <si>
    <t>T 0054</t>
  </si>
  <si>
    <t>U 0055</t>
  </si>
  <si>
    <t>V 0056</t>
  </si>
  <si>
    <t>W 0057</t>
  </si>
  <si>
    <t>X 0058</t>
  </si>
  <si>
    <t>Y 0059</t>
  </si>
  <si>
    <t>Z 005A</t>
  </si>
  <si>
    <t>a 0061</t>
  </si>
  <si>
    <t>o 006F</t>
  </si>
  <si>
    <t>I 0069</t>
  </si>
  <si>
    <t>u 0075</t>
  </si>
  <si>
    <t>q 0071</t>
  </si>
  <si>
    <t>p 0070</t>
  </si>
  <si>
    <t>h 0068</t>
  </si>
  <si>
    <t>y 0079</t>
  </si>
  <si>
    <t>x 0078</t>
  </si>
  <si>
    <t>z 007A</t>
  </si>
  <si>
    <t>w 0077</t>
  </si>
  <si>
    <t>l 006C</t>
  </si>
  <si>
    <t>d 0064</t>
  </si>
  <si>
    <t>v 0076</t>
  </si>
  <si>
    <t>e 0065</t>
  </si>
  <si>
    <t>m 006D</t>
  </si>
  <si>
    <t>s 0073</t>
  </si>
  <si>
    <t>t 0074</t>
  </si>
  <si>
    <t>r 0072</t>
  </si>
  <si>
    <t>n 006E</t>
  </si>
  <si>
    <t>j 006A</t>
  </si>
  <si>
    <t>g 0067</t>
  </si>
  <si>
    <t>k 006B</t>
  </si>
  <si>
    <t>f 0066</t>
  </si>
  <si>
    <t>b 0062</t>
  </si>
  <si>
    <t>А 0410</t>
  </si>
  <si>
    <t>Б 0411</t>
  </si>
  <si>
    <t>В 0412</t>
  </si>
  <si>
    <t>Г 0413</t>
  </si>
  <si>
    <t>Д 0414</t>
  </si>
  <si>
    <t>Е 0415</t>
  </si>
  <si>
    <t>Ж 0416</t>
  </si>
  <si>
    <t>З 0417</t>
  </si>
  <si>
    <t>И 0418</t>
  </si>
  <si>
    <t>Й 0419</t>
  </si>
  <si>
    <t>К 041A</t>
  </si>
  <si>
    <t>Л 041B</t>
  </si>
  <si>
    <t>М 041C</t>
  </si>
  <si>
    <t>Н 041D</t>
  </si>
  <si>
    <t>О 041E</t>
  </si>
  <si>
    <t>П 041F</t>
  </si>
  <si>
    <t>Р 0420</t>
  </si>
  <si>
    <t>С 0421</t>
  </si>
  <si>
    <t>Т 0422</t>
  </si>
  <si>
    <t>У 0423</t>
  </si>
  <si>
    <t>Ф 0424</t>
  </si>
  <si>
    <t>Х 0425</t>
  </si>
  <si>
    <t>Ц 0426</t>
  </si>
  <si>
    <t>Ч 0427</t>
  </si>
  <si>
    <t>Ш 0428</t>
  </si>
  <si>
    <t>Щ 0429</t>
  </si>
  <si>
    <t>Ъ 042A</t>
  </si>
  <si>
    <t>Ы 042B</t>
  </si>
  <si>
    <t>Ь 042C</t>
  </si>
  <si>
    <t>Э 042D</t>
  </si>
  <si>
    <t>Ю 042E</t>
  </si>
  <si>
    <t>Я 042F</t>
  </si>
  <si>
    <t>Ё 0401</t>
  </si>
  <si>
    <t>ё 0451</t>
  </si>
  <si>
    <t>а 0430</t>
  </si>
  <si>
    <t>ю 044E</t>
  </si>
  <si>
    <t>п 043F</t>
  </si>
  <si>
    <t>х 0445</t>
  </si>
  <si>
    <t>ы 044B</t>
  </si>
  <si>
    <t>я 044F</t>
  </si>
  <si>
    <t>з 0437</t>
  </si>
  <si>
    <t>ш 0448</t>
  </si>
  <si>
    <t>л 043B</t>
  </si>
  <si>
    <t>д 0434</t>
  </si>
  <si>
    <t>в 0432</t>
  </si>
  <si>
    <t>ж 0436</t>
  </si>
  <si>
    <t>ъ 044A</t>
  </si>
  <si>
    <t>е 0435</t>
  </si>
  <si>
    <t>о 043E</t>
  </si>
  <si>
    <t>и 0438</t>
  </si>
  <si>
    <t>у 0443</t>
  </si>
  <si>
    <t>м 043C</t>
  </si>
  <si>
    <t>с 0441</t>
  </si>
  <si>
    <t>т 0442</t>
  </si>
  <si>
    <t>р 0440</t>
  </si>
  <si>
    <t>н 043D</t>
  </si>
  <si>
    <t>ц 0446</t>
  </si>
  <si>
    <t>й 0439</t>
  </si>
  <si>
    <t>э 044D</t>
  </si>
  <si>
    <t>г 0433</t>
  </si>
  <si>
    <t>ь 044C</t>
  </si>
  <si>
    <t>к 043A</t>
  </si>
  <si>
    <t>ф 0444</t>
  </si>
  <si>
    <t>ч 0447</t>
  </si>
  <si>
    <t>щ 0449</t>
  </si>
  <si>
    <t>б 0431</t>
  </si>
  <si>
    <t>c 0063</t>
  </si>
  <si>
    <t>undo ctrl+z</t>
  </si>
  <si>
    <t>redo ctrl+y</t>
  </si>
  <si>
    <t>₽ 20BD</t>
  </si>
  <si>
    <t>- 002D</t>
  </si>
  <si>
    <t>− 2212</t>
  </si>
  <si>
    <t>unbr.sp 
00A0</t>
  </si>
  <si>
    <t>alt+enter</t>
  </si>
  <si>
    <t>alt+esc</t>
  </si>
  <si>
    <t>−</t>
  </si>
  <si>
    <t>unbr.sp</t>
  </si>
  <si>
    <t>€ 20AC</t>
  </si>
  <si>
    <t>£ 00A3</t>
  </si>
  <si>
    <t>¥ 00A5</t>
  </si>
  <si>
    <t>¡ 00A1</t>
  </si>
  <si>
    <t>¿ 00BF</t>
  </si>
  <si>
    <t>¡</t>
  </si>
  <si>
    <t>€</t>
  </si>
  <si>
    <t>¥</t>
  </si>
  <si>
    <t>£</t>
  </si>
  <si>
    <t>¿</t>
  </si>
  <si>
    <t>diacritic</t>
  </si>
  <si>
    <t xml:space="preserve"> </t>
  </si>
  <si>
    <t>001Е</t>
  </si>
  <si>
    <t>ß 00DF</t>
  </si>
  <si>
    <t>ẞ</t>
  </si>
  <si>
    <t>ẞ 1E9E</t>
  </si>
  <si>
    <t>ß</t>
  </si>
  <si>
    <t>http://cs.wellesley.edu/~fturbak/codman/letterfreq.html</t>
  </si>
  <si>
    <t>https://www.joyofdata.de/blog/frequency-of-character-combinations/</t>
  </si>
  <si>
    <t>Source:</t>
  </si>
  <si>
    <t>https://gist.github.com/lydell/c439049abac2c9226e53</t>
  </si>
  <si>
    <t>http://homepages.math.uic.edu/~leon/mcs425-s08/handouts/char_freq2.pdf</t>
  </si>
  <si>
    <t>[7]</t>
  </si>
  <si>
    <t>[8]</t>
  </si>
  <si>
    <t>https://core.ac.uk/download/pdf/231084615.pdf</t>
  </si>
  <si>
    <t>http://norvig.com/mayzner.html</t>
  </si>
  <si>
    <t>http://practicalcryptography.com/cryptanalysis/letter-frequencies-various-languages/english-letter-frequencies/</t>
  </si>
  <si>
    <t>[2]*</t>
  </si>
  <si>
    <t>values are given to 100%</t>
  </si>
  <si>
    <t>[9]*</t>
  </si>
  <si>
    <t>[9]</t>
  </si>
  <si>
    <t>https://link.springer.com/content/pdf/10.3758/BF03201360.pdf</t>
  </si>
  <si>
    <t>[1]*</t>
  </si>
  <si>
    <t>[4]*/**</t>
  </si>
  <si>
    <t>http://lg--web.chat.ru/texts.html</t>
  </si>
  <si>
    <t>http://statistica.ru/local-portals/data-mining/analiz-tekstov/</t>
  </si>
  <si>
    <t>assert</t>
  </si>
  <si>
    <t>[6]*</t>
  </si>
  <si>
    <t>[7]*</t>
  </si>
  <si>
    <t>**</t>
  </si>
  <si>
    <t>repeat ?</t>
  </si>
  <si>
    <t>яверты</t>
  </si>
  <si>
    <t>http://practicalcryptography.com/cryptanalysis/letter-frequencies-various-languages/russian-letter-frequencies/</t>
  </si>
  <si>
    <t>???</t>
  </si>
  <si>
    <t>ö</t>
  </si>
  <si>
    <t>ñ</t>
  </si>
  <si>
    <t>æ</t>
  </si>
  <si>
    <t>Ñ</t>
  </si>
  <si>
    <t>İ</t>
  </si>
  <si>
    <t>đ</t>
  </si>
  <si>
    <t>Đ</t>
  </si>
  <si>
    <t>Æ</t>
  </si>
  <si>
    <t>œ</t>
  </si>
  <si>
    <t>Ø</t>
  </si>
  <si>
    <t>ø</t>
  </si>
  <si>
    <t>ł</t>
  </si>
  <si>
    <t>Ł</t>
  </si>
  <si>
    <t>ä</t>
  </si>
  <si>
    <t>ü</t>
  </si>
  <si>
    <t>r̃</t>
  </si>
  <si>
    <t>o̳ 0333</t>
  </si>
  <si>
    <t>o̭ 032D</t>
  </si>
  <si>
    <t>o̮ 032E</t>
  </si>
  <si>
    <t>o̥ 0325</t>
  </si>
  <si>
    <t>õ 0303</t>
  </si>
  <si>
    <t>o̊ 030A</t>
  </si>
  <si>
    <t>ö 0308</t>
  </si>
  <si>
    <t>ȯ 0307</t>
  </si>
  <si>
    <t>ŏ 0306</t>
  </si>
  <si>
    <t>ō 0304</t>
  </si>
  <si>
    <t>ǒ 030C</t>
  </si>
  <si>
    <t>ô 0302</t>
  </si>
  <si>
    <t>ỏ 0309</t>
  </si>
  <si>
    <t>ơ 031B</t>
  </si>
  <si>
    <t>ő 030B</t>
  </si>
  <si>
    <t>o̧ 0327</t>
  </si>
  <si>
    <t>o̤ 0324</t>
  </si>
  <si>
    <t>ọ 0323</t>
  </si>
  <si>
    <t>o̱ 0331</t>
  </si>
  <si>
    <t>o̦ 0326</t>
  </si>
  <si>
    <t>ǫ 0328</t>
  </si>
  <si>
    <t>ó 0301</t>
  </si>
  <si>
    <t>ò 0300</t>
  </si>
  <si>
    <t>Å</t>
  </si>
  <si>
    <t>Ä</t>
  </si>
  <si>
    <t>Ö</t>
  </si>
  <si>
    <t>Ü</t>
  </si>
  <si>
    <t>Œ</t>
  </si>
  <si>
    <t>õ</t>
  </si>
  <si>
    <t>o̧</t>
  </si>
  <si>
    <t>o̊</t>
  </si>
  <si>
    <t>ȯ</t>
  </si>
  <si>
    <t>ŏ</t>
  </si>
  <si>
    <t>ō</t>
  </si>
  <si>
    <t>ǒ</t>
  </si>
  <si>
    <t>ô</t>
  </si>
  <si>
    <t>ỏ</t>
  </si>
  <si>
    <t>ơ</t>
  </si>
  <si>
    <t>ő</t>
  </si>
  <si>
    <t>o̥</t>
  </si>
  <si>
    <t>o̤</t>
  </si>
  <si>
    <t>ọ</t>
  </si>
  <si>
    <t>o̮</t>
  </si>
  <si>
    <t>o̱</t>
  </si>
  <si>
    <t>o̳</t>
  </si>
  <si>
    <t>o̭</t>
  </si>
  <si>
    <t>o̦</t>
  </si>
  <si>
    <t>ǫ</t>
  </si>
  <si>
    <t>Œ 0152</t>
  </si>
  <si>
    <t>œ 0153</t>
  </si>
  <si>
    <t>Æ 00C6</t>
  </si>
  <si>
    <t>æ 00E6</t>
  </si>
  <si>
    <t>Ø 00D8</t>
  </si>
  <si>
    <t>ø 00F8</t>
  </si>
  <si>
    <t>İ 0130</t>
  </si>
  <si>
    <t>Đ 0110</t>
  </si>
  <si>
    <t>đ 0111</t>
  </si>
  <si>
    <t>Ł 0141</t>
  </si>
  <si>
    <t>ł 0142</t>
  </si>
  <si>
    <t>ó</t>
  </si>
  <si>
    <t>ò</t>
  </si>
  <si>
    <t>Main</t>
  </si>
  <si>
    <t>o͗ 0357</t>
  </si>
  <si>
    <t>o͗</t>
  </si>
  <si>
    <t>Turkish</t>
  </si>
  <si>
    <t>ç</t>
  </si>
  <si>
    <t>ş</t>
  </si>
  <si>
    <t>ğ</t>
  </si>
  <si>
    <t>Ç</t>
  </si>
  <si>
    <t>Ş</t>
  </si>
  <si>
    <t>Ğ</t>
  </si>
  <si>
    <t>ą</t>
  </si>
  <si>
    <t>ę</t>
  </si>
  <si>
    <t>ż</t>
  </si>
  <si>
    <t>Polish</t>
  </si>
  <si>
    <t>Ą</t>
  </si>
  <si>
    <t>Ę</t>
  </si>
  <si>
    <t>Ż</t>
  </si>
  <si>
    <t>Ó</t>
  </si>
  <si>
    <t>Romanian</t>
  </si>
  <si>
    <t>î</t>
  </si>
  <si>
    <t>ă</t>
  </si>
  <si>
    <t>Î</t>
  </si>
  <si>
    <t>Ǎ</t>
  </si>
  <si>
    <t>Â</t>
  </si>
  <si>
    <t>Ș</t>
  </si>
  <si>
    <t>Ț</t>
  </si>
  <si>
    <t>Hungarian</t>
  </si>
  <si>
    <t>Ő</t>
  </si>
  <si>
    <t>Ű</t>
  </si>
  <si>
    <t>Slovene / Croatian (Gaj's latin) / Romany (Pan-Vlax) /  Romani (official Macedonian)</t>
  </si>
  <si>
    <t>Luxembourgish / Uyghur</t>
  </si>
  <si>
    <t>Kurdish (Hawar alphabet)</t>
  </si>
  <si>
    <t>Twi / Bambara / Lingala / Yoruba (Benin) / Luganda / Kabyle / Akan / Northern Berber / Wolof</t>
  </si>
  <si>
    <t>Hausa</t>
  </si>
  <si>
    <t>Latvian / Maori / Samoan / Niuean |macron vowels|</t>
  </si>
  <si>
    <t>Igbo</t>
  </si>
  <si>
    <t>Irish / Luba-Katanga / Sundanese |acute vowels|</t>
  </si>
  <si>
    <t>Venda</t>
  </si>
  <si>
    <t>Old English / Icelandic</t>
  </si>
  <si>
    <t>Fula</t>
  </si>
  <si>
    <t>Maltese</t>
  </si>
  <si>
    <t>Northern Sotho / Albanian</t>
  </si>
  <si>
    <t>Kazakh</t>
  </si>
  <si>
    <t>Southern-Berber / Kanuri</t>
  </si>
  <si>
    <t>Haitian / Javanese / Kikuyu</t>
  </si>
  <si>
    <t>Uzbek</t>
  </si>
  <si>
    <t>Azerbaijani / (Turkish)</t>
  </si>
  <si>
    <t>Estonian</t>
  </si>
  <si>
    <t>Urdu</t>
  </si>
  <si>
    <t>Esperanto</t>
  </si>
  <si>
    <t>Western Frisian</t>
  </si>
  <si>
    <t>Northern Sami</t>
  </si>
  <si>
    <t>Mossi</t>
  </si>
  <si>
    <t>Volta–Niger languages (Yoruba, Igbo, …)</t>
  </si>
  <si>
    <t>Ukrainian / Belarusian / Rusyn / Ossetian / Moldovan / Komi / Caucasian groups / Romany (Ruska Roma) / 
Russian before 1918 spelling reform</t>
  </si>
  <si>
    <t>Kazakh / Mongolian / Uzbek / Kyrgyz / Tajik /
(Romany (Kalderash))</t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</si>
  <si>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</si>
  <si>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Abkhazian</t>
  </si>
  <si>
    <t>ê</t>
  </si>
  <si>
    <t>û</t>
  </si>
  <si>
    <t>Ê</t>
  </si>
  <si>
    <t>Û</t>
  </si>
  <si>
    <t>ŋ 014B</t>
  </si>
  <si>
    <t>Ŋ 014A</t>
  </si>
  <si>
    <t>ɲ 0272</t>
  </si>
  <si>
    <t>Ɲ 019D</t>
  </si>
  <si>
    <t>ɛ 025B</t>
  </si>
  <si>
    <t>Ɛ 0190</t>
  </si>
  <si>
    <t>ɔ 0254</t>
  </si>
  <si>
    <t>Ɔ 0186</t>
  </si>
  <si>
    <t>R̃</t>
  </si>
  <si>
    <t>ɓ 0253</t>
  </si>
  <si>
    <t>Ɓ 0181</t>
  </si>
  <si>
    <t>ɗ 0257</t>
  </si>
  <si>
    <t>Ɗ 018A</t>
  </si>
  <si>
    <t>ƙ 0199</t>
  </si>
  <si>
    <t>Ƙ 0198</t>
  </si>
  <si>
    <t>ƴ 01B4</t>
  </si>
  <si>
    <t>Ƴ 01B3</t>
  </si>
  <si>
    <t>ā</t>
  </si>
  <si>
    <t>ē</t>
  </si>
  <si>
    <t>ī</t>
  </si>
  <si>
    <t>ū</t>
  </si>
  <si>
    <t>Ā</t>
  </si>
  <si>
    <t>Ē</t>
  </si>
  <si>
    <t>Ī</t>
  </si>
  <si>
    <t>Ō</t>
  </si>
  <si>
    <t>Ū</t>
  </si>
  <si>
    <t>á</t>
  </si>
  <si>
    <t>é</t>
  </si>
  <si>
    <t>í</t>
  </si>
  <si>
    <t>ú</t>
  </si>
  <si>
    <t>Á</t>
  </si>
  <si>
    <t>É</t>
  </si>
  <si>
    <t>Í</t>
  </si>
  <si>
    <t>Ú</t>
  </si>
  <si>
    <t>ý</t>
  </si>
  <si>
    <t>Ý</t>
  </si>
  <si>
    <t>Base</t>
  </si>
  <si>
    <t>1 sh/sh-l</t>
  </si>
  <si>
    <t>2 sh/sh-l</t>
  </si>
  <si>
    <t>3 sh/sh-l</t>
  </si>
  <si>
    <t>4 sh/sh-l</t>
  </si>
  <si>
    <t>5 sh/sh-l</t>
  </si>
  <si>
    <t>6 sh/sh-l</t>
  </si>
  <si>
    <t>7 sh/sh-l</t>
  </si>
  <si>
    <t>8 sh/sh-l</t>
  </si>
  <si>
    <t>9 sh/sh-l</t>
  </si>
  <si>
    <t>0 sh/sh-l</t>
  </si>
  <si>
    <t>- sh/sh-l</t>
  </si>
  <si>
    <t>= sh/sh-l</t>
  </si>
  <si>
    <t>- base</t>
  </si>
  <si>
    <t>= base</t>
  </si>
  <si>
    <t>doubtful</t>
  </si>
  <si>
    <t>Main mode symb</t>
  </si>
  <si>
    <t>recommended</t>
  </si>
  <si>
    <t>note</t>
  </si>
  <si>
    <t>*The recommended values are for Faroese language</t>
  </si>
  <si>
    <t>whole symbol</t>
  </si>
  <si>
    <t>ᵹ 1D79</t>
  </si>
  <si>
    <t>Ᵹ A77D</t>
  </si>
  <si>
    <t>ſ 017F</t>
  </si>
  <si>
    <t>þ 00FE</t>
  </si>
  <si>
    <t>Þ 00DE</t>
  </si>
  <si>
    <t>ƿ 01BF</t>
  </si>
  <si>
    <t>Ƿ 01F7</t>
  </si>
  <si>
    <t>ð 00F0</t>
  </si>
  <si>
    <t>Ð 00D0</t>
  </si>
  <si>
    <t>ħ 0127</t>
  </si>
  <si>
    <t>Ħ 0126</t>
  </si>
  <si>
    <t>ë</t>
  </si>
  <si>
    <t>Ô</t>
  </si>
  <si>
    <t>Ë</t>
  </si>
  <si>
    <t>Allowing mode (cannot use lang without mode)</t>
  </si>
  <si>
    <t>ǝ 01DD</t>
  </si>
  <si>
    <t>Ǝ 018E</t>
  </si>
  <si>
    <t>ɣ 0263</t>
  </si>
  <si>
    <t>Ɣ 0194</t>
  </si>
  <si>
    <t>ʕ 0295</t>
  </si>
  <si>
    <t>ɍ 024D</t>
  </si>
  <si>
    <t>Ɍ 024C</t>
  </si>
  <si>
    <t>è</t>
  </si>
  <si>
    <t>È</t>
  </si>
  <si>
    <t>Ò</t>
  </si>
  <si>
    <t>ə 0259</t>
  </si>
  <si>
    <t>Ə 018F</t>
  </si>
  <si>
    <t>z̤</t>
  </si>
  <si>
    <t>Z̤</t>
  </si>
  <si>
    <t>ŧ 0167</t>
  </si>
  <si>
    <t>Ŧ 0166</t>
  </si>
  <si>
    <t>ɩ 0269</t>
  </si>
  <si>
    <t>Ɩ 0196</t>
  </si>
  <si>
    <t>ʋ 028B</t>
  </si>
  <si>
    <t>Ʋ 01B2</t>
  </si>
  <si>
    <t>ɖ 0256</t>
  </si>
  <si>
    <t>Ɖ 0189</t>
  </si>
  <si>
    <t>ị</t>
  </si>
  <si>
    <t>ụ</t>
  </si>
  <si>
    <t>ṅ</t>
  </si>
  <si>
    <t>Ị</t>
  </si>
  <si>
    <t>Ụ</t>
  </si>
  <si>
    <t>Ṅ</t>
  </si>
  <si>
    <t>ӏ</t>
  </si>
  <si>
    <t>ў</t>
  </si>
  <si>
    <t>ѣ</t>
  </si>
  <si>
    <t>ѵ</t>
  </si>
  <si>
    <t>ѳ</t>
  </si>
  <si>
    <t>ӂ</t>
  </si>
  <si>
    <t>ӕ</t>
  </si>
  <si>
    <t>Ӏ</t>
  </si>
  <si>
    <t>Ў</t>
  </si>
  <si>
    <t>Ѣ</t>
  </si>
  <si>
    <t>Ѵ</t>
  </si>
  <si>
    <t>Ѳ</t>
  </si>
  <si>
    <t>Ӂ</t>
  </si>
  <si>
    <t>Ӕ</t>
  </si>
  <si>
    <t>ґ 0491</t>
  </si>
  <si>
    <t>Ґ 0490</t>
  </si>
  <si>
    <t>є 0454</t>
  </si>
  <si>
    <t>Є 0404</t>
  </si>
  <si>
    <t>і 0456</t>
  </si>
  <si>
    <t>І 0406</t>
  </si>
  <si>
    <t>ї 0457</t>
  </si>
  <si>
    <t>Ї 0407</t>
  </si>
  <si>
    <t>ӏ 04CF</t>
  </si>
  <si>
    <t>Ӏ 04C0</t>
  </si>
  <si>
    <t>ў 045E</t>
  </si>
  <si>
    <t>Ў 040E</t>
  </si>
  <si>
    <t>ѣ 0463</t>
  </si>
  <si>
    <t>Ѣ 0462</t>
  </si>
  <si>
    <t>ѵ 0475</t>
  </si>
  <si>
    <t>Ѵ 0474</t>
  </si>
  <si>
    <t>ѳ 0473</t>
  </si>
  <si>
    <t>Ѳ 0472</t>
  </si>
  <si>
    <t>ӂ 04C2</t>
  </si>
  <si>
    <t>Ӂ 04C1</t>
  </si>
  <si>
    <t>ӧ 04E7</t>
  </si>
  <si>
    <t>Ӧ 04E6</t>
  </si>
  <si>
    <t>з́</t>
  </si>
  <si>
    <t>с́</t>
  </si>
  <si>
    <t>З́</t>
  </si>
  <si>
    <t>С́</t>
  </si>
  <si>
    <t>ѓ 0453</t>
  </si>
  <si>
    <t>Ѓ 0403</t>
  </si>
  <si>
    <t>ќ 045C</t>
  </si>
  <si>
    <t>Ќ 040C</t>
  </si>
  <si>
    <t>ђ 0452</t>
  </si>
  <si>
    <t>Ђ 0402</t>
  </si>
  <si>
    <t>ћ 045B</t>
  </si>
  <si>
    <t>Ћ 040B</t>
  </si>
  <si>
    <t>љ 0459</t>
  </si>
  <si>
    <t>Љ 0409</t>
  </si>
  <si>
    <t>њ 045A</t>
  </si>
  <si>
    <t>Њ 040A</t>
  </si>
  <si>
    <t>џ 045F</t>
  </si>
  <si>
    <t>Џ 040F</t>
  </si>
  <si>
    <t>ј 0458</t>
  </si>
  <si>
    <t>Ј 0408</t>
  </si>
  <si>
    <t>ѕ 0455</t>
  </si>
  <si>
    <t>Ѕ 0405</t>
  </si>
  <si>
    <t>* there are no whole symbols for з́ and с́</t>
  </si>
  <si>
    <t>ғ 0493</t>
  </si>
  <si>
    <t>Ғ 0492</t>
  </si>
  <si>
    <t>қ 049B</t>
  </si>
  <si>
    <t>Қ 049A</t>
  </si>
  <si>
    <t>ң 04A3</t>
  </si>
  <si>
    <t>Ң 04A2</t>
  </si>
  <si>
    <t>ҷ 04B7</t>
  </si>
  <si>
    <t>Ҷ 04B6</t>
  </si>
  <si>
    <t>ҳ 04B3</t>
  </si>
  <si>
    <t>Ҳ 04B2</t>
  </si>
  <si>
    <t>ү 04AF</t>
  </si>
  <si>
    <t>Ү 04AE</t>
  </si>
  <si>
    <t>ә 04D9</t>
  </si>
  <si>
    <t>Ә 04D8</t>
  </si>
  <si>
    <t>һ 04BB</t>
  </si>
  <si>
    <t>Һ 04BA</t>
  </si>
  <si>
    <t>ө 04E9</t>
  </si>
  <si>
    <t>Ө 04E8</t>
  </si>
  <si>
    <t>ұ 04B1</t>
  </si>
  <si>
    <t>Ұ 04B0</t>
  </si>
  <si>
    <t>ӯ 04EF</t>
  </si>
  <si>
    <t>Ӯ 04EE</t>
  </si>
  <si>
    <t>ҡ 04A1</t>
  </si>
  <si>
    <t>Ҡ 04A0</t>
  </si>
  <si>
    <t>ӑ 04D1</t>
  </si>
  <si>
    <t>* some symbols can be realized as letter+diacritic. Now as whole symbols.</t>
  </si>
  <si>
    <t>Ӑ 04D0</t>
  </si>
  <si>
    <t>ӗ 04D7</t>
  </si>
  <si>
    <t>Ӗ 04D6</t>
  </si>
  <si>
    <t>җ 0497</t>
  </si>
  <si>
    <t>Җ 0496</t>
  </si>
  <si>
    <t>ҙ 0499</t>
  </si>
  <si>
    <t>Ҙ 0498</t>
  </si>
  <si>
    <t>ҫ 04AB</t>
  </si>
  <si>
    <t>Ҫ 04AA</t>
  </si>
  <si>
    <t>ӷ 04F7</t>
  </si>
  <si>
    <t>Ӷ 04F6</t>
  </si>
  <si>
    <t>ҟ 049F</t>
  </si>
  <si>
    <t>Ҟ 049E</t>
  </si>
  <si>
    <t>ԥ (пц) 0525</t>
  </si>
  <si>
    <t>ԥ (ПЦ) 0524</t>
  </si>
  <si>
    <t>ҵ 04B5</t>
  </si>
  <si>
    <t>Ҵ 04B4</t>
  </si>
  <si>
    <t>ӡ 04E1</t>
  </si>
  <si>
    <t>Ӡ 04E0</t>
  </si>
  <si>
    <t>ҽ 04BD</t>
  </si>
  <si>
    <t>Ҽ 04BC</t>
  </si>
  <si>
    <t>ҿ 04BF</t>
  </si>
  <si>
    <t>Ҿ 04BE</t>
  </si>
  <si>
    <t>ҩ 04A9</t>
  </si>
  <si>
    <t>Ҩ 04A8</t>
  </si>
  <si>
    <t>ҭ 04AD</t>
  </si>
  <si>
    <t>Ҭ 04AC</t>
  </si>
  <si>
    <t>* Abkhazian language has 13 additional symbols</t>
  </si>
  <si>
    <t>ӕ 04D5</t>
  </si>
  <si>
    <t>Ӕ 04D4</t>
  </si>
  <si>
    <t>user-defined (for example – user local currency)</t>
  </si>
  <si>
    <t>sh long</t>
  </si>
  <si>
    <t>extended</t>
  </si>
  <si>
    <t>¢</t>
  </si>
  <si>
    <t>ȍ</t>
  </si>
  <si>
    <t>o̅</t>
  </si>
  <si>
    <t>shift en</t>
  </si>
  <si>
    <t>shift ru</t>
  </si>
  <si>
    <t>shift long en</t>
  </si>
  <si>
    <t>shift long ru</t>
  </si>
  <si>
    <t>ӧ</t>
  </si>
  <si>
    <t>Ӧ</t>
  </si>
  <si>
    <t>user selected mode (base – main mode)</t>
  </si>
  <si>
    <t>prohibited</t>
  </si>
  <si>
    <t>max w/ controlling keys w/ modes [extended (concept)]</t>
  </si>
  <si>
    <t>medium</t>
  </si>
  <si>
    <t>max with symbol codes</t>
  </si>
  <si>
    <t>å</t>
  </si>
  <si>
    <t>â</t>
  </si>
  <si>
    <t>Õ</t>
  </si>
  <si>
    <t>Serbian / Bosnian / Macedonian / Montenegrin /
Interslavic</t>
  </si>
  <si>
    <t>ı</t>
  </si>
  <si>
    <t>ı 0131</t>
  </si>
  <si>
    <t>ș</t>
  </si>
  <si>
    <t>ț</t>
  </si>
  <si>
    <t>č</t>
  </si>
  <si>
    <t>š</t>
  </si>
  <si>
    <t>ǵ</t>
  </si>
  <si>
    <t>ž</t>
  </si>
  <si>
    <t>ć</t>
  </si>
  <si>
    <t>Č</t>
  </si>
  <si>
    <t>Š</t>
  </si>
  <si>
    <t>Ǵ</t>
  </si>
  <si>
    <t>Ž</t>
  </si>
  <si>
    <t>Ć</t>
  </si>
  <si>
    <t>Ṇ</t>
  </si>
  <si>
    <t>Ị̇</t>
  </si>
  <si>
    <t>Ọ</t>
  </si>
  <si>
    <t>ḓ</t>
  </si>
  <si>
    <t>ḽ</t>
  </si>
  <si>
    <t>ṋ</t>
  </si>
  <si>
    <t>ṱ</t>
  </si>
  <si>
    <t>Ḓ</t>
  </si>
  <si>
    <t>Ḽ</t>
  </si>
  <si>
    <t>Ṋ</t>
  </si>
  <si>
    <t>Ṱ</t>
  </si>
  <si>
    <t>ċ</t>
  </si>
  <si>
    <t>ġ</t>
  </si>
  <si>
    <t>Ċ</t>
  </si>
  <si>
    <t>Ġ</t>
  </si>
  <si>
    <t>ĩ</t>
  </si>
  <si>
    <t>ũ</t>
  </si>
  <si>
    <t>İ̃</t>
  </si>
  <si>
    <t>Ũ</t>
  </si>
  <si>
    <t>ḡ</t>
  </si>
  <si>
    <t>Ḡ</t>
  </si>
  <si>
    <t>ṛ</t>
  </si>
  <si>
    <t>ṣ</t>
  </si>
  <si>
    <t>ṭ</t>
  </si>
  <si>
    <t>ẓ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</si>
  <si>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</si>
  <si>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</si>
  <si>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</si>
  <si>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</si>
  <si>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</si>
  <si>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</si>
  <si>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</si>
  <si>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</si>
  <si>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</si>
  <si>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</si>
  <si>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Ĉ</t>
  </si>
  <si>
    <t>Ŝ</t>
  </si>
  <si>
    <t>Ĝ</t>
  </si>
  <si>
    <t>Ĥ</t>
  </si>
  <si>
    <t>Ĵ</t>
  </si>
  <si>
    <t>Ǔ</t>
  </si>
  <si>
    <t>ẹ</t>
  </si>
  <si>
    <t>Ẹ</t>
  </si>
  <si>
    <t>Lithuanian</t>
  </si>
  <si>
    <t>ė</t>
  </si>
  <si>
    <t>Ė</t>
  </si>
  <si>
    <t>ű</t>
  </si>
  <si>
    <t>incr</t>
  </si>
  <si>
    <t>decr</t>
  </si>
  <si>
    <t>’ 2019</t>
  </si>
  <si>
    <t>’</t>
  </si>
  <si>
    <t>http://www.fitaly.com/board/domper3/posts/136.html</t>
  </si>
  <si>
    <t>[10]</t>
  </si>
  <si>
    <t>[11]</t>
  </si>
  <si>
    <t>http://www.viviancook.uk/SpellStats/SingleLetterFrequencies.htm</t>
  </si>
  <si>
    <t>[12]</t>
  </si>
  <si>
    <t>http://www.macfreek.nl/memory/Letter_Distribution</t>
  </si>
  <si>
    <t>[13]</t>
  </si>
  <si>
    <t>https://dpva.ru/Guide/GuideUnitsAlphabets/Alphabets/FrequencyRuLetters/</t>
  </si>
  <si>
    <t>https://mathstats.uncg.edu/sites/pauli/112/HTML/secfrequency.html</t>
  </si>
  <si>
    <t>https://github.com/uqqu/frequency_analysis/tree/master/examples/multiUN_analysis</t>
  </si>
  <si>
    <t>[12]*</t>
  </si>
  <si>
    <t>Data (symbols)</t>
  </si>
  <si>
    <r>
      <t>3.564 * 10</t>
    </r>
    <r>
      <rPr>
        <vertAlign val="superscript"/>
        <sz val="10"/>
        <color theme="1"/>
        <rFont val="Calibri"/>
        <family val="2"/>
        <charset val="204"/>
        <scheme val="minor"/>
      </rPr>
      <t>12</t>
    </r>
  </si>
  <si>
    <r>
      <t>8.975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</si>
  <si>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r>
      <t>1.648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</si>
  <si>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182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</si>
  <si>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15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</si>
  <si>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4.5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</si>
  <si>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r>
      <t>1.756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</si>
  <si>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4.473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</si>
  <si>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75.9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</si>
  <si>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308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</si>
  <si>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22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</si>
  <si>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t>http://www.math.ucsd.edu/~crypto/Projects/MarshaMoreno/TimeComparisonFrequency.pdf</t>
  </si>
  <si>
    <t>[8]*</t>
  </si>
  <si>
    <t>[13]*</t>
  </si>
  <si>
    <r>
      <t>bigrams.json – 2.82×10</t>
    </r>
    <r>
      <rPr>
        <vertAlign val="superscript"/>
        <sz val="11"/>
        <color theme="1"/>
        <rFont val="Calibri"/>
        <family val="2"/>
        <charset val="204"/>
        <scheme val="minor"/>
      </rPr>
      <t>12</t>
    </r>
  </si>
  <si>
    <r>
      <t>Charles Dickens / Great Expectations – 520×10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</si>
  <si>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4.324×10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</si>
  <si>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3.616×10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</si>
  <si>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1/10000 – based on 3.2×10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scheme val="minor"/>
      </rPr>
      <t xml:space="preserve"> symbols</t>
    </r>
  </si>
  <si>
    <t>average (with reliability factor)</t>
  </si>
  <si>
    <t>Reliab. avg</t>
  </si>
  <si>
    <r>
      <t>505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</si>
  <si>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1.1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</si>
  <si>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t>Яглом А.М., Яглом И.М., Вероятность и информация, М.: Наука, 1973. / с.238</t>
  </si>
  <si>
    <r>
      <t>1.75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</si>
  <si>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275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</si>
  <si>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11.67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</si>
  <si>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t>https://github.com/uqqu/frequency_analysis/tree/master/examples/annot_opcorpora_analysis</t>
  </si>
  <si>
    <t>[5]*</t>
  </si>
  <si>
    <t>[8]*/**</t>
  </si>
  <si>
    <r>
      <t>5×10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</si>
  <si>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Fyodor Dostoyevsky / Crime and Punishment – 620×10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</si>
  <si>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262.4×10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</si>
  <si>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7.912×10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</si>
  <si>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1.579×10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</si>
  <si>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1.942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</si>
  <si>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t>there are no values for ё/ъ in base analysis</t>
  </si>
  <si>
    <t>раскладка Зубачёва</t>
  </si>
  <si>
    <t>диктор</t>
  </si>
  <si>
    <t>qphyx phonetic</t>
  </si>
  <si>
    <t>qphyx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</si>
</sst>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%"/>
    <numFmt numFmtId="166" formatCode="0.000000000000000%"/>
    <numFmt numFmtId="167" formatCode="0.0000000000000000%"/>
  </numFmts>
  <fonts count="3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 tint="0.249977111117893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249977111117893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vertAlign val="superscript"/>
      <sz val="10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596B1"/>
        <bgColor indexed="64"/>
      </patternFill>
    </fill>
    <fill>
      <patternFill patternType="solid">
        <fgColor rgb="FFFFFFCC"/>
        <bgColor indexed="64"/>
      </patternFill>
    </fill>
  </fills>
  <borders count="9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DashDot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64"/>
      </right>
      <top/>
      <bottom style="thick">
        <color auto="1"/>
      </bottom>
      <diagonal/>
    </border>
    <border>
      <left style="hair">
        <color indexed="64"/>
      </left>
      <right style="hair">
        <color indexed="64"/>
      </right>
      <top/>
      <bottom style="thick">
        <color auto="1"/>
      </bottom>
      <diagonal/>
    </border>
    <border>
      <left/>
      <right style="mediumDashDot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/>
      <bottom/>
      <diagonal/>
    </border>
    <border>
      <left style="thick">
        <color theme="0" tint="-0.249977111117893"/>
      </left>
      <right/>
      <top/>
      <bottom style="thick">
        <color auto="1"/>
      </bottom>
      <diagonal/>
    </border>
    <border>
      <left style="thick">
        <color theme="0" tint="-0.249977111117893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/>
      <diagonal/>
    </border>
    <border>
      <left style="thick">
        <color theme="0" tint="-0.24994659260841701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 style="thick">
        <color auto="1"/>
      </bottom>
      <diagonal/>
    </border>
    <border>
      <left style="thick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24994659260841701"/>
      </left>
      <right style="thin">
        <color indexed="64"/>
      </right>
      <top/>
      <bottom/>
      <diagonal/>
    </border>
    <border>
      <left style="thick">
        <color theme="0" tint="-0.24994659260841701"/>
      </left>
      <right style="thin">
        <color indexed="64"/>
      </right>
      <top/>
      <bottom style="thick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 style="thick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ck">
        <color theme="0" tint="-0.249977111117893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DashDot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auto="1"/>
      </left>
      <right/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4" fillId="10" borderId="12" applyNumberFormat="0" applyFont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19" fillId="0" borderId="0"/>
  </cellStyleXfs>
  <cellXfs count="457">
    <xf numFmtId="0" fontId="0" fillId="0" borderId="0" xfId="0"/>
    <xf numFmtId="0" fontId="8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10" fontId="0" fillId="10" borderId="12" xfId="6" applyNumberFormat="1" applyFont="1" applyAlignment="1">
      <alignment horizontal="center" vertical="center"/>
    </xf>
    <xf numFmtId="10" fontId="0" fillId="10" borderId="13" xfId="6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11" fillId="4" borderId="1" xfId="3" applyNumberFormat="1" applyFont="1" applyBorder="1" applyAlignment="1">
      <alignment horizontal="center" vertical="center"/>
    </xf>
    <xf numFmtId="10" fontId="11" fillId="4" borderId="14" xfId="3" applyNumberFormat="1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13" fillId="6" borderId="20" xfId="1" applyFont="1" applyFill="1" applyBorder="1" applyAlignment="1">
      <alignment horizontal="center" vertical="center"/>
    </xf>
    <xf numFmtId="0" fontId="13" fillId="6" borderId="19" xfId="1" applyFont="1" applyFill="1" applyBorder="1" applyAlignment="1">
      <alignment horizontal="center" vertical="center"/>
    </xf>
    <xf numFmtId="0" fontId="13" fillId="5" borderId="19" xfId="1" applyFont="1" applyFill="1" applyBorder="1" applyAlignment="1">
      <alignment horizontal="center" vertical="center"/>
    </xf>
    <xf numFmtId="0" fontId="13" fillId="5" borderId="20" xfId="1" applyFont="1" applyFill="1" applyBorder="1" applyAlignment="1">
      <alignment horizontal="center" vertical="center"/>
    </xf>
    <xf numFmtId="0" fontId="13" fillId="5" borderId="0" xfId="1" applyFont="1" applyFill="1" applyBorder="1" applyAlignment="1">
      <alignment horizontal="center" vertical="center"/>
    </xf>
    <xf numFmtId="0" fontId="13" fillId="6" borderId="21" xfId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19" xfId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0" xfId="1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10" fontId="0" fillId="9" borderId="18" xfId="0" applyNumberFormat="1" applyFill="1" applyBorder="1" applyAlignment="1">
      <alignment horizontal="center" vertical="center"/>
    </xf>
    <xf numFmtId="10" fontId="11" fillId="4" borderId="27" xfId="3" applyNumberFormat="1" applyFont="1" applyBorder="1" applyAlignment="1">
      <alignment horizontal="center" vertical="center"/>
    </xf>
    <xf numFmtId="10" fontId="0" fillId="10" borderId="26" xfId="6" applyNumberFormat="1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10" fontId="12" fillId="10" borderId="28" xfId="6" applyNumberFormat="1" applyFont="1" applyBorder="1" applyAlignment="1">
      <alignment horizontal="center" vertical="center"/>
    </xf>
    <xf numFmtId="10" fontId="0" fillId="9" borderId="23" xfId="0" applyNumberFormat="1" applyFill="1" applyBorder="1" applyAlignment="1">
      <alignment horizontal="center" vertical="center"/>
    </xf>
    <xf numFmtId="10" fontId="0" fillId="9" borderId="17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0" fontId="0" fillId="0" borderId="0" xfId="4" applyNumberFormat="1" applyFont="1" applyBorder="1" applyAlignment="1">
      <alignment horizontal="center" vertical="center"/>
    </xf>
    <xf numFmtId="10" fontId="10" fillId="0" borderId="0" xfId="4" applyNumberFormat="1" applyFont="1" applyBorder="1" applyAlignment="1">
      <alignment horizontal="center" vertical="center"/>
    </xf>
    <xf numFmtId="10" fontId="0" fillId="0" borderId="8" xfId="4" applyNumberFormat="1" applyFont="1" applyBorder="1" applyAlignment="1">
      <alignment horizontal="center" vertical="center"/>
    </xf>
    <xf numFmtId="10" fontId="10" fillId="0" borderId="8" xfId="4" applyNumberFormat="1" applyFont="1" applyBorder="1" applyAlignment="1">
      <alignment horizontal="center" vertical="center"/>
    </xf>
    <xf numFmtId="10" fontId="12" fillId="10" borderId="25" xfId="6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0" fontId="13" fillId="0" borderId="19" xfId="4" applyNumberFormat="1" applyFont="1" applyFill="1" applyBorder="1" applyAlignment="1">
      <alignment horizontal="center" vertical="center"/>
    </xf>
    <xf numFmtId="10" fontId="13" fillId="0" borderId="20" xfId="4" applyNumberFormat="1" applyFont="1" applyFill="1" applyBorder="1" applyAlignment="1">
      <alignment horizontal="center" vertical="center"/>
    </xf>
    <xf numFmtId="10" fontId="13" fillId="0" borderId="0" xfId="4" applyNumberFormat="1" applyFont="1" applyFill="1" applyBorder="1" applyAlignment="1">
      <alignment horizontal="center" vertical="center"/>
    </xf>
    <xf numFmtId="10" fontId="13" fillId="0" borderId="21" xfId="4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11" fillId="17" borderId="1" xfId="3" applyNumberFormat="1" applyFont="1" applyFill="1" applyBorder="1" applyAlignment="1">
      <alignment horizontal="center" vertical="center"/>
    </xf>
    <xf numFmtId="10" fontId="0" fillId="0" borderId="2" xfId="4" applyNumberFormat="1" applyFont="1" applyBorder="1" applyAlignment="1">
      <alignment horizontal="center" vertical="center"/>
    </xf>
    <xf numFmtId="10" fontId="0" fillId="0" borderId="5" xfId="4" applyNumberFormat="1" applyFont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8" fillId="12" borderId="39" xfId="0" applyFont="1" applyFill="1" applyBorder="1" applyAlignment="1">
      <alignment horizontal="center" vertical="center"/>
    </xf>
    <xf numFmtId="10" fontId="0" fillId="0" borderId="7" xfId="4" applyNumberFormat="1" applyFont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13" fillId="11" borderId="40" xfId="1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/>
    </xf>
    <xf numFmtId="0" fontId="13" fillId="11" borderId="41" xfId="1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10" fontId="0" fillId="0" borderId="44" xfId="4" applyNumberFormat="1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9" fillId="6" borderId="59" xfId="1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13" fillId="11" borderId="37" xfId="1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4" fillId="19" borderId="62" xfId="8" applyBorder="1" applyAlignment="1">
      <alignment horizontal="center" vertical="center"/>
    </xf>
    <xf numFmtId="0" fontId="2" fillId="3" borderId="62" xfId="2" applyBorder="1" applyAlignment="1">
      <alignment horizontal="center" vertical="center"/>
    </xf>
    <xf numFmtId="0" fontId="4" fillId="19" borderId="0" xfId="8" applyAlignment="1">
      <alignment horizontal="center" vertical="center"/>
    </xf>
    <xf numFmtId="0" fontId="15" fillId="12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5" fillId="13" borderId="0" xfId="0" applyFont="1" applyFill="1" applyBorder="1" applyAlignment="1">
      <alignment horizontal="center" vertical="center"/>
    </xf>
    <xf numFmtId="0" fontId="15" fillId="13" borderId="0" xfId="1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" fillId="2" borderId="0" xfId="1" quotePrefix="1" applyBorder="1" applyAlignment="1">
      <alignment horizontal="center" vertical="center"/>
    </xf>
    <xf numFmtId="0" fontId="15" fillId="5" borderId="0" xfId="1" applyFont="1" applyFill="1" applyBorder="1" applyAlignment="1">
      <alignment horizontal="center" vertical="center"/>
    </xf>
    <xf numFmtId="0" fontId="15" fillId="11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0" borderId="62" xfId="9" applyBorder="1" applyAlignment="1">
      <alignment horizontal="center" vertical="center"/>
    </xf>
    <xf numFmtId="0" fontId="1" fillId="2" borderId="62" xfId="1" applyBorder="1" applyAlignment="1">
      <alignment horizontal="center" vertical="center"/>
    </xf>
    <xf numFmtId="0" fontId="1" fillId="2" borderId="62" xfId="1" quotePrefix="1" applyBorder="1" applyAlignment="1">
      <alignment horizontal="center" vertical="center"/>
    </xf>
    <xf numFmtId="0" fontId="17" fillId="3" borderId="6" xfId="2" applyFont="1" applyBorder="1" applyAlignment="1">
      <alignment horizontal="center" vertical="center"/>
    </xf>
    <xf numFmtId="0" fontId="17" fillId="2" borderId="6" xfId="1" applyFont="1" applyBorder="1" applyAlignment="1">
      <alignment horizontal="center" vertical="center"/>
    </xf>
    <xf numFmtId="0" fontId="17" fillId="4" borderId="6" xfId="3" applyFont="1" applyBorder="1" applyAlignment="1">
      <alignment horizontal="center" vertical="center"/>
    </xf>
    <xf numFmtId="0" fontId="17" fillId="18" borderId="6" xfId="7" applyFont="1" applyBorder="1" applyAlignment="1">
      <alignment horizontal="center" vertical="center"/>
    </xf>
    <xf numFmtId="0" fontId="17" fillId="18" borderId="63" xfId="7" applyFont="1" applyBorder="1" applyAlignment="1">
      <alignment horizontal="center" vertical="center"/>
    </xf>
    <xf numFmtId="0" fontId="17" fillId="20" borderId="6" xfId="9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20" borderId="63" xfId="9" applyFont="1" applyBorder="1" applyAlignment="1">
      <alignment horizontal="center" vertical="center"/>
    </xf>
    <xf numFmtId="0" fontId="17" fillId="3" borderId="5" xfId="2" applyFont="1" applyBorder="1" applyAlignment="1">
      <alignment horizontal="center" vertical="center"/>
    </xf>
    <xf numFmtId="0" fontId="17" fillId="2" borderId="5" xfId="1" applyFont="1" applyBorder="1" applyAlignment="1">
      <alignment horizontal="center" vertical="center"/>
    </xf>
    <xf numFmtId="0" fontId="17" fillId="4" borderId="5" xfId="3" applyFont="1" applyBorder="1" applyAlignment="1">
      <alignment horizontal="center" vertical="center"/>
    </xf>
    <xf numFmtId="0" fontId="17" fillId="18" borderId="5" xfId="7" applyFont="1" applyBorder="1" applyAlignment="1">
      <alignment horizontal="center" vertical="center"/>
    </xf>
    <xf numFmtId="0" fontId="17" fillId="18" borderId="65" xfId="7" applyFont="1" applyBorder="1" applyAlignment="1">
      <alignment horizontal="center" vertical="center"/>
    </xf>
    <xf numFmtId="0" fontId="17" fillId="20" borderId="5" xfId="9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0" borderId="69" xfId="9" applyBorder="1" applyAlignment="1">
      <alignment horizontal="center" vertical="center"/>
    </xf>
    <xf numFmtId="0" fontId="18" fillId="18" borderId="70" xfId="7" applyFont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7" fillId="20" borderId="65" xfId="9" applyFont="1" applyBorder="1" applyAlignment="1">
      <alignment horizontal="center" vertical="center"/>
    </xf>
    <xf numFmtId="10" fontId="0" fillId="0" borderId="40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17" borderId="12" xfId="6" applyNumberFormat="1" applyFon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10" borderId="33" xfId="6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10" fontId="0" fillId="10" borderId="15" xfId="6" applyNumberFormat="1" applyFont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19" borderId="0" xfId="8" applyBorder="1" applyAlignment="1">
      <alignment horizontal="center" vertical="center"/>
    </xf>
    <xf numFmtId="0" fontId="4" fillId="20" borderId="0" xfId="9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20" borderId="0" xfId="9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0" fillId="14" borderId="11" xfId="0" applyFill="1" applyBorder="1" applyAlignment="1">
      <alignment vertical="center"/>
    </xf>
    <xf numFmtId="9" fontId="0" fillId="0" borderId="0" xfId="4" applyNumberFormat="1" applyFont="1" applyAlignment="1">
      <alignment horizontal="center" vertical="center"/>
    </xf>
    <xf numFmtId="10" fontId="13" fillId="17" borderId="21" xfId="4" applyNumberFormat="1" applyFont="1" applyFill="1" applyBorder="1" applyAlignment="1">
      <alignment horizontal="center" vertical="center"/>
    </xf>
    <xf numFmtId="10" fontId="13" fillId="17" borderId="20" xfId="4" applyNumberFormat="1" applyFont="1" applyFill="1" applyBorder="1" applyAlignment="1">
      <alignment horizontal="center" vertical="center"/>
    </xf>
    <xf numFmtId="10" fontId="13" fillId="17" borderId="0" xfId="4" applyNumberFormat="1" applyFont="1" applyFill="1" applyBorder="1" applyAlignment="1">
      <alignment horizontal="center" vertical="center"/>
    </xf>
    <xf numFmtId="10" fontId="13" fillId="17" borderId="19" xfId="4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0" fillId="0" borderId="0" xfId="4" applyNumberFormat="1" applyFont="1" applyFill="1" applyAlignment="1">
      <alignment horizontal="center" vertical="center"/>
    </xf>
    <xf numFmtId="10" fontId="13" fillId="0" borderId="37" xfId="4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0" fontId="13" fillId="0" borderId="71" xfId="4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10" fontId="10" fillId="0" borderId="29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/>
    </xf>
    <xf numFmtId="10" fontId="10" fillId="0" borderId="72" xfId="0" applyNumberFormat="1" applyFont="1" applyBorder="1" applyAlignment="1">
      <alignment horizontal="center" vertical="center"/>
    </xf>
    <xf numFmtId="10" fontId="10" fillId="0" borderId="8" xfId="0" applyNumberFormat="1" applyFont="1" applyBorder="1" applyAlignment="1">
      <alignment horizontal="center" vertical="center" wrapText="1"/>
    </xf>
    <xf numFmtId="0" fontId="21" fillId="0" borderId="8" xfId="5" applyFont="1" applyBorder="1" applyAlignment="1">
      <alignment horizontal="center" vertical="center"/>
    </xf>
    <xf numFmtId="10" fontId="0" fillId="0" borderId="13" xfId="6" applyNumberFormat="1" applyFont="1" applyFill="1" applyBorder="1" applyAlignment="1">
      <alignment horizontal="center" vertical="center"/>
    </xf>
    <xf numFmtId="10" fontId="0" fillId="0" borderId="12" xfId="6" applyNumberFormat="1" applyFont="1" applyFill="1" applyAlignment="1">
      <alignment horizontal="center" vertical="center"/>
    </xf>
    <xf numFmtId="10" fontId="0" fillId="0" borderId="26" xfId="6" applyNumberFormat="1" applyFont="1" applyFill="1" applyBorder="1" applyAlignment="1">
      <alignment horizontal="center" vertical="center"/>
    </xf>
    <xf numFmtId="10" fontId="0" fillId="0" borderId="24" xfId="6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0" fontId="0" fillId="0" borderId="30" xfId="6" applyNumberFormat="1" applyFont="1" applyFill="1" applyBorder="1" applyAlignment="1">
      <alignment horizontal="center" vertical="center"/>
    </xf>
    <xf numFmtId="10" fontId="0" fillId="0" borderId="16" xfId="6" applyNumberFormat="1" applyFont="1" applyFill="1" applyBorder="1" applyAlignment="1">
      <alignment horizontal="center" vertical="center"/>
    </xf>
    <xf numFmtId="10" fontId="0" fillId="0" borderId="31" xfId="6" applyNumberFormat="1" applyFont="1" applyFill="1" applyBorder="1" applyAlignment="1">
      <alignment horizontal="center" vertical="center"/>
    </xf>
    <xf numFmtId="10" fontId="0" fillId="0" borderId="32" xfId="6" applyNumberFormat="1" applyFont="1" applyFill="1" applyBorder="1" applyAlignment="1">
      <alignment horizontal="center" vertical="center"/>
    </xf>
    <xf numFmtId="10" fontId="0" fillId="0" borderId="74" xfId="0" applyNumberFormat="1" applyBorder="1" applyAlignment="1">
      <alignment horizontal="center" vertical="center"/>
    </xf>
    <xf numFmtId="10" fontId="0" fillId="0" borderId="75" xfId="0" applyNumberFormat="1" applyBorder="1" applyAlignment="1">
      <alignment horizontal="center" vertical="center"/>
    </xf>
    <xf numFmtId="10" fontId="0" fillId="0" borderId="5" xfId="4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11" borderId="8" xfId="1" applyFont="1" applyFill="1" applyBorder="1" applyAlignment="1">
      <alignment horizontal="center" vertical="center"/>
    </xf>
    <xf numFmtId="0" fontId="13" fillId="6" borderId="9" xfId="1" applyFont="1" applyFill="1" applyBorder="1" applyAlignment="1">
      <alignment horizontal="center" vertical="center"/>
    </xf>
    <xf numFmtId="0" fontId="13" fillId="13" borderId="9" xfId="0" applyFont="1" applyFill="1" applyBorder="1" applyAlignment="1">
      <alignment horizontal="center" vertical="center"/>
    </xf>
    <xf numFmtId="0" fontId="13" fillId="7" borderId="76" xfId="0" applyFont="1" applyFill="1" applyBorder="1" applyAlignment="1">
      <alignment horizontal="center" vertical="center"/>
    </xf>
    <xf numFmtId="0" fontId="13" fillId="11" borderId="76" xfId="1" applyFont="1" applyFill="1" applyBorder="1" applyAlignment="1">
      <alignment horizontal="center" vertical="center"/>
    </xf>
    <xf numFmtId="0" fontId="13" fillId="7" borderId="79" xfId="0" applyFont="1" applyFill="1" applyBorder="1" applyAlignment="1">
      <alignment horizontal="center" vertical="center"/>
    </xf>
    <xf numFmtId="0" fontId="17" fillId="18" borderId="63" xfId="7" applyFont="1" applyBorder="1" applyAlignment="1">
      <alignment horizontal="center"/>
    </xf>
    <xf numFmtId="0" fontId="2" fillId="3" borderId="0" xfId="2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7" fillId="18" borderId="65" xfId="7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4" fillId="19" borderId="0" xfId="8" applyBorder="1" applyAlignment="1">
      <alignment horizontal="center" vertical="center"/>
    </xf>
    <xf numFmtId="0" fontId="4" fillId="20" borderId="0" xfId="9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4" fillId="24" borderId="62" xfId="8" applyFill="1" applyBorder="1" applyAlignment="1">
      <alignment horizontal="center"/>
    </xf>
    <xf numFmtId="0" fontId="0" fillId="25" borderId="0" xfId="0" applyFill="1" applyAlignment="1">
      <alignment horizontal="center" vertical="center"/>
    </xf>
    <xf numFmtId="0" fontId="0" fillId="25" borderId="63" xfId="0" applyFill="1" applyBorder="1" applyAlignment="1">
      <alignment horizontal="center" vertical="center"/>
    </xf>
    <xf numFmtId="0" fontId="1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25" borderId="0" xfId="0" quotePrefix="1" applyFill="1" applyBorder="1" applyAlignment="1">
      <alignment horizontal="center" vertical="center"/>
    </xf>
    <xf numFmtId="0" fontId="17" fillId="25" borderId="0" xfId="0" applyFont="1" applyFill="1" applyBorder="1" applyAlignment="1">
      <alignment horizontal="center" vertical="center"/>
    </xf>
    <xf numFmtId="0" fontId="15" fillId="25" borderId="64" xfId="1" applyFont="1" applyFill="1" applyBorder="1" applyAlignment="1">
      <alignment vertical="center"/>
    </xf>
    <xf numFmtId="0" fontId="15" fillId="25" borderId="0" xfId="1" applyFont="1" applyFill="1" applyBorder="1" applyAlignment="1">
      <alignment vertical="center"/>
    </xf>
    <xf numFmtId="0" fontId="2" fillId="25" borderId="0" xfId="2" applyFill="1" applyBorder="1" applyAlignment="1">
      <alignment horizontal="center" vertical="center"/>
    </xf>
    <xf numFmtId="0" fontId="4" fillId="25" borderId="62" xfId="9" applyFill="1" applyBorder="1" applyAlignment="1">
      <alignment horizontal="center" vertical="center"/>
    </xf>
    <xf numFmtId="0" fontId="0" fillId="25" borderId="64" xfId="0" quotePrefix="1" applyFill="1" applyBorder="1" applyAlignment="1">
      <alignment vertical="center"/>
    </xf>
    <xf numFmtId="0" fontId="0" fillId="25" borderId="0" xfId="0" quotePrefix="1" applyFill="1" applyBorder="1" applyAlignment="1">
      <alignment vertical="center"/>
    </xf>
    <xf numFmtId="0" fontId="0" fillId="25" borderId="0" xfId="0" applyFill="1" applyAlignment="1">
      <alignment vertical="center"/>
    </xf>
    <xf numFmtId="0" fontId="2" fillId="25" borderId="62" xfId="2" applyFill="1" applyBorder="1" applyAlignment="1">
      <alignment horizontal="center" vertical="center"/>
    </xf>
    <xf numFmtId="0" fontId="4" fillId="0" borderId="0" xfId="8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6" xfId="8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25" fillId="18" borderId="5" xfId="7" applyFont="1" applyBorder="1" applyAlignment="1">
      <alignment horizontal="center" vertical="center"/>
    </xf>
    <xf numFmtId="0" fontId="1" fillId="28" borderId="0" xfId="1" applyFill="1" applyBorder="1" applyAlignment="1">
      <alignment horizontal="center" vertical="center"/>
    </xf>
    <xf numFmtId="0" fontId="1" fillId="28" borderId="0" xfId="1" quotePrefix="1" applyFill="1" applyBorder="1" applyAlignment="1">
      <alignment horizontal="center" vertical="center"/>
    </xf>
    <xf numFmtId="0" fontId="2" fillId="29" borderId="0" xfId="2" applyFill="1" applyBorder="1" applyAlignment="1">
      <alignment horizontal="center" vertical="center"/>
    </xf>
    <xf numFmtId="0" fontId="15" fillId="28" borderId="0" xfId="0" applyFont="1" applyFill="1" applyBorder="1" applyAlignment="1">
      <alignment horizontal="center" vertical="center"/>
    </xf>
    <xf numFmtId="0" fontId="15" fillId="28" borderId="0" xfId="1" applyFont="1" applyFill="1" applyBorder="1" applyAlignment="1">
      <alignment horizontal="center" vertical="center"/>
    </xf>
    <xf numFmtId="0" fontId="4" fillId="28" borderId="62" xfId="8" applyFill="1" applyBorder="1" applyAlignment="1">
      <alignment horizontal="center" vertical="center"/>
    </xf>
    <xf numFmtId="0" fontId="1" fillId="28" borderId="62" xfId="1" applyFill="1" applyBorder="1" applyAlignment="1">
      <alignment horizontal="center" vertical="center"/>
    </xf>
    <xf numFmtId="0" fontId="1" fillId="28" borderId="62" xfId="1" quotePrefix="1" applyFill="1" applyBorder="1" applyAlignment="1">
      <alignment horizontal="center" vertical="center"/>
    </xf>
    <xf numFmtId="0" fontId="4" fillId="28" borderId="0" xfId="8" applyFill="1" applyBorder="1" applyAlignment="1">
      <alignment horizontal="center" vertical="center"/>
    </xf>
    <xf numFmtId="0" fontId="4" fillId="28" borderId="0" xfId="9" applyFill="1" applyBorder="1" applyAlignment="1">
      <alignment horizontal="center" vertical="center"/>
    </xf>
    <xf numFmtId="0" fontId="4" fillId="28" borderId="0" xfId="8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8" applyFill="1" applyBorder="1" applyAlignment="1">
      <alignment horizontal="center" vertical="center"/>
    </xf>
    <xf numFmtId="0" fontId="4" fillId="6" borderId="62" xfId="8" applyFill="1" applyBorder="1" applyAlignment="1">
      <alignment horizontal="center"/>
    </xf>
    <xf numFmtId="0" fontId="4" fillId="30" borderId="62" xfId="9" applyFill="1" applyBorder="1" applyAlignment="1">
      <alignment horizontal="center" vertical="center"/>
    </xf>
    <xf numFmtId="0" fontId="15" fillId="30" borderId="5" xfId="1" applyFont="1" applyFill="1" applyBorder="1" applyAlignment="1">
      <alignment horizontal="center" vertical="center"/>
    </xf>
    <xf numFmtId="0" fontId="13" fillId="30" borderId="0" xfId="2" applyFont="1" applyFill="1" applyBorder="1" applyAlignment="1">
      <alignment horizontal="center" vertical="center"/>
    </xf>
    <xf numFmtId="0" fontId="15" fillId="30" borderId="65" xfId="1" applyFont="1" applyFill="1" applyBorder="1" applyAlignment="1">
      <alignment horizontal="center" vertical="center"/>
    </xf>
    <xf numFmtId="0" fontId="16" fillId="30" borderId="0" xfId="10" applyFont="1" applyFill="1" applyBorder="1" applyAlignment="1">
      <alignment horizontal="center" vertical="center"/>
    </xf>
    <xf numFmtId="0" fontId="16" fillId="30" borderId="63" xfId="10" applyFont="1" applyFill="1" applyBorder="1" applyAlignment="1">
      <alignment horizontal="center"/>
    </xf>
    <xf numFmtId="0" fontId="4" fillId="6" borderId="0" xfId="11" applyFill="1" applyBorder="1" applyAlignment="1">
      <alignment horizontal="center" vertical="center"/>
    </xf>
    <xf numFmtId="0" fontId="4" fillId="6" borderId="62" xfId="11" applyFill="1" applyBorder="1" applyAlignment="1">
      <alignment horizontal="center" vertical="center"/>
    </xf>
    <xf numFmtId="0" fontId="4" fillId="29" borderId="62" xfId="9" applyFill="1" applyBorder="1" applyAlignment="1">
      <alignment horizontal="center" vertical="center"/>
    </xf>
    <xf numFmtId="0" fontId="16" fillId="30" borderId="63" xfId="10" applyFont="1" applyFill="1" applyBorder="1" applyAlignment="1">
      <alignment horizontal="center" vertical="center"/>
    </xf>
    <xf numFmtId="0" fontId="2" fillId="29" borderId="5" xfId="2" applyFill="1" applyBorder="1" applyAlignment="1">
      <alignment horizontal="center" vertical="center"/>
    </xf>
    <xf numFmtId="0" fontId="15" fillId="29" borderId="65" xfId="1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4" fillId="30" borderId="0" xfId="9" applyFill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4" fillId="31" borderId="0" xfId="8" applyFill="1" applyBorder="1" applyAlignment="1">
      <alignment horizontal="center" vertical="center"/>
    </xf>
    <xf numFmtId="0" fontId="1" fillId="31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4" fillId="27" borderId="0" xfId="8" applyFill="1" applyBorder="1" applyAlignment="1">
      <alignment horizontal="center" vertical="center"/>
    </xf>
    <xf numFmtId="0" fontId="4" fillId="27" borderId="6" xfId="8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27" borderId="3" xfId="8" applyFill="1" applyBorder="1" applyAlignment="1">
      <alignment horizontal="center" vertical="center"/>
    </xf>
    <xf numFmtId="0" fontId="4" fillId="27" borderId="4" xfId="8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7" borderId="0" xfId="8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21" fillId="0" borderId="87" xfId="5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10" fontId="10" fillId="0" borderId="8" xfId="0" applyNumberFormat="1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0" fontId="27" fillId="0" borderId="73" xfId="0" applyNumberFormat="1" applyFont="1" applyBorder="1" applyAlignment="1">
      <alignment horizontal="center" vertical="center"/>
    </xf>
    <xf numFmtId="10" fontId="27" fillId="0" borderId="0" xfId="0" applyNumberFormat="1" applyFont="1" applyAlignment="1">
      <alignment horizontal="center" vertical="center"/>
    </xf>
    <xf numFmtId="10" fontId="27" fillId="0" borderId="86" xfId="0" applyNumberFormat="1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28" fillId="0" borderId="0" xfId="5" applyFont="1" applyAlignment="1">
      <alignment horizontal="center" vertical="center"/>
    </xf>
    <xf numFmtId="0" fontId="26" fillId="0" borderId="0" xfId="0" applyFont="1" applyAlignment="1">
      <alignment vertical="center"/>
    </xf>
    <xf numFmtId="2" fontId="10" fillId="0" borderId="0" xfId="4" applyNumberFormat="1" applyFont="1" applyAlignment="1">
      <alignment horizontal="center" vertical="center"/>
    </xf>
    <xf numFmtId="9" fontId="10" fillId="0" borderId="0" xfId="4" applyNumberFormat="1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9" fontId="26" fillId="0" borderId="0" xfId="4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21" fillId="0" borderId="0" xfId="5" applyFont="1" applyBorder="1" applyAlignment="1">
      <alignment horizontal="left" vertical="center"/>
    </xf>
    <xf numFmtId="0" fontId="20" fillId="0" borderId="8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0" fillId="0" borderId="0" xfId="5" applyFont="1" applyBorder="1" applyAlignment="1">
      <alignment horizontal="center" vertical="center"/>
    </xf>
    <xf numFmtId="0" fontId="21" fillId="0" borderId="0" xfId="5" applyFont="1" applyAlignment="1">
      <alignment vertical="center"/>
    </xf>
    <xf numFmtId="0" fontId="10" fillId="0" borderId="0" xfId="0" applyFont="1" applyAlignment="1">
      <alignment vertical="center"/>
    </xf>
    <xf numFmtId="0" fontId="20" fillId="0" borderId="0" xfId="5" applyFont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21" fillId="0" borderId="0" xfId="5" applyFont="1" applyBorder="1" applyAlignment="1">
      <alignment vertical="center"/>
    </xf>
    <xf numFmtId="0" fontId="20" fillId="0" borderId="3" xfId="5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10" fontId="27" fillId="0" borderId="4" xfId="0" applyNumberFormat="1" applyFont="1" applyBorder="1" applyAlignment="1">
      <alignment horizontal="center" vertical="center"/>
    </xf>
    <xf numFmtId="10" fontId="27" fillId="0" borderId="88" xfId="0" applyNumberFormat="1" applyFont="1" applyBorder="1" applyAlignment="1">
      <alignment horizontal="center" vertical="center"/>
    </xf>
    <xf numFmtId="10" fontId="27" fillId="0" borderId="3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5" fillId="7" borderId="0" xfId="1" applyFont="1" applyFill="1" applyBorder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0" fontId="0" fillId="0" borderId="0" xfId="4" applyNumberFormat="1" applyFont="1" applyFill="1" applyAlignment="1">
      <alignment horizontal="center" vertical="center"/>
    </xf>
    <xf numFmtId="9" fontId="0" fillId="0" borderId="0" xfId="4" applyNumberFormat="1" applyFont="1" applyFill="1" applyAlignment="1">
      <alignment horizontal="center" vertical="center"/>
    </xf>
    <xf numFmtId="0" fontId="13" fillId="32" borderId="0" xfId="0" applyFont="1" applyFill="1" applyBorder="1" applyAlignment="1">
      <alignment horizontal="center" vertical="center"/>
    </xf>
    <xf numFmtId="0" fontId="13" fillId="32" borderId="20" xfId="0" applyFont="1" applyFill="1" applyBorder="1" applyAlignment="1">
      <alignment horizontal="center" vertical="center"/>
    </xf>
    <xf numFmtId="0" fontId="13" fillId="32" borderId="19" xfId="0" applyFont="1" applyFill="1" applyBorder="1" applyAlignment="1">
      <alignment horizontal="center" vertical="center"/>
    </xf>
    <xf numFmtId="0" fontId="13" fillId="32" borderId="21" xfId="0" applyFont="1" applyFill="1" applyBorder="1" applyAlignment="1">
      <alignment horizontal="center" vertical="center"/>
    </xf>
    <xf numFmtId="0" fontId="8" fillId="32" borderId="6" xfId="0" applyFont="1" applyFill="1" applyBorder="1" applyAlignment="1">
      <alignment horizontal="center" vertical="center"/>
    </xf>
    <xf numFmtId="10" fontId="0" fillId="33" borderId="12" xfId="6" applyNumberFormat="1" applyFont="1" applyFill="1" applyAlignment="1">
      <alignment horizontal="center" vertical="center"/>
    </xf>
    <xf numFmtId="0" fontId="13" fillId="32" borderId="77" xfId="0" applyFont="1" applyFill="1" applyBorder="1" applyAlignment="1">
      <alignment horizontal="center" vertical="center"/>
    </xf>
    <xf numFmtId="0" fontId="13" fillId="32" borderId="78" xfId="0" applyFont="1" applyFill="1" applyBorder="1" applyAlignment="1">
      <alignment horizontal="center" vertical="center"/>
    </xf>
    <xf numFmtId="0" fontId="13" fillId="32" borderId="76" xfId="0" applyFont="1" applyFill="1" applyBorder="1" applyAlignment="1">
      <alignment horizontal="center" vertical="center"/>
    </xf>
    <xf numFmtId="0" fontId="13" fillId="32" borderId="42" xfId="0" applyFont="1" applyFill="1" applyBorder="1" applyAlignment="1">
      <alignment horizontal="center" vertical="center"/>
    </xf>
    <xf numFmtId="0" fontId="13" fillId="32" borderId="43" xfId="0" applyFont="1" applyFill="1" applyBorder="1" applyAlignment="1">
      <alignment horizontal="center" vertical="center"/>
    </xf>
    <xf numFmtId="0" fontId="13" fillId="32" borderId="41" xfId="0" applyFont="1" applyFill="1" applyBorder="1" applyAlignment="1">
      <alignment horizontal="center" vertical="center"/>
    </xf>
    <xf numFmtId="0" fontId="8" fillId="32" borderId="45" xfId="0" applyFont="1" applyFill="1" applyBorder="1" applyAlignment="1">
      <alignment horizontal="center" vertical="center"/>
    </xf>
    <xf numFmtId="0" fontId="15" fillId="32" borderId="0" xfId="0" applyFont="1" applyFill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4" applyNumberFormat="1" applyFont="1" applyFill="1" applyAlignment="1">
      <alignment horizontal="center" vertical="center"/>
    </xf>
    <xf numFmtId="0" fontId="20" fillId="14" borderId="11" xfId="5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13" fillId="14" borderId="11" xfId="5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23" borderId="56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15" fillId="30" borderId="5" xfId="1" applyFont="1" applyFill="1" applyBorder="1" applyAlignment="1">
      <alignment horizontal="center" vertical="center"/>
    </xf>
    <xf numFmtId="0" fontId="15" fillId="30" borderId="0" xfId="1" applyFont="1" applyFill="1" applyBorder="1" applyAlignment="1">
      <alignment horizontal="center" vertical="center"/>
    </xf>
    <xf numFmtId="0" fontId="15" fillId="30" borderId="6" xfId="1" applyFont="1" applyFill="1" applyBorder="1" applyAlignment="1">
      <alignment horizontal="center" vertical="center"/>
    </xf>
    <xf numFmtId="0" fontId="0" fillId="5" borderId="64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1" fillId="2" borderId="0" xfId="1" applyBorder="1" applyAlignment="1">
      <alignment horizontal="center" vertical="center"/>
    </xf>
    <xf numFmtId="0" fontId="0" fillId="30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24" borderId="0" xfId="8" applyFill="1" applyBorder="1" applyAlignment="1">
      <alignment horizontal="center" vertical="center"/>
    </xf>
    <xf numFmtId="0" fontId="4" fillId="20" borderId="0" xfId="9" applyBorder="1" applyAlignment="1">
      <alignment horizontal="center" vertical="center"/>
    </xf>
    <xf numFmtId="0" fontId="4" fillId="6" borderId="0" xfId="11" applyFill="1" applyBorder="1" applyAlignment="1">
      <alignment horizontal="center" vertical="center"/>
    </xf>
    <xf numFmtId="0" fontId="15" fillId="30" borderId="66" xfId="0" applyFont="1" applyFill="1" applyBorder="1" applyAlignment="1">
      <alignment horizontal="center" vertical="center"/>
    </xf>
    <xf numFmtId="0" fontId="15" fillId="30" borderId="5" xfId="0" applyFont="1" applyFill="1" applyBorder="1" applyAlignment="1">
      <alignment horizontal="center" vertical="center"/>
    </xf>
    <xf numFmtId="0" fontId="15" fillId="30" borderId="66" xfId="1" applyFont="1" applyFill="1" applyBorder="1" applyAlignment="1">
      <alignment horizontal="center" vertical="center"/>
    </xf>
    <xf numFmtId="0" fontId="15" fillId="30" borderId="64" xfId="1" applyFont="1" applyFill="1" applyBorder="1" applyAlignment="1">
      <alignment horizontal="center" vertical="center"/>
    </xf>
    <xf numFmtId="0" fontId="15" fillId="30" borderId="68" xfId="1" applyFont="1" applyFill="1" applyBorder="1" applyAlignment="1">
      <alignment horizontal="center" vertical="center"/>
    </xf>
    <xf numFmtId="0" fontId="4" fillId="20" borderId="5" xfId="9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6" fillId="30" borderId="6" xfId="10" applyFont="1" applyFill="1" applyBorder="1" applyAlignment="1">
      <alignment horizontal="center" vertical="center"/>
    </xf>
    <xf numFmtId="0" fontId="4" fillId="20" borderId="6" xfId="9" applyBorder="1" applyAlignment="1">
      <alignment horizontal="center" vertical="center"/>
    </xf>
    <xf numFmtId="0" fontId="4" fillId="29" borderId="0" xfId="9" applyFill="1" applyBorder="1" applyAlignment="1">
      <alignment horizontal="center" vertical="center"/>
    </xf>
    <xf numFmtId="0" fontId="4" fillId="29" borderId="6" xfId="9" applyFill="1" applyBorder="1" applyAlignment="1">
      <alignment horizontal="center" vertical="center"/>
    </xf>
    <xf numFmtId="0" fontId="4" fillId="20" borderId="62" xfId="9" applyBorder="1" applyAlignment="1">
      <alignment horizontal="center" vertical="center"/>
    </xf>
    <xf numFmtId="0" fontId="4" fillId="20" borderId="63" xfId="9" applyBorder="1" applyAlignment="1">
      <alignment horizontal="center" vertical="center"/>
    </xf>
    <xf numFmtId="0" fontId="4" fillId="30" borderId="5" xfId="9" applyFill="1" applyBorder="1" applyAlignment="1">
      <alignment horizontal="center" vertical="center"/>
    </xf>
    <xf numFmtId="0" fontId="10" fillId="27" borderId="0" xfId="0" applyFont="1" applyFill="1" applyBorder="1" applyAlignment="1">
      <alignment horizontal="center" vertical="center"/>
    </xf>
    <xf numFmtId="0" fontId="1" fillId="31" borderId="0" xfId="1" applyFill="1" applyBorder="1" applyAlignment="1">
      <alignment horizontal="center" vertical="center"/>
    </xf>
    <xf numFmtId="0" fontId="4" fillId="30" borderId="0" xfId="9" applyFill="1" applyBorder="1" applyAlignment="1">
      <alignment horizontal="center" vertical="center"/>
    </xf>
    <xf numFmtId="0" fontId="10" fillId="28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1" xfId="0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4" fillId="27" borderId="6" xfId="8" applyFill="1" applyBorder="1" applyAlignment="1">
      <alignment horizontal="center" vertical="center"/>
    </xf>
    <xf numFmtId="0" fontId="4" fillId="27" borderId="0" xfId="8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16" borderId="89" xfId="0" applyFill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</cellXfs>
  <cellStyles count="13">
    <cellStyle name="20% - Accent2" xfId="7" builtinId="34"/>
    <cellStyle name="20% - Accent5" xfId="9" builtinId="46"/>
    <cellStyle name="20% - Accent6" xfId="10" builtinId="50"/>
    <cellStyle name="40% - Accent3" xfId="11" builtinId="39"/>
    <cellStyle name="60% - Accent3" xfId="8" builtinId="40"/>
    <cellStyle name="Bad" xfId="2" builtinId="27"/>
    <cellStyle name="Good" xfId="1" builtinId="26"/>
    <cellStyle name="Hyperlink" xfId="5" builtinId="8"/>
    <cellStyle name="Neutral" xfId="3" builtinId="28"/>
    <cellStyle name="Normal" xfId="0" builtinId="0"/>
    <cellStyle name="Normal 2" xfId="12" xr:uid="{56366680-D9D4-461C-80B4-05EAEC78F181}"/>
    <cellStyle name="Note" xfId="6" builtinId="10"/>
    <cellStyle name="Percent" xfId="4" builtinId="5"/>
  </cellStyles>
  <dxfs count="4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596B1"/>
      <color rgb="FFFFFFCC"/>
      <color rgb="FFA3A3A3"/>
      <color rgb="FFB2B2B2"/>
      <color rgb="FFC6EFCE"/>
      <color rgb="FFFFCDCD"/>
      <color rgb="FFFFFFB3"/>
      <color rgb="FFFF8989"/>
      <color rgb="FFC9D2DD"/>
      <color rgb="FFCED6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61F09-D149-4C35-9A06-FBB1CAEDB730}" name="average_en" displayName="average_en" ref="A1:AA27" totalsRowShown="0" headerRowDxfId="462" dataDxfId="460" headerRowBorderDxfId="461">
  <tableColumns count="27">
    <tableColumn id="1" xr3:uid="{446082E4-9809-40F6-98C8-D9D53EABAB19}" name=" " dataDxfId="459"/>
    <tableColumn id="2" xr3:uid="{A89E4638-7776-4D8F-BDB0-B6E852FAD79E}" name="A" dataDxfId="458" dataCellStyle="Percent">
      <calculatedColumnFormula>(B31/SUM(github_en[])*14128+B60/SUM(crypt_en[])*1629+B89/SUM(mine_en[])*1164+B118/SUM(ocr_en[])*153+B147/SUM(old_en[])*147+B176/SUM(Dickens[])*80)/17301</calculatedColumnFormula>
    </tableColumn>
    <tableColumn id="3" xr3:uid="{B8D5E3C2-3481-42BB-95B8-6257509608D1}" name="B" dataDxfId="457" dataCellStyle="Percent">
      <calculatedColumnFormula>(C31/SUM(github_en[])*14128+C60/SUM(crypt_en[])*1629+C89/SUM(mine_en[])*1164+C118/SUM(ocr_en[])*153+C147/SUM(old_en[])*147+C176/SUM(Dickens[])*80)/17301</calculatedColumnFormula>
    </tableColumn>
    <tableColumn id="4" xr3:uid="{6F98B80D-B359-4444-9714-8BA279853141}" name="C" dataDxfId="456" dataCellStyle="Percent">
      <calculatedColumnFormula>(D31/SUM(github_en[])*14128+D60/SUM(crypt_en[])*1629+D89/SUM(mine_en[])*1164+D118/SUM(ocr_en[])*153+D147/SUM(old_en[])*147+D176/SUM(Dickens[])*80)/17301</calculatedColumnFormula>
    </tableColumn>
    <tableColumn id="5" xr3:uid="{9E4CD8B6-E77C-4E28-96C8-36E8BEEB9623}" name="D" dataDxfId="455" dataCellStyle="Percent">
      <calculatedColumnFormula>(E31/SUM(github_en[])*14128+E60/SUM(crypt_en[])*1629+E89/SUM(mine_en[])*1164+E118/SUM(ocr_en[])*153+E147/SUM(old_en[])*147+E176/SUM(Dickens[])*80)/17301</calculatedColumnFormula>
    </tableColumn>
    <tableColumn id="6" xr3:uid="{A3ECEE6E-D7BD-40A4-8B81-BE14E6FC10B8}" name="E" dataDxfId="454" dataCellStyle="Percent">
      <calculatedColumnFormula>(F31/SUM(github_en[])*14128+F60/SUM(crypt_en[])*1629+F89/SUM(mine_en[])*1164+F118/SUM(ocr_en[])*153+F147/SUM(old_en[])*147+F176/SUM(Dickens[])*80)/17301</calculatedColumnFormula>
    </tableColumn>
    <tableColumn id="7" xr3:uid="{05D636BB-DE7A-42B5-AF16-0BF1FE03096E}" name="F" dataDxfId="453" dataCellStyle="Percent">
      <calculatedColumnFormula>(G31/SUM(github_en[])*14128+G60/SUM(crypt_en[])*1629+G89/SUM(mine_en[])*1164+G118/SUM(ocr_en[])*153+G147/SUM(old_en[])*147+G176/SUM(Dickens[])*80)/17301</calculatedColumnFormula>
    </tableColumn>
    <tableColumn id="8" xr3:uid="{295D237B-F03E-40C7-9A6D-B0F31041A29E}" name="G" dataDxfId="452" dataCellStyle="Percent">
      <calculatedColumnFormula>(H31/SUM(github_en[])*14128+H60/SUM(crypt_en[])*1629+H89/SUM(mine_en[])*1164+H118/SUM(ocr_en[])*153+H147/SUM(old_en[])*147+H176/SUM(Dickens[])*80)/17301</calculatedColumnFormula>
    </tableColumn>
    <tableColumn id="9" xr3:uid="{B1E98F90-24B0-4047-B12A-996C3DD3CBFD}" name="H" dataDxfId="451" dataCellStyle="Percent">
      <calculatedColumnFormula>(I31/SUM(github_en[])*14128+I60/SUM(crypt_en[])*1629+I89/SUM(mine_en[])*1164+I118/SUM(ocr_en[])*153+I147/SUM(old_en[])*147+I176/SUM(Dickens[])*80)/17301</calculatedColumnFormula>
    </tableColumn>
    <tableColumn id="10" xr3:uid="{B23D89D2-5187-4751-B583-2061DD0EC453}" name="I" dataDxfId="450" dataCellStyle="Percent">
      <calculatedColumnFormula>(J31/SUM(github_en[])*14128+J60/SUM(crypt_en[])*1629+J89/SUM(mine_en[])*1164+J118/SUM(ocr_en[])*153+J147/SUM(old_en[])*147+J176/SUM(Dickens[])*80)/17301</calculatedColumnFormula>
    </tableColumn>
    <tableColumn id="11" xr3:uid="{D321DE3D-8122-497E-9BF7-18A80ADA05BD}" name="J" dataDxfId="449" dataCellStyle="Percent">
      <calculatedColumnFormula>(K31/SUM(github_en[])*14128+K60/SUM(crypt_en[])*1629+K89/SUM(mine_en[])*1164+K118/SUM(ocr_en[])*153+K147/SUM(old_en[])*147+K176/SUM(Dickens[])*80)/17301</calculatedColumnFormula>
    </tableColumn>
    <tableColumn id="12" xr3:uid="{6BBF0AE6-1F69-49A0-AF88-1D2A2750160E}" name="K" dataDxfId="448" dataCellStyle="Percent">
      <calculatedColumnFormula>(L31/SUM(github_en[])*14128+L60/SUM(crypt_en[])*1629+L89/SUM(mine_en[])*1164+L118/SUM(ocr_en[])*153+L147/SUM(old_en[])*147+L176/SUM(Dickens[])*80)/17301</calculatedColumnFormula>
    </tableColumn>
    <tableColumn id="13" xr3:uid="{4AAE6944-D5CB-41BE-AA0E-F811288913E2}" name="L" dataDxfId="447" dataCellStyle="Percent">
      <calculatedColumnFormula>(M31/SUM(github_en[])*14128+M60/SUM(crypt_en[])*1629+M89/SUM(mine_en[])*1164+M118/SUM(ocr_en[])*153+M147/SUM(old_en[])*147+M176/SUM(Dickens[])*80)/17301</calculatedColumnFormula>
    </tableColumn>
    <tableColumn id="14" xr3:uid="{54E20DAB-9F05-41FE-B2E3-07B81B6736F6}" name="M" dataDxfId="446" dataCellStyle="Percent">
      <calculatedColumnFormula>(N31/SUM(github_en[])*14128+N60/SUM(crypt_en[])*1629+N89/SUM(mine_en[])*1164+N118/SUM(ocr_en[])*153+N147/SUM(old_en[])*147+N176/SUM(Dickens[])*80)/17301</calculatedColumnFormula>
    </tableColumn>
    <tableColumn id="15" xr3:uid="{A95BDB45-A53E-4E4C-A5B7-20C37C07212E}" name="N" dataDxfId="445" dataCellStyle="Percent">
      <calculatedColumnFormula>(O31/SUM(github_en[])*14128+O60/SUM(crypt_en[])*1629+O89/SUM(mine_en[])*1164+O118/SUM(ocr_en[])*153+O147/SUM(old_en[])*147+O176/SUM(Dickens[])*80)/17301</calculatedColumnFormula>
    </tableColumn>
    <tableColumn id="16" xr3:uid="{B20A2CAF-8E20-427A-9424-08DD5DAAF7B6}" name="O" dataDxfId="444" dataCellStyle="Percent">
      <calculatedColumnFormula>(P31/SUM(github_en[])*14128+P60/SUM(crypt_en[])*1629+P89/SUM(mine_en[])*1164+P118/SUM(ocr_en[])*153+P147/SUM(old_en[])*147+P176/SUM(Dickens[])*80)/17301</calculatedColumnFormula>
    </tableColumn>
    <tableColumn id="17" xr3:uid="{BFC7BE56-5F3A-4758-92EC-4065A9C0EF4A}" name="P" dataDxfId="443" dataCellStyle="Percent">
      <calculatedColumnFormula>(Q31/SUM(github_en[])*14128+Q60/SUM(crypt_en[])*1629+Q89/SUM(mine_en[])*1164+Q118/SUM(ocr_en[])*153+Q147/SUM(old_en[])*147+Q176/SUM(Dickens[])*80)/17301</calculatedColumnFormula>
    </tableColumn>
    <tableColumn id="18" xr3:uid="{0AE4898C-F2A8-4D3E-A932-B3C22A6E0C1C}" name="Q" dataDxfId="442" dataCellStyle="Percent">
      <calculatedColumnFormula>(R31/SUM(github_en[])*14128+R60/SUM(crypt_en[])*1629+R89/SUM(mine_en[])*1164+R118/SUM(ocr_en[])*153+R147/SUM(old_en[])*147+R176/SUM(Dickens[])*80)/17301</calculatedColumnFormula>
    </tableColumn>
    <tableColumn id="19" xr3:uid="{8A723A99-45B1-4DEB-BE57-95741242CD24}" name="R" dataDxfId="441" dataCellStyle="Percent">
      <calculatedColumnFormula>(S31/SUM(github_en[])*14128+S60/SUM(crypt_en[])*1629+S89/SUM(mine_en[])*1164+S118/SUM(ocr_en[])*153+S147/SUM(old_en[])*147+S176/SUM(Dickens[])*80)/17301</calculatedColumnFormula>
    </tableColumn>
    <tableColumn id="20" xr3:uid="{2093EC6D-9AED-442A-AD5D-3C43BD324589}" name="S" dataDxfId="440" dataCellStyle="Percent">
      <calculatedColumnFormula>(T31/SUM(github_en[])*14128+T60/SUM(crypt_en[])*1629+T89/SUM(mine_en[])*1164+T118/SUM(ocr_en[])*153+T147/SUM(old_en[])*147+T176/SUM(Dickens[])*80)/17301</calculatedColumnFormula>
    </tableColumn>
    <tableColumn id="21" xr3:uid="{000839CC-4445-4428-95B4-162433538AD2}" name="T" dataDxfId="439" dataCellStyle="Percent">
      <calculatedColumnFormula>(U31/SUM(github_en[])*14128+U60/SUM(crypt_en[])*1629+U89/SUM(mine_en[])*1164+U118/SUM(ocr_en[])*153+U147/SUM(old_en[])*147+U176/SUM(Dickens[])*80)/17301</calculatedColumnFormula>
    </tableColumn>
    <tableColumn id="22" xr3:uid="{D5169197-87E0-422C-877B-B88D17919B66}" name="U" dataDxfId="438" dataCellStyle="Percent">
      <calculatedColumnFormula>(V31/SUM(github_en[])*14128+V60/SUM(crypt_en[])*1629+V89/SUM(mine_en[])*1164+V118/SUM(ocr_en[])*153+V147/SUM(old_en[])*147+V176/SUM(Dickens[])*80)/17301</calculatedColumnFormula>
    </tableColumn>
    <tableColumn id="23" xr3:uid="{798D63FD-83A4-44A2-9876-BC507DAAD87C}" name="V" dataDxfId="437" dataCellStyle="Percent">
      <calculatedColumnFormula>(W31/SUM(github_en[])*14128+W60/SUM(crypt_en[])*1629+W89/SUM(mine_en[])*1164+W118/SUM(ocr_en[])*153+W147/SUM(old_en[])*147+W176/SUM(Dickens[])*80)/17301</calculatedColumnFormula>
    </tableColumn>
    <tableColumn id="24" xr3:uid="{7D5189CB-1CC9-484E-819E-7FA88BB617E2}" name="W" dataDxfId="436" dataCellStyle="Percent">
      <calculatedColumnFormula>(X31/SUM(github_en[])*14128+X60/SUM(crypt_en[])*1629+X89/SUM(mine_en[])*1164+X118/SUM(ocr_en[])*153+X147/SUM(old_en[])*147+X176/SUM(Dickens[])*80)/17301</calculatedColumnFormula>
    </tableColumn>
    <tableColumn id="25" xr3:uid="{0F97010D-F442-4397-AF7A-77C978E20FF3}" name="X" dataDxfId="435" dataCellStyle="Percent">
      <calculatedColumnFormula>(Y31/SUM(github_en[])*14128+Y60/SUM(crypt_en[])*1629+Y89/SUM(mine_en[])*1164+Y118/SUM(ocr_en[])*153+Y147/SUM(old_en[])*147+Y176/SUM(Dickens[])*80)/17301</calculatedColumnFormula>
    </tableColumn>
    <tableColumn id="26" xr3:uid="{783A319E-E167-4DD8-8423-3C68C59ECC1B}" name="Y" dataDxfId="434" dataCellStyle="Percent">
      <calculatedColumnFormula>(Z31/SUM(github_en[])*14128+Z60/SUM(crypt_en[])*1629+Z89/SUM(mine_en[])*1164+Z118/SUM(ocr_en[])*153+Z147/SUM(old_en[])*147+Z176/SUM(Dickens[])*80)/17301</calculatedColumnFormula>
    </tableColumn>
    <tableColumn id="27" xr3:uid="{E2918C84-ABF7-4B38-ACD7-2E4F23A7BC63}" name="Z" dataDxfId="433" dataCellStyle="Percent">
      <calculatedColumnFormula>(AA31/SUM(github_en[])*14128+AA60/SUM(crypt_en[])*1629+AA89/SUM(mine_en[])*1164+AA118/SUM(ocr_en[])*153+AA147/SUM(old_en[])*147+AA176/SUM(Dickens[])*80)/17301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FC016F9-B153-45D1-934E-740058106D43}" name="average_ru" displayName="average_ru" ref="A1:AH34" totalsRowShown="0" headerRowDxfId="178" dataDxfId="176" headerRowBorderDxfId="177">
  <tableColumns count="34">
    <tableColumn id="1" xr3:uid="{166CD873-9637-4E73-82FF-C27360ECBFE3}" name=" " dataDxfId="175"/>
    <tableColumn id="2" xr3:uid="{A0462D39-D54F-4ECD-B453-FC14B97B6A23}" name="А" dataDxfId="174" dataCellStyle="Percent">
      <calculatedColumnFormula>(B38/SUM(crypt_ru[])*640+B74/SUM(mine_ru[])*199+B110/SUM(Dostoevsky[])*85+B146/SUM(old_ru[])*17)/941</calculatedColumnFormula>
    </tableColumn>
    <tableColumn id="3" xr3:uid="{A9AE4D55-AB5F-46A9-AABE-F90F428D3AA9}" name="Б" dataDxfId="173" dataCellStyle="Percent">
      <calculatedColumnFormula>(C38/SUM(crypt_ru[])*640+C74/SUM(mine_ru[])*199+C110/SUM(Dostoevsky[])*85+C146/SUM(old_ru[])*17)/941</calculatedColumnFormula>
    </tableColumn>
    <tableColumn id="4" xr3:uid="{9CE5CE3B-022E-4B8F-B51E-719960127C40}" name="В" dataDxfId="172" dataCellStyle="Percent">
      <calculatedColumnFormula>(D38/SUM(crypt_ru[])*640+D74/SUM(mine_ru[])*199+D110/SUM(Dostoevsky[])*85+D146/SUM(old_ru[])*17)/941</calculatedColumnFormula>
    </tableColumn>
    <tableColumn id="5" xr3:uid="{AA24871A-6696-4DC0-B66A-B83C2AB4613C}" name="Г" dataDxfId="171" dataCellStyle="Percent">
      <calculatedColumnFormula>(E38/SUM(crypt_ru[])*640+E74/SUM(mine_ru[])*199+E110/SUM(Dostoevsky[])*85+E146/SUM(old_ru[])*17)/941</calculatedColumnFormula>
    </tableColumn>
    <tableColumn id="6" xr3:uid="{69F1D65D-D35B-4C6E-904D-6B17B1ECF9D8}" name="Д" dataDxfId="170" dataCellStyle="Percent">
      <calculatedColumnFormula>(F38/SUM(crypt_ru[])*640+F74/SUM(mine_ru[])*199+F110/SUM(Dostoevsky[])*85+F146/SUM(old_ru[])*17)/941</calculatedColumnFormula>
    </tableColumn>
    <tableColumn id="7" xr3:uid="{701B6EFB-D566-4241-B697-D224A403643B}" name="Е" dataDxfId="169" dataCellStyle="Percent">
      <calculatedColumnFormula>(G38/SUM(crypt_ru[])*640+G74/SUM(mine_ru[])*199+G110/SUM(Dostoevsky[])*85+G146/SUM(old_ru[])*17)/941</calculatedColumnFormula>
    </tableColumn>
    <tableColumn id="33" xr3:uid="{5FA6924F-0D47-4145-9430-6FEDE63711DA}" name="Ё" dataDxfId="168" dataCellStyle="Percent">
      <calculatedColumnFormula>(H38/SUM(crypt_ru[])*640+H74/SUM(mine_ru[])*199+H110/SUM(Dostoevsky[])*85+H146/SUM(old_ru[])*17)/941</calculatedColumnFormula>
    </tableColumn>
    <tableColumn id="8" xr3:uid="{2626F1D0-4042-4E86-BF8A-67CCB68613EC}" name="Ж" dataDxfId="167" dataCellStyle="Percent">
      <calculatedColumnFormula>(I38/SUM(crypt_ru[])*640+I74/SUM(mine_ru[])*199+I110/SUM(Dostoevsky[])*85+I146/SUM(old_ru[])*17)/941</calculatedColumnFormula>
    </tableColumn>
    <tableColumn id="9" xr3:uid="{018625B2-606A-4C67-B204-E0D6EAF53661}" name="З" dataDxfId="166" dataCellStyle="Percent">
      <calculatedColumnFormula>(J38/SUM(crypt_ru[])*640+J74/SUM(mine_ru[])*199+J110/SUM(Dostoevsky[])*85+J146/SUM(old_ru[])*17)/941</calculatedColumnFormula>
    </tableColumn>
    <tableColumn id="10" xr3:uid="{0894BE63-1E08-4AD8-BB84-EF90BF90AE9E}" name="И" dataDxfId="165" dataCellStyle="Percent">
      <calculatedColumnFormula>(K38/SUM(crypt_ru[])*640+K74/SUM(mine_ru[])*199+K110/SUM(Dostoevsky[])*85+K146/SUM(old_ru[])*17)/941</calculatedColumnFormula>
    </tableColumn>
    <tableColumn id="11" xr3:uid="{84E0C7E4-2FDD-4858-95EC-FA1588084A1C}" name="Й" dataDxfId="164" dataCellStyle="Percent">
      <calculatedColumnFormula>(L38/SUM(crypt_ru[])*640+L74/SUM(mine_ru[])*199+L110/SUM(Dostoevsky[])*85+L146/SUM(old_ru[])*17)/941</calculatedColumnFormula>
    </tableColumn>
    <tableColumn id="12" xr3:uid="{54E379C2-7E45-4BF8-AAC5-4900C0DAA6DE}" name="К" dataDxfId="163" dataCellStyle="Percent">
      <calculatedColumnFormula>(M38/SUM(crypt_ru[])*640+M74/SUM(mine_ru[])*199+M110/SUM(Dostoevsky[])*85+M146/SUM(old_ru[])*17)/941</calculatedColumnFormula>
    </tableColumn>
    <tableColumn id="13" xr3:uid="{8F93862D-1B62-4132-8A05-73152127ED29}" name="Л" dataDxfId="162" dataCellStyle="Percent">
      <calculatedColumnFormula>(N38/SUM(crypt_ru[])*640+N74/SUM(mine_ru[])*199+N110/SUM(Dostoevsky[])*85+N146/SUM(old_ru[])*17)/941</calculatedColumnFormula>
    </tableColumn>
    <tableColumn id="14" xr3:uid="{B67D0338-62F7-4E43-A5D5-06139103FFE6}" name="М" dataDxfId="161" dataCellStyle="Percent">
      <calculatedColumnFormula>(O38/SUM(crypt_ru[])*640+O74/SUM(mine_ru[])*199+O110/SUM(Dostoevsky[])*85+O146/SUM(old_ru[])*17)/941</calculatedColumnFormula>
    </tableColumn>
    <tableColumn id="15" xr3:uid="{2A8C98C3-6EF2-428B-950B-24E7F2D96402}" name="Н" dataDxfId="160" dataCellStyle="Percent">
      <calculatedColumnFormula>(P38/SUM(crypt_ru[])*640+P74/SUM(mine_ru[])*199+P110/SUM(Dostoevsky[])*85+P146/SUM(old_ru[])*17)/941</calculatedColumnFormula>
    </tableColumn>
    <tableColumn id="16" xr3:uid="{46DC3AF1-D84B-4DF1-9D57-7504F5297326}" name="О" dataDxfId="159" dataCellStyle="Percent">
      <calculatedColumnFormula>(Q38/SUM(crypt_ru[])*640+Q74/SUM(mine_ru[])*199+Q110/SUM(Dostoevsky[])*85+Q146/SUM(old_ru[])*17)/941</calculatedColumnFormula>
    </tableColumn>
    <tableColumn id="17" xr3:uid="{A6FBAF22-9185-49B5-AA1C-866B6E0DCEB4}" name="П" dataDxfId="158" dataCellStyle="Percent">
      <calculatedColumnFormula>(R38/SUM(crypt_ru[])*640+R74/SUM(mine_ru[])*199+R110/SUM(Dostoevsky[])*85+R146/SUM(old_ru[])*17)/941</calculatedColumnFormula>
    </tableColumn>
    <tableColumn id="18" xr3:uid="{84A4C294-FC04-490A-9035-D7D6A5234817}" name="Р" dataDxfId="157" dataCellStyle="Percent">
      <calculatedColumnFormula>(S38/SUM(crypt_ru[])*640+S74/SUM(mine_ru[])*199+S110/SUM(Dostoevsky[])*85+S146/SUM(old_ru[])*17)/941</calculatedColumnFormula>
    </tableColumn>
    <tableColumn id="19" xr3:uid="{68686D84-CE90-4C54-A685-C31AC50FA84F}" name="С" dataDxfId="156" dataCellStyle="Percent">
      <calculatedColumnFormula>(T38/SUM(crypt_ru[])*640+T74/SUM(mine_ru[])*199+T110/SUM(Dostoevsky[])*85+T146/SUM(old_ru[])*17)/941</calculatedColumnFormula>
    </tableColumn>
    <tableColumn id="20" xr3:uid="{0607CC58-1015-4B14-9ADF-29366F197411}" name="Т" dataDxfId="155" dataCellStyle="Percent">
      <calculatedColumnFormula>(U38/SUM(crypt_ru[])*640+U74/SUM(mine_ru[])*199+U110/SUM(Dostoevsky[])*85+U146/SUM(old_ru[])*17)/941</calculatedColumnFormula>
    </tableColumn>
    <tableColumn id="21" xr3:uid="{0DDBB28F-A4AD-464A-AE90-2F844933BE0A}" name="У" dataDxfId="154" dataCellStyle="Percent">
      <calculatedColumnFormula>(V38/SUM(crypt_ru[])*640+V74/SUM(mine_ru[])*199+V110/SUM(Dostoevsky[])*85+V146/SUM(old_ru[])*17)/941</calculatedColumnFormula>
    </tableColumn>
    <tableColumn id="22" xr3:uid="{9B1748FD-4044-42DB-86F3-A8A0F8506205}" name="Ф" dataDxfId="153" dataCellStyle="Percent">
      <calculatedColumnFormula>(W38/SUM(crypt_ru[])*640+W74/SUM(mine_ru[])*199+W110/SUM(Dostoevsky[])*85+W146/SUM(old_ru[])*17)/941</calculatedColumnFormula>
    </tableColumn>
    <tableColumn id="23" xr3:uid="{83F03ADB-C7A8-4C68-BC8D-9B7CDD1A302C}" name="Х" dataDxfId="152" dataCellStyle="Percent">
      <calculatedColumnFormula>(X38/SUM(crypt_ru[])*640+X74/SUM(mine_ru[])*199+X110/SUM(Dostoevsky[])*85+X146/SUM(old_ru[])*17)/941</calculatedColumnFormula>
    </tableColumn>
    <tableColumn id="24" xr3:uid="{E260259D-8683-4AEB-9021-66C4FA6B4FEF}" name="Ц" dataDxfId="151" dataCellStyle="Percent">
      <calculatedColumnFormula>(Y38/SUM(crypt_ru[])*640+Y74/SUM(mine_ru[])*199+Y110/SUM(Dostoevsky[])*85+Y146/SUM(old_ru[])*17)/941</calculatedColumnFormula>
    </tableColumn>
    <tableColumn id="25" xr3:uid="{348E563D-4BE1-466B-8990-54D1D68CFB4F}" name="Ч" dataDxfId="150" dataCellStyle="Percent">
      <calculatedColumnFormula>(Z38/SUM(crypt_ru[])*640+Z74/SUM(mine_ru[])*199+Z110/SUM(Dostoevsky[])*85+Z146/SUM(old_ru[])*17)/941</calculatedColumnFormula>
    </tableColumn>
    <tableColumn id="26" xr3:uid="{BF05B03A-0FD2-4620-8452-14017F0A4DDC}" name="Ш" dataDxfId="149" dataCellStyle="Percent">
      <calculatedColumnFormula>(AA38/SUM(crypt_ru[])*640+AA74/SUM(mine_ru[])*199+AA110/SUM(Dostoevsky[])*85+AA146/SUM(old_ru[])*17)/941</calculatedColumnFormula>
    </tableColumn>
    <tableColumn id="27" xr3:uid="{41C7DC46-0A4F-4B56-A606-ED91D5B75D99}" name="Щ" dataDxfId="148" dataCellStyle="Percent">
      <calculatedColumnFormula>(AB38/SUM(crypt_ru[])*640+AB74/SUM(mine_ru[])*199+AB110/SUM(Dostoevsky[])*85+AB146/SUM(old_ru[])*17)/941</calculatedColumnFormula>
    </tableColumn>
    <tableColumn id="28" xr3:uid="{E9D9AA6D-6DD3-4FE3-8D36-0A4104FE2D8B}" name="Ъ" dataDxfId="147" dataCellStyle="Percent">
      <calculatedColumnFormula>(AC38/SUM(crypt_ru[])*640+AC74/SUM(mine_ru[])*199+AC110/SUM(Dostoevsky[])*85+AC146/SUM(old_ru[])*17)/941</calculatedColumnFormula>
    </tableColumn>
    <tableColumn id="29" xr3:uid="{C904D57E-7841-4C85-B8A7-0C43479051DF}" name="Ы" dataDxfId="146" dataCellStyle="Percent">
      <calculatedColumnFormula>(AD38/SUM(crypt_ru[])*640+AD74/SUM(mine_ru[])*199+AD110/SUM(Dostoevsky[])*85+AD146/SUM(old_ru[])*17)/941</calculatedColumnFormula>
    </tableColumn>
    <tableColumn id="30" xr3:uid="{A03A8450-C74A-4A22-9427-2050403E0F01}" name="Ь" dataDxfId="145" dataCellStyle="Percent">
      <calculatedColumnFormula>(AE38/SUM(crypt_ru[])*640+AE74/SUM(mine_ru[])*199+AE110/SUM(Dostoevsky[])*85+AE146/SUM(old_ru[])*17)/941</calculatedColumnFormula>
    </tableColumn>
    <tableColumn id="31" xr3:uid="{2FDB5383-C1E2-4464-9A4D-A8DF99D6897B}" name="Э" dataDxfId="144" dataCellStyle="Percent">
      <calculatedColumnFormula>(AF38/SUM(crypt_ru[])*640+AF74/SUM(mine_ru[])*199+AF110/SUM(Dostoevsky[])*85+AF146/SUM(old_ru[])*17)/941</calculatedColumnFormula>
    </tableColumn>
    <tableColumn id="32" xr3:uid="{6E696BAF-3D1D-4FFB-99B3-13705EEC8BE1}" name="Ю" dataDxfId="143" dataCellStyle="Percent">
      <calculatedColumnFormula>(AG38/SUM(crypt_ru[])*640+AG74/SUM(mine_ru[])*199+AG110/SUM(Dostoevsky[])*85+AG146/SUM(old_ru[])*17)/941</calculatedColumnFormula>
    </tableColumn>
    <tableColumn id="34" xr3:uid="{8BCEE30F-57A7-4D1F-9E7A-5EFB411760C7}" name="Я" dataDxfId="142" dataCellStyle="Percent">
      <calculatedColumnFormula>(AH38/SUM(crypt_ru[])*640+AH74/SUM(mine_ru[])*199+AH110/SUM(Dostoevsky[])*85+AH146/SUM(old_ru[])*17)/941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59E4FC-7774-403C-8C53-95D225141029}" name="crypt_ru" displayName="crypt_ru" ref="A37:AH70" totalsRowShown="0" headerRowDxfId="141" dataDxfId="139" headerRowBorderDxfId="140">
  <tableColumns count="34">
    <tableColumn id="1" xr3:uid="{3D877AA3-63A1-4C6C-9FB8-E15DB35A2C99}" name=" " dataDxfId="138"/>
    <tableColumn id="2" xr3:uid="{F2797630-98C6-45AD-ACA2-A852E41ACFFB}" name="А" dataDxfId="137" dataCellStyle="Normal"/>
    <tableColumn id="3" xr3:uid="{223016BB-302C-41E8-9308-4DA831B9CC2D}" name="Б" dataDxfId="136" dataCellStyle="Normal"/>
    <tableColumn id="4" xr3:uid="{C63DE385-F81E-4118-B530-39CC201E88E3}" name="В" dataDxfId="135" dataCellStyle="Normal"/>
    <tableColumn id="5" xr3:uid="{D750D995-0923-4C5B-9557-33F42F619D45}" name="Г" dataDxfId="134" dataCellStyle="Normal"/>
    <tableColumn id="6" xr3:uid="{100253A7-40E1-4F6A-8348-655BB36FC037}" name="Д" dataDxfId="133" dataCellStyle="Normal"/>
    <tableColumn id="7" xr3:uid="{57697039-3E95-4AA4-B363-7BC71E67B7C9}" name="Е" dataDxfId="132" dataCellStyle="Normal"/>
    <tableColumn id="33" xr3:uid="{64353591-8416-47CB-96B3-3DEDD3F70010}" name="Ё" dataDxfId="131" dataCellStyle="Normal"/>
    <tableColumn id="8" xr3:uid="{AFED88E3-2F13-4F32-8999-99AD52F2644B}" name="Ж" dataDxfId="130" dataCellStyle="Normal"/>
    <tableColumn id="9" xr3:uid="{05DD418A-EA54-4507-A504-04F191FF26F5}" name="З" dataDxfId="129" dataCellStyle="Normal"/>
    <tableColumn id="10" xr3:uid="{B39B8689-08D0-4F3E-A702-8F9B7D52C774}" name="И" dataDxfId="128" dataCellStyle="Normal"/>
    <tableColumn id="11" xr3:uid="{2E4F3334-3094-46A7-AF52-D67B5F0D8BCC}" name="Й" dataDxfId="127" dataCellStyle="Normal"/>
    <tableColumn id="12" xr3:uid="{E51828B5-5189-44BE-B6EA-20F8B15030EB}" name="К" dataDxfId="126" dataCellStyle="Normal"/>
    <tableColumn id="13" xr3:uid="{066814FC-47DD-4A9F-AB39-4F74CED9720C}" name="Л" dataDxfId="125" dataCellStyle="Normal"/>
    <tableColumn id="14" xr3:uid="{9867885D-D816-4684-A6BE-4B67D4A79D10}" name="М" dataDxfId="124" dataCellStyle="Normal"/>
    <tableColumn id="15" xr3:uid="{03F992AC-4582-40EC-9D00-2BBD55A4CC65}" name="Н" dataDxfId="123" dataCellStyle="Normal"/>
    <tableColumn id="16" xr3:uid="{A649DBB4-BCFA-41E0-B84E-84E3C7A88EF8}" name="О" dataDxfId="122" dataCellStyle="Normal"/>
    <tableColumn id="17" xr3:uid="{54B95F9B-422D-4EC6-A1C5-7A610D62A7E3}" name="П" dataDxfId="121" dataCellStyle="Normal"/>
    <tableColumn id="18" xr3:uid="{540A9170-BAB8-49F9-AE44-C7D5FB7B397A}" name="Р" dataDxfId="120" dataCellStyle="Normal"/>
    <tableColumn id="19" xr3:uid="{9C91DD2D-1A85-49F6-92A0-24D8AF2B0440}" name="С" dataDxfId="119" dataCellStyle="Normal"/>
    <tableColumn id="20" xr3:uid="{29CE40C4-CE99-458C-A5B4-AEBC9FF7C037}" name="Т" dataDxfId="118" dataCellStyle="Normal"/>
    <tableColumn id="21" xr3:uid="{FB202297-C537-4537-A3A8-812A576B2343}" name="У" dataDxfId="117" dataCellStyle="Normal"/>
    <tableColumn id="22" xr3:uid="{2322AA9C-D077-4019-98B3-8874D8C68E7F}" name="Ф" dataDxfId="116" dataCellStyle="Normal"/>
    <tableColumn id="23" xr3:uid="{F7DBD777-92E7-4FEE-BDED-8A738B6E2E3A}" name="Х" dataDxfId="115" dataCellStyle="Normal"/>
    <tableColumn id="24" xr3:uid="{9B247D46-AB0F-48D2-A002-1AD83CE2F845}" name="Ц" dataDxfId="114" dataCellStyle="Normal"/>
    <tableColumn id="25" xr3:uid="{C334C301-23E4-4553-941D-20425EA3E895}" name="Ч" dataDxfId="113" dataCellStyle="Normal"/>
    <tableColumn id="26" xr3:uid="{C4B10A7C-BDA7-49CB-9C29-00B5F359A227}" name="Ш" dataDxfId="112" dataCellStyle="Normal"/>
    <tableColumn id="27" xr3:uid="{F39B44E1-98CA-481C-8225-578234B4D076}" name="Щ" dataDxfId="111" dataCellStyle="Normal"/>
    <tableColumn id="28" xr3:uid="{61A20AAF-7A37-47DA-808C-26A4628D1E06}" name="Ъ" dataDxfId="110" dataCellStyle="Normal"/>
    <tableColumn id="29" xr3:uid="{86550A40-77A2-4A89-8B09-D7EDE06B6DF9}" name="Ы" dataDxfId="109" dataCellStyle="Normal"/>
    <tableColumn id="30" xr3:uid="{D003D8B2-79EA-4BBD-957D-B77ECCE7E1DC}" name="Ь" dataDxfId="108" dataCellStyle="Normal"/>
    <tableColumn id="31" xr3:uid="{F0EF4C21-CBE2-4045-BBB3-0DB7324ABEAC}" name="Э" dataDxfId="107" dataCellStyle="Normal"/>
    <tableColumn id="32" xr3:uid="{4B51E628-47E5-4CC6-84B7-7B7C467E5327}" name="Ю" dataDxfId="106" dataCellStyle="Normal"/>
    <tableColumn id="34" xr3:uid="{27F83628-8CE4-4E5F-9EE1-21E9E7F215D3}" name="Я" dataDxfId="105" dataCellStyle="Normal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463221-F19D-427B-9A54-47932E2838C3}" name="mine_ru" displayName="mine_ru" ref="A73:AH106" totalsRowShown="0" headerRowDxfId="104" dataDxfId="102" headerRowBorderDxfId="103">
  <tableColumns count="34">
    <tableColumn id="1" xr3:uid="{0D8BC42B-69FD-4466-AEDD-339C7FD8164D}" name=" " dataDxfId="101"/>
    <tableColumn id="2" xr3:uid="{85C10E74-EF9A-430B-BF34-EDFE1BC618A6}" name="А" dataDxfId="100" dataCellStyle="Normal"/>
    <tableColumn id="3" xr3:uid="{D80E5FAC-DE1C-4553-BCA6-C7F349415A69}" name="Б" dataDxfId="99" dataCellStyle="Normal"/>
    <tableColumn id="4" xr3:uid="{090A0A90-C359-4991-AFD0-D4F024AFB7C0}" name="В" dataDxfId="98" dataCellStyle="Normal"/>
    <tableColumn id="5" xr3:uid="{3F4B9816-F6BF-46EE-9278-7BF4EBB4A27E}" name="Г" dataDxfId="97" dataCellStyle="Normal"/>
    <tableColumn id="6" xr3:uid="{E2ADFCE2-3A69-49D6-9F61-A0D264D9A9CB}" name="Д" dataDxfId="96" dataCellStyle="Normal"/>
    <tableColumn id="7" xr3:uid="{D3932671-1141-437F-8BBB-F4503CC797E1}" name="Е" dataDxfId="95" dataCellStyle="Normal"/>
    <tableColumn id="33" xr3:uid="{0ABB241F-1166-4B7C-ADDC-E3250D005AC6}" name="Ё" dataDxfId="94" dataCellStyle="Normal"/>
    <tableColumn id="8" xr3:uid="{510A5812-8355-4A15-8142-65F111CA2FDF}" name="Ж" dataDxfId="93" dataCellStyle="Normal"/>
    <tableColumn id="9" xr3:uid="{CF6642C5-E69D-476C-8496-D20F39138053}" name="З" dataDxfId="92" dataCellStyle="Normal"/>
    <tableColumn id="10" xr3:uid="{3829E0B5-0C8C-4519-B2B6-C7300E13E32B}" name="И" dataDxfId="91" dataCellStyle="Normal"/>
    <tableColumn id="11" xr3:uid="{62F5AB12-E5DB-4B1B-AC02-0E3B196AD2A9}" name="Й" dataDxfId="90" dataCellStyle="Normal"/>
    <tableColumn id="12" xr3:uid="{342B0342-6D00-4857-80E9-25F226A3DF1F}" name="К" dataDxfId="89" dataCellStyle="Normal"/>
    <tableColumn id="13" xr3:uid="{E2B949AD-2A37-4A5F-AD92-7970F50F8115}" name="Л" dataDxfId="88" dataCellStyle="Normal"/>
    <tableColumn id="14" xr3:uid="{F8F56227-E406-4AF7-8EB2-2DC5A803A93C}" name="М" dataDxfId="87" dataCellStyle="Normal"/>
    <tableColumn id="15" xr3:uid="{AE8604BB-194F-4FDD-8334-44D8042B6768}" name="Н" dataDxfId="86" dataCellStyle="Normal"/>
    <tableColumn id="16" xr3:uid="{1278A32E-D020-45E7-8D23-4473E58B9270}" name="О" dataDxfId="85" dataCellStyle="Normal"/>
    <tableColumn id="17" xr3:uid="{C89EC133-9FBE-4C28-A3A3-91EADB594EDC}" name="П" dataDxfId="84" dataCellStyle="Normal"/>
    <tableColumn id="18" xr3:uid="{6DFF0261-C227-42D7-8BFB-503C072966E4}" name="Р" dataDxfId="83" dataCellStyle="Normal"/>
    <tableColumn id="19" xr3:uid="{DF145A62-4343-428C-8AC2-6C4D60B73CE8}" name="С" dataDxfId="82" dataCellStyle="Normal"/>
    <tableColumn id="20" xr3:uid="{9C0E8475-B39C-45F6-8B21-AB5A4EA3E79D}" name="Т" dataDxfId="81" dataCellStyle="Normal"/>
    <tableColumn id="21" xr3:uid="{034711A0-B44A-4D27-8963-228894886DA2}" name="У" dataDxfId="80" dataCellStyle="Normal"/>
    <tableColumn id="22" xr3:uid="{0254C41F-2720-4790-913B-6DC2B3E8E81A}" name="Ф" dataDxfId="79" dataCellStyle="Normal"/>
    <tableColumn id="23" xr3:uid="{B45E5D17-6A04-468E-A68B-21014EB6D194}" name="Х" dataDxfId="78" dataCellStyle="Normal"/>
    <tableColumn id="24" xr3:uid="{7AB5F215-E5A7-49B9-B8CE-831181430A49}" name="Ц" dataDxfId="77" dataCellStyle="Normal"/>
    <tableColumn id="25" xr3:uid="{71F144E4-3FC1-49DB-9B5F-1CC97CC18F74}" name="Ч" dataDxfId="76" dataCellStyle="Normal"/>
    <tableColumn id="26" xr3:uid="{3A89F980-7DB9-4238-B717-BEFFD7AA96D3}" name="Ш" dataDxfId="75" dataCellStyle="Normal"/>
    <tableColumn id="27" xr3:uid="{EB6A052D-AF10-4E00-A198-1DBBDABF4FB5}" name="Щ" dataDxfId="74" dataCellStyle="Normal"/>
    <tableColumn id="28" xr3:uid="{43E24580-A745-45D5-ADDC-63E66458B618}" name="Ъ" dataDxfId="73" dataCellStyle="Normal"/>
    <tableColumn id="29" xr3:uid="{8946EC68-466F-4C66-B5AA-7F1F699E3AC1}" name="Ы" dataDxfId="72" dataCellStyle="Normal"/>
    <tableColumn id="30" xr3:uid="{3335069B-C75E-4825-B1BB-B16D2965331B}" name="Ь" dataDxfId="71" dataCellStyle="Normal"/>
    <tableColumn id="31" xr3:uid="{D78A407D-861D-46BF-B281-64A87BBEBBF0}" name="Э" dataDxfId="70" dataCellStyle="Normal"/>
    <tableColumn id="32" xr3:uid="{47AFF5D3-A52C-464A-83EC-55DAC34AFEA7}" name="Ю" dataDxfId="69" dataCellStyle="Normal"/>
    <tableColumn id="34" xr3:uid="{05F27B80-C27C-4E7A-9E0F-8A16A92E2481}" name="Я" dataDxfId="68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218789-B544-4409-B3E5-24307D7AC508}" name="github_en" displayName="github_en" ref="A30:AA56" totalsRowShown="0" headerRowDxfId="432" dataDxfId="430" headerRowBorderDxfId="431">
  <tableColumns count="27">
    <tableColumn id="1" xr3:uid="{C89ED3F6-35B9-4E97-A199-E550A79EF052}" name=" " dataDxfId="429"/>
    <tableColumn id="2" xr3:uid="{2FF7B6DC-5910-4C26-817F-D0A0AE68B29D}" name="A" dataDxfId="428" dataCellStyle="Normal"/>
    <tableColumn id="3" xr3:uid="{48651DF2-8C3C-4934-B348-B0A44C480786}" name="B" dataDxfId="427" dataCellStyle="Normal"/>
    <tableColumn id="4" xr3:uid="{2A92FDF4-5E81-4F37-AA14-B66637BADDDA}" name="C" dataDxfId="426" dataCellStyle="Normal"/>
    <tableColumn id="5" xr3:uid="{14A0C710-8A97-423F-AF2B-220DE29C28D6}" name="D" dataDxfId="425" dataCellStyle="Normal"/>
    <tableColumn id="6" xr3:uid="{4517CD9F-FF84-47F2-8794-A8202C438B62}" name="E" dataDxfId="424" dataCellStyle="Normal"/>
    <tableColumn id="7" xr3:uid="{C09693E9-EF75-45E8-8E9E-B59034F831B3}" name="F" dataDxfId="423" dataCellStyle="Normal"/>
    <tableColumn id="8" xr3:uid="{72130A78-22A5-4857-B417-63E3CAF4409F}" name="G" dataDxfId="422" dataCellStyle="Normal"/>
    <tableColumn id="9" xr3:uid="{4BEDE58A-DF0B-4E95-BD7C-D6D205961ACE}" name="H" dataDxfId="421" dataCellStyle="Normal"/>
    <tableColumn id="10" xr3:uid="{55D6FA80-62DD-4ABB-BC4F-3A95927FA604}" name="I" dataDxfId="420" dataCellStyle="Normal"/>
    <tableColumn id="11" xr3:uid="{0B97C671-839B-4D27-9C76-0BFA2A2E1A1B}" name="J" dataDxfId="419" dataCellStyle="Normal"/>
    <tableColumn id="12" xr3:uid="{0421905F-9F2A-47BB-BDB6-E84EFF0843D1}" name="K" dataDxfId="418" dataCellStyle="Normal"/>
    <tableColumn id="13" xr3:uid="{96262D8B-F58A-436B-9966-9A23B0AFC636}" name="L" dataDxfId="417" dataCellStyle="Normal"/>
    <tableColumn id="14" xr3:uid="{F352F45F-99A2-4013-9FB9-D7BB0E18CA06}" name="M" dataDxfId="416" dataCellStyle="Normal"/>
    <tableColumn id="15" xr3:uid="{61674B87-E042-46A0-AB53-3BC35A8B6874}" name="N" dataDxfId="415" dataCellStyle="Normal"/>
    <tableColumn id="16" xr3:uid="{7989DB4F-2BAB-49A5-B819-2496D4A1BB6C}" name="O" dataDxfId="414" dataCellStyle="Normal"/>
    <tableColumn id="17" xr3:uid="{07A636FC-FB5A-4999-984C-3583EB66823F}" name="P" dataDxfId="413" dataCellStyle="Normal"/>
    <tableColumn id="18" xr3:uid="{D3A306CA-097B-427C-8480-5289B40F5130}" name="Q" dataDxfId="412" dataCellStyle="Normal"/>
    <tableColumn id="19" xr3:uid="{C064C319-01EB-49EE-9028-750694F54E7E}" name="R" dataDxfId="411" dataCellStyle="Normal"/>
    <tableColumn id="20" xr3:uid="{0EEAF67A-6E6E-464B-A754-4A7D66ECFE5F}" name="S" dataDxfId="410" dataCellStyle="Normal"/>
    <tableColumn id="21" xr3:uid="{784E089B-1C24-421F-B5E9-76EBCCA8A1AB}" name="T" dataDxfId="409" dataCellStyle="Normal"/>
    <tableColumn id="22" xr3:uid="{6171168B-D1F6-4FA6-B0F0-5E88776B4CBB}" name="U" dataDxfId="408" dataCellStyle="Normal"/>
    <tableColumn id="23" xr3:uid="{1B7C40F1-C515-4FAF-A725-315940493DDF}" name="V" dataDxfId="407" dataCellStyle="Normal"/>
    <tableColumn id="24" xr3:uid="{D9D444AA-8E41-4D41-A499-40A3143CD9E7}" name="W" dataDxfId="406" dataCellStyle="Normal"/>
    <tableColumn id="25" xr3:uid="{61613F5C-FA57-4FC5-A467-0298618582BC}" name="X" dataDxfId="405" dataCellStyle="Normal"/>
    <tableColumn id="26" xr3:uid="{BC6CDF78-B77B-42CC-A8FB-385007774590}" name="Y" dataDxfId="404" dataCellStyle="Normal"/>
    <tableColumn id="27" xr3:uid="{7560377E-A1C9-4F80-BA08-2627341CFB0B}" name="Z" dataDxfId="403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2281E6-331C-448F-B02C-82D342DE7020}" name="old_en" displayName="old_en" ref="A146:AA172" totalsRowShown="0" headerRowDxfId="402" dataDxfId="400" headerRowBorderDxfId="401">
  <tableColumns count="27">
    <tableColumn id="1" xr3:uid="{0A40FF8D-25A9-452C-9F85-B29447529763}" name=" " dataDxfId="399"/>
    <tableColumn id="2" xr3:uid="{23875FCD-B605-4495-9F4A-A1DB751305C6}" name="A" dataDxfId="398"/>
    <tableColumn id="3" xr3:uid="{93D12116-25F6-43C7-935D-B6BEAB66FE3A}" name="B" dataDxfId="397"/>
    <tableColumn id="4" xr3:uid="{E954E8E7-DAC2-48A6-A00E-82AE3E35E6FC}" name="C" dataDxfId="396"/>
    <tableColumn id="5" xr3:uid="{265BA0BD-2E9F-47C9-98AD-E972609F1DEF}" name="D" dataDxfId="395"/>
    <tableColumn id="6" xr3:uid="{239E06E5-F2CC-467F-B9FB-5C4C521F9139}" name="E" dataDxfId="394"/>
    <tableColumn id="7" xr3:uid="{E5CB8CF0-600F-40F1-A932-B80566C37BD5}" name="F" dataDxfId="393"/>
    <tableColumn id="8" xr3:uid="{EE5EA45E-67A8-46EC-A0FB-871ED93C0CA5}" name="G" dataDxfId="392"/>
    <tableColumn id="9" xr3:uid="{55726913-F247-48FE-A627-EA89DA7A78CE}" name="H" dataDxfId="391"/>
    <tableColumn id="10" xr3:uid="{69A5B2E7-FA65-4A7B-AE0F-DD27CDB997FC}" name="I" dataDxfId="390"/>
    <tableColumn id="11" xr3:uid="{42432639-78AD-4C89-83AC-D079E06F626B}" name="J" dataDxfId="389"/>
    <tableColumn id="12" xr3:uid="{64042E04-A664-4C58-B013-2C23F3E2C3A0}" name="K" dataDxfId="388"/>
    <tableColumn id="13" xr3:uid="{4F996721-97E7-41E0-90B9-4627682484D1}" name="L" dataDxfId="387"/>
    <tableColumn id="14" xr3:uid="{624CD2A2-042F-4C46-842F-CB7C98B826D0}" name="M" dataDxfId="386"/>
    <tableColumn id="15" xr3:uid="{0A96A401-9E2B-49F4-895E-0D9E9F3DABC6}" name="N" dataDxfId="385"/>
    <tableColumn id="16" xr3:uid="{1E3251EF-5281-410A-B067-A990B575F8D4}" name="O" dataDxfId="384"/>
    <tableColumn id="17" xr3:uid="{18F34604-85C0-4FF9-8700-94E55A4BD03B}" name="P" dataDxfId="383"/>
    <tableColumn id="18" xr3:uid="{FEB5F980-FE16-4B81-BDC1-8D85CB64AA5F}" name="Q" dataDxfId="382"/>
    <tableColumn id="19" xr3:uid="{50923B90-F8D4-426E-896C-F1D8138EF20A}" name="R" dataDxfId="381"/>
    <tableColumn id="20" xr3:uid="{25A5D17C-D59D-4801-B488-53A5D9E61547}" name="S" dataDxfId="380"/>
    <tableColumn id="21" xr3:uid="{2A0CCACD-E27B-4628-A5CF-5CC46B3BD105}" name="T" dataDxfId="379"/>
    <tableColumn id="22" xr3:uid="{9C13E965-2EA6-40A4-A23A-22CDFBE0C998}" name="U" dataDxfId="378"/>
    <tableColumn id="23" xr3:uid="{7249AA4A-C231-4A80-BF51-3F58FE9B7E7E}" name="V" dataDxfId="377"/>
    <tableColumn id="24" xr3:uid="{B91898FE-8296-4148-B25C-A8288A0E37E6}" name="W" dataDxfId="376"/>
    <tableColumn id="25" xr3:uid="{B3F9BECF-3148-4201-A3BF-F678354253DC}" name="X" dataDxfId="375"/>
    <tableColumn id="26" xr3:uid="{5BCBA739-290A-4A99-AF97-98C797A52A57}" name="Y" dataDxfId="374"/>
    <tableColumn id="27" xr3:uid="{07E7E879-A965-4948-8C14-CA81423D8E00}" name="Z" dataDxfId="37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27568C-BBEB-4D18-8453-0204FE1141A2}" name="crypt_en" displayName="crypt_en" ref="A59:AA85" totalsRowShown="0" headerRowDxfId="372" dataDxfId="370" headerRowBorderDxfId="371">
  <tableColumns count="27">
    <tableColumn id="1" xr3:uid="{4367107F-4A20-42EB-83FC-CF9E7D22AE6B}" name=" " dataDxfId="369"/>
    <tableColumn id="2" xr3:uid="{ABA50885-33A5-4E5A-8C00-3F913674E5A1}" name="A" dataDxfId="368"/>
    <tableColumn id="3" xr3:uid="{F5552923-88FF-433F-AC1C-8351C6A8F980}" name="B" dataDxfId="367"/>
    <tableColumn id="4" xr3:uid="{44D5734D-1F18-44CD-B40F-8A602C31B802}" name="C" dataDxfId="366"/>
    <tableColumn id="5" xr3:uid="{54AB4C0F-C1C0-42F3-A123-31276701CB53}" name="D" dataDxfId="365"/>
    <tableColumn id="6" xr3:uid="{A2CFD46B-52BF-4477-9322-D1767FA5DBC0}" name="E" dataDxfId="364"/>
    <tableColumn id="7" xr3:uid="{B3CF78B3-3320-476F-881B-7BA80A18EAC5}" name="F" dataDxfId="363"/>
    <tableColumn id="8" xr3:uid="{76F966F7-64B6-487B-8160-17F0C3737928}" name="G" dataDxfId="362"/>
    <tableColumn id="9" xr3:uid="{3055D846-6A18-483F-AF55-DED24C2BCEA4}" name="H" dataDxfId="361"/>
    <tableColumn id="10" xr3:uid="{8F3E7977-E382-44F0-926B-022804E2F8F9}" name="I" dataDxfId="360"/>
    <tableColumn id="11" xr3:uid="{75CB3067-4887-48C0-A732-1CC7C537D0A3}" name="J" dataDxfId="359"/>
    <tableColumn id="12" xr3:uid="{5FF7BC6B-FFA5-40DF-A643-049FFE515BEF}" name="K" dataDxfId="358"/>
    <tableColumn id="13" xr3:uid="{5B059A8F-3B4E-4EA5-A837-DB79B3B78839}" name="L" dataDxfId="357"/>
    <tableColumn id="14" xr3:uid="{351D4087-CE2D-4BF2-83BD-9C3835A7E06C}" name="M" dataDxfId="356"/>
    <tableColumn id="15" xr3:uid="{2BC4B768-D90E-455B-BAD0-6909A5EFC061}" name="N" dataDxfId="355"/>
    <tableColumn id="16" xr3:uid="{4F68E8E1-55D4-4529-92BD-6436FC737508}" name="O" dataDxfId="354"/>
    <tableColumn id="17" xr3:uid="{A5D32952-1CE7-476D-A7D2-C76F51F3A784}" name="P" dataDxfId="353"/>
    <tableColumn id="18" xr3:uid="{67052C66-7638-471B-AEA1-2017B5465D72}" name="Q" dataDxfId="352"/>
    <tableColumn id="19" xr3:uid="{C41926EA-8058-4D16-A870-74D666FE7FE7}" name="R" dataDxfId="351"/>
    <tableColumn id="20" xr3:uid="{BF298153-FB6D-4B2A-A290-229DD677E060}" name="S" dataDxfId="350"/>
    <tableColumn id="21" xr3:uid="{5D3DD78E-6B21-44F0-A6E9-C4CF967EBC6D}" name="T" dataDxfId="349"/>
    <tableColumn id="22" xr3:uid="{E52DD660-FC2E-4AF2-8D05-A1643CD3780A}" name="U" dataDxfId="348"/>
    <tableColumn id="23" xr3:uid="{8E3161A6-2155-4E10-932A-78BC12E14856}" name="V" dataDxfId="347"/>
    <tableColumn id="24" xr3:uid="{2D93A6F5-986D-4962-8CB4-2CEDCBF84C69}" name="W" dataDxfId="346"/>
    <tableColumn id="25" xr3:uid="{53AD79AC-7102-4EFD-B0F0-E452A35D09CB}" name="X" dataDxfId="345"/>
    <tableColumn id="26" xr3:uid="{BDEC9FDB-D7C0-4F6F-9FCA-27836AA31DFA}" name="Y" dataDxfId="344"/>
    <tableColumn id="27" xr3:uid="{AA076CA4-5680-45FD-AC7C-94D18D9A6432}" name="Z" dataDxfId="34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8798F-9CD2-4138-A5B6-6592FE02F958}" name="Dickens" displayName="Dickens" ref="A175:AA201" totalsRowShown="0" headerRowDxfId="342" dataDxfId="340" headerRowBorderDxfId="341">
  <tableColumns count="27">
    <tableColumn id="1" xr3:uid="{F693F36B-3311-4DF5-BB2E-B13384EB0206}" name=" " dataDxfId="339"/>
    <tableColumn id="2" xr3:uid="{AEECE99E-BA49-4953-9E87-8853D6EF8D4D}" name="A" dataDxfId="338" dataCellStyle="Normal"/>
    <tableColumn id="3" xr3:uid="{BA68CF2A-B31D-4163-83EF-27BFEF33C8F4}" name="B" dataDxfId="337" dataCellStyle="Normal"/>
    <tableColumn id="4" xr3:uid="{551D2A07-8281-4914-9EAF-FC209D28D739}" name="C" dataDxfId="336" dataCellStyle="Normal"/>
    <tableColumn id="5" xr3:uid="{D48B55AF-B73B-40A5-9003-26B16DDA85EB}" name="D" dataDxfId="335" dataCellStyle="Normal"/>
    <tableColumn id="6" xr3:uid="{EDCE5594-8421-4ED7-BEEF-3F4663240A8E}" name="E" dataDxfId="334" dataCellStyle="Normal"/>
    <tableColumn id="7" xr3:uid="{C3B6B88E-003A-4238-A097-0E78A7410E5B}" name="F" dataDxfId="333" dataCellStyle="Normal"/>
    <tableColumn id="8" xr3:uid="{A65436DB-C4A6-4879-9224-770003AE53B0}" name="G" dataDxfId="332" dataCellStyle="Normal"/>
    <tableColumn id="9" xr3:uid="{6A1C2FA0-7480-40D8-BFDF-547B772D5314}" name="H" dataDxfId="331" dataCellStyle="Normal"/>
    <tableColumn id="10" xr3:uid="{BC60F59E-2C4F-453E-B85A-597582C74206}" name="I" dataDxfId="330" dataCellStyle="Normal"/>
    <tableColumn id="11" xr3:uid="{405B0733-F32F-4820-8012-B72CA6858D5D}" name="J" dataDxfId="329" dataCellStyle="Normal"/>
    <tableColumn id="12" xr3:uid="{2D7F89EA-4095-4B23-9C0B-490A2868B126}" name="K" dataDxfId="328" dataCellStyle="Normal"/>
    <tableColumn id="13" xr3:uid="{66D455B4-871F-4956-8C9A-1A74A762A11A}" name="L" dataDxfId="327" dataCellStyle="Normal"/>
    <tableColumn id="14" xr3:uid="{36756B9F-51D2-499E-A5A0-ACEF056A5709}" name="M" dataDxfId="326" dataCellStyle="Normal"/>
    <tableColumn id="15" xr3:uid="{CCD7F19B-F362-4A23-85AA-4662BF00C0A6}" name="N" dataDxfId="325" dataCellStyle="Normal"/>
    <tableColumn id="16" xr3:uid="{8263FE8F-358C-4FF2-9B1A-54A441C2D403}" name="O" dataDxfId="324" dataCellStyle="Normal"/>
    <tableColumn id="17" xr3:uid="{E6FB9E14-B4D3-44A5-B62A-926BD08E76BD}" name="P" dataDxfId="323" dataCellStyle="Normal"/>
    <tableColumn id="18" xr3:uid="{287D5D9B-4A54-42E5-84AC-18C236B930B1}" name="Q" dataDxfId="322" dataCellStyle="Normal"/>
    <tableColumn id="19" xr3:uid="{0B6D1E6A-9022-4272-9032-6BD2F642E3F2}" name="R" dataDxfId="321" dataCellStyle="Normal"/>
    <tableColumn id="20" xr3:uid="{D97317ED-67FF-4705-9082-13DCE6BA9AAE}" name="S" dataDxfId="320" dataCellStyle="Normal"/>
    <tableColumn id="21" xr3:uid="{7D661331-28C5-4FDF-AF0F-EA78050C1A53}" name="T" dataDxfId="319" dataCellStyle="Normal"/>
    <tableColumn id="22" xr3:uid="{963C637B-EB94-436A-93B4-C0C4EF1D182B}" name="U" dataDxfId="318" dataCellStyle="Normal"/>
    <tableColumn id="23" xr3:uid="{D44784A4-09A8-4DA2-AE55-09077BFD52E0}" name="V" dataDxfId="317" dataCellStyle="Normal"/>
    <tableColumn id="24" xr3:uid="{37717850-EF5A-47C3-B444-BBA6E14862C4}" name="W" dataDxfId="316" dataCellStyle="Normal"/>
    <tableColumn id="25" xr3:uid="{72F9F3AA-E3B8-41F1-AEC8-6B1EC078A2CB}" name="X" dataDxfId="315" dataCellStyle="Normal"/>
    <tableColumn id="26" xr3:uid="{9F961EAF-9569-4762-9718-AA8110740FA3}" name="Y" dataDxfId="314" dataCellStyle="Normal"/>
    <tableColumn id="27" xr3:uid="{C02F4BE9-88E3-459A-8528-697879860F3A}" name="Z" dataDxfId="313" dataCellStyle="Norma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F23A60-D479-4005-A44F-E801B773E8BB}" name="ocr_en" displayName="ocr_en" ref="A117:AA143" totalsRowShown="0" headerRowDxfId="312" dataDxfId="310" headerRowBorderDxfId="311">
  <tableColumns count="27">
    <tableColumn id="1" xr3:uid="{7DEB364A-5ECE-4E7B-907C-9FBDDDBE132E}" name=" " dataDxfId="309"/>
    <tableColumn id="2" xr3:uid="{339CDBC9-88E7-4C32-8421-21D78F3813DD}" name="A" dataDxfId="308"/>
    <tableColumn id="3" xr3:uid="{2C807212-0767-43C7-826E-283C9F852ED1}" name="B" dataDxfId="307"/>
    <tableColumn id="4" xr3:uid="{FAB1DB98-5C89-4B0F-BDBD-E428A97D3CD8}" name="C" dataDxfId="306"/>
    <tableColumn id="5" xr3:uid="{B0670CDA-41FB-45D0-A52F-7F676D907DF9}" name="D" dataDxfId="305"/>
    <tableColumn id="6" xr3:uid="{26FFC15E-F456-4426-9A42-9CFF89FCA40B}" name="E" dataDxfId="304"/>
    <tableColumn id="7" xr3:uid="{2810C06B-6105-45DB-8ABB-28166E820B25}" name="F" dataDxfId="303"/>
    <tableColumn id="8" xr3:uid="{C1188CDC-A24C-4EDA-A14A-E6266157FE99}" name="G" dataDxfId="302"/>
    <tableColumn id="9" xr3:uid="{270BBC75-6567-41E1-A8DB-E833C8ACE206}" name="H" dataDxfId="301"/>
    <tableColumn id="10" xr3:uid="{263DA0C7-5802-4B24-A35E-600A55A2A92A}" name="I" dataDxfId="300"/>
    <tableColumn id="11" xr3:uid="{34A40BFF-7DBE-449F-8D7E-C102139F15CB}" name="J" dataDxfId="299"/>
    <tableColumn id="12" xr3:uid="{6006B8EE-443F-4836-8F67-2D5A169DDFE4}" name="K" dataDxfId="298"/>
    <tableColumn id="13" xr3:uid="{4EC3F4C3-B95C-4ADF-8483-B46601F5DF39}" name="L" dataDxfId="297"/>
    <tableColumn id="14" xr3:uid="{AD70F2FD-3AEC-49B2-8CA6-CBD59641D826}" name="M" dataDxfId="296"/>
    <tableColumn id="15" xr3:uid="{22A8B6AB-B9FB-466E-BEFB-2BD1D24D9FC9}" name="N" dataDxfId="295"/>
    <tableColumn id="16" xr3:uid="{49D75367-A82C-4D46-94F0-FB1AF706C62D}" name="O" dataDxfId="294"/>
    <tableColumn id="17" xr3:uid="{86209E76-55AC-4FDC-A509-9005F5DD4FF6}" name="P" dataDxfId="293"/>
    <tableColumn id="18" xr3:uid="{2BA94F0C-9388-4446-BC48-60F0233E61D7}" name="Q" dataDxfId="292"/>
    <tableColumn id="19" xr3:uid="{9DD078A7-5DD9-4370-9509-6E4BE3ADC964}" name="R" dataDxfId="291"/>
    <tableColumn id="20" xr3:uid="{3B1729B9-E917-4615-B269-86032E04264F}" name="S" dataDxfId="290"/>
    <tableColumn id="21" xr3:uid="{FB2755E9-56FA-4986-BB48-E58AA094087E}" name="T" dataDxfId="289"/>
    <tableColumn id="22" xr3:uid="{6D9D492A-AB02-4A81-B95F-A874A0F1D75C}" name="U" dataDxfId="288"/>
    <tableColumn id="23" xr3:uid="{66FA7BEC-3BB7-4CF3-940D-66D7FE2F57F5}" name="V" dataDxfId="287"/>
    <tableColumn id="24" xr3:uid="{1AB604E3-FD06-44F3-9634-E1D7A3255F19}" name="W" dataDxfId="286"/>
    <tableColumn id="25" xr3:uid="{534D9E82-DB5C-4753-9744-A76BF8693FA9}" name="X" dataDxfId="285"/>
    <tableColumn id="26" xr3:uid="{8A4BAE99-0E7A-4BD5-9077-15D1CBC8F960}" name="Y" dataDxfId="284"/>
    <tableColumn id="27" xr3:uid="{41543646-7334-46AE-9B7A-50E7468F9912}" name="Z" dataDxfId="28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8EB1BD-2228-4EC3-A199-A7E4CCFEDD43}" name="mine_en" displayName="mine_en" ref="A88:AA114" totalsRowShown="0" headerRowDxfId="282" dataDxfId="280" headerRowBorderDxfId="281">
  <tableColumns count="27">
    <tableColumn id="1" xr3:uid="{3990130B-967F-4636-9D04-D879F26155F9}" name=" " dataDxfId="279"/>
    <tableColumn id="2" xr3:uid="{4ABB6CB8-6B23-408E-9C0F-E072EEE0E995}" name="A" dataDxfId="278"/>
    <tableColumn id="3" xr3:uid="{36AEFC8A-E2BE-46EB-88E1-B51C3AF2542D}" name="B" dataDxfId="277"/>
    <tableColumn id="4" xr3:uid="{0CA04281-D8B2-4156-89FF-A52F92857946}" name="C" dataDxfId="276"/>
    <tableColumn id="5" xr3:uid="{F7BD15B6-3098-4544-923E-D5256DAAC15A}" name="D" dataDxfId="275"/>
    <tableColumn id="6" xr3:uid="{5D2E6548-C361-41AE-B9DC-0BBF69EB7F52}" name="E" dataDxfId="274"/>
    <tableColumn id="7" xr3:uid="{608DC9B2-B71F-4253-B0A7-594F883D0BA3}" name="F" dataDxfId="273"/>
    <tableColumn id="8" xr3:uid="{6BED1EEE-A69C-41E8-9071-D21623E93EBC}" name="G" dataDxfId="272"/>
    <tableColumn id="9" xr3:uid="{377DDC00-B690-4545-80A0-EE0357296661}" name="H" dataDxfId="271"/>
    <tableColumn id="10" xr3:uid="{BCA915F9-C359-46E2-9F78-0C80A39C815E}" name="I" dataDxfId="270"/>
    <tableColumn id="11" xr3:uid="{3B0DC11A-F157-4322-995B-9B8896086CD6}" name="J" dataDxfId="269"/>
    <tableColumn id="12" xr3:uid="{C6ADCBA4-5F72-4610-BAA6-8E84D0978AE3}" name="K" dataDxfId="268"/>
    <tableColumn id="13" xr3:uid="{739B60B1-9644-4BE6-AB5C-D373F19168BA}" name="L" dataDxfId="267"/>
    <tableColumn id="14" xr3:uid="{E6F14831-1289-481B-AE74-8E2824BDA847}" name="M" dataDxfId="266"/>
    <tableColumn id="15" xr3:uid="{63E9F42E-9A56-4DA2-9E52-38FA9A192F4B}" name="N" dataDxfId="265"/>
    <tableColumn id="16" xr3:uid="{042E6F76-4E3D-405A-9076-D088AEA2BDB0}" name="O" dataDxfId="264"/>
    <tableColumn id="17" xr3:uid="{E604935A-7076-4D8A-9254-7A0A8C47E7A6}" name="P" dataDxfId="263"/>
    <tableColumn id="18" xr3:uid="{A7FBDBAF-DB1A-4C33-8F0F-B09B317AEDAA}" name="Q" dataDxfId="262"/>
    <tableColumn id="19" xr3:uid="{913E190D-495F-4A6C-A9F8-E04280BF925F}" name="R" dataDxfId="261"/>
    <tableColumn id="20" xr3:uid="{A587675D-C704-48E7-9ABC-EEFD800BED75}" name="S" dataDxfId="260"/>
    <tableColumn id="21" xr3:uid="{16CA83EF-692F-4014-A623-63F6F172F71A}" name="T" dataDxfId="259"/>
    <tableColumn id="22" xr3:uid="{5A278661-BB30-4324-9C33-73B5C5C67740}" name="U" dataDxfId="258"/>
    <tableColumn id="23" xr3:uid="{060D0E1B-4CE2-46B5-930A-FB1AFB9AEB93}" name="V" dataDxfId="257"/>
    <tableColumn id="24" xr3:uid="{CE38844C-EDBA-46B7-A18E-FA8AA5023057}" name="W" dataDxfId="256"/>
    <tableColumn id="25" xr3:uid="{80BC144D-B8C9-429A-859F-30D25A42DDA5}" name="X" dataDxfId="255"/>
    <tableColumn id="26" xr3:uid="{EF6AD999-0857-4D09-BCA7-FC65742CCA53}" name="Y" dataDxfId="254"/>
    <tableColumn id="27" xr3:uid="{1D41ED31-B406-43F4-9FBE-018404B9BF49}" name="Z" dataDxfId="25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2A0DB7-8CED-4C13-BFB1-CD0E2785ED66}" name="old_ru" displayName="old_ru" ref="A145:AH178" totalsRowShown="0" headerRowDxfId="252" dataDxfId="250" headerRowBorderDxfId="251">
  <tableColumns count="34">
    <tableColumn id="1" xr3:uid="{367C0833-7F4F-4052-8EEA-F3B155AE192D}" name=" " dataDxfId="249"/>
    <tableColumn id="2" xr3:uid="{946A4123-7EC9-43BC-BD7B-CC82C3F47D0B}" name="А" dataDxfId="248" dataCellStyle="Normal"/>
    <tableColumn id="3" xr3:uid="{5DD89A9D-BC9C-466E-8487-CF1423D58442}" name="Б" dataDxfId="247" dataCellStyle="Normal"/>
    <tableColumn id="4" xr3:uid="{0C74BA65-30A0-46C8-9E4F-9DCC3D48CBFC}" name="В" dataDxfId="246" dataCellStyle="Normal"/>
    <tableColumn id="5" xr3:uid="{9CA6E233-F241-433D-8F1D-9DFC0A2308BD}" name="Г" dataDxfId="245" dataCellStyle="Normal"/>
    <tableColumn id="6" xr3:uid="{110BEBB0-EC01-4182-BD93-3A8C84C53921}" name="Д" dataDxfId="244" dataCellStyle="Normal"/>
    <tableColumn id="7" xr3:uid="{E0F90F41-5B96-4C57-864A-8AA517EA4B1E}" name="Е" dataDxfId="243" dataCellStyle="Normal"/>
    <tableColumn id="33" xr3:uid="{72A901AE-869E-4BFE-8351-F7EDEB38CCCF}" name="Ё" dataDxfId="242" dataCellStyle="Normal"/>
    <tableColumn id="8" xr3:uid="{329CA611-2E8D-4BD4-BD74-548880570C5B}" name="Ж" dataDxfId="241" dataCellStyle="Normal"/>
    <tableColumn id="9" xr3:uid="{23A50BA3-0C83-490B-95DF-3AA8AD139EEA}" name="З" dataDxfId="240" dataCellStyle="Normal"/>
    <tableColumn id="10" xr3:uid="{8633C5B6-B8F8-4ED8-BA7C-B650DC585BDB}" name="И" dataDxfId="239" dataCellStyle="Normal"/>
    <tableColumn id="11" xr3:uid="{A8452351-A079-4E3F-A907-81487A1BA18B}" name="Й" dataDxfId="238" dataCellStyle="Normal"/>
    <tableColumn id="12" xr3:uid="{270C44DE-50EC-4099-A370-2CCB2F9E1C3B}" name="К" dataDxfId="237" dataCellStyle="Normal"/>
    <tableColumn id="13" xr3:uid="{CAACEB6D-A987-4C24-BD33-5C5380E84A4A}" name="Л" dataDxfId="236" dataCellStyle="Normal"/>
    <tableColumn id="14" xr3:uid="{563FB00A-F038-4456-B981-F958972560B3}" name="М" dataDxfId="235" dataCellStyle="Normal"/>
    <tableColumn id="15" xr3:uid="{1029237B-8EA5-4A86-9C93-FE839C34381E}" name="Н" dataDxfId="234" dataCellStyle="Normal"/>
    <tableColumn id="16" xr3:uid="{92892CB4-1DBE-4994-8F90-C6B07389E4B4}" name="О" dataDxfId="233" dataCellStyle="Normal"/>
    <tableColumn id="17" xr3:uid="{104D6C5F-3B07-43BA-B2FB-7E3775F1F77A}" name="П" dataDxfId="232" dataCellStyle="Normal"/>
    <tableColumn id="18" xr3:uid="{703A1F2C-8A64-4EA1-8723-593AA65421FA}" name="Р" dataDxfId="231" dataCellStyle="Normal"/>
    <tableColumn id="19" xr3:uid="{0316BA10-73CD-40DD-A095-C80CC151E70C}" name="С" dataDxfId="230" dataCellStyle="Normal"/>
    <tableColumn id="20" xr3:uid="{2C77F5FA-AE25-4233-A816-79767E44398C}" name="Т" dataDxfId="229" dataCellStyle="Normal"/>
    <tableColumn id="21" xr3:uid="{8F6E3868-27E5-465E-A6E9-A61A8D4C2EA8}" name="У" dataDxfId="228" dataCellStyle="Normal"/>
    <tableColumn id="22" xr3:uid="{F910E46E-F66F-4D42-8198-C7517E12C6AC}" name="Ф" dataDxfId="227" dataCellStyle="Normal"/>
    <tableColumn id="23" xr3:uid="{6600C246-6F88-4034-B7A2-6C1BD8C46880}" name="Х" dataDxfId="226" dataCellStyle="Normal"/>
    <tableColumn id="24" xr3:uid="{C6F4DE66-2DB0-429C-8637-93A7A7BDA45B}" name="Ц" dataDxfId="225" dataCellStyle="Normal"/>
    <tableColumn id="25" xr3:uid="{C461E32B-B79F-46C1-8E6D-C7B89A8E6D7B}" name="Ч" dataDxfId="224" dataCellStyle="Normal"/>
    <tableColumn id="26" xr3:uid="{716466C3-D300-4FF9-8E1E-54B1D3D2CE96}" name="Ш" dataDxfId="223" dataCellStyle="Normal"/>
    <tableColumn id="27" xr3:uid="{D8D7CFB5-B356-41F9-BA41-862D4F8D9A89}" name="Щ" dataDxfId="222" dataCellStyle="Normal"/>
    <tableColumn id="28" xr3:uid="{C011FF87-A180-434E-BF3E-08F7B665AB28}" name="Ъ" dataDxfId="221" dataCellStyle="Normal"/>
    <tableColumn id="29" xr3:uid="{7EA9F5F9-9DC5-4012-B01C-2A942ADCAD5D}" name="Ы" dataDxfId="220" dataCellStyle="Normal"/>
    <tableColumn id="30" xr3:uid="{EA004A89-E86A-451F-A30E-884C395D107D}" name="Ь" dataDxfId="219" dataCellStyle="Normal"/>
    <tableColumn id="31" xr3:uid="{1E37F165-A228-4A7C-A4B4-E5258E0EB4DE}" name="Э" dataDxfId="218" dataCellStyle="Normal"/>
    <tableColumn id="32" xr3:uid="{42FC54DA-608E-4810-9D31-CB2127E9D5B7}" name="Ю" dataDxfId="217" dataCellStyle="Normal"/>
    <tableColumn id="34" xr3:uid="{A332FCB9-54B7-4B5A-873C-A0A0811EC4D0}" name="Я" dataDxfId="216" dataCellStyle="Normal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5B5A67-BE18-4C10-98B9-D69800A63D14}" name="Dostoevsky" displayName="Dostoevsky" ref="A109:AH142" totalsRowShown="0" headerRowDxfId="215" dataDxfId="213" headerRowBorderDxfId="214">
  <tableColumns count="34">
    <tableColumn id="1" xr3:uid="{69A8469B-00FB-41D7-A3F0-71AB35270174}" name=" " dataDxfId="212"/>
    <tableColumn id="2" xr3:uid="{08F663D5-DA6E-4470-A5AC-FE6533284F40}" name="А" dataDxfId="211" dataCellStyle="Normal"/>
    <tableColumn id="3" xr3:uid="{ECD21432-26F5-4E9D-A13D-BF788697CEA6}" name="Б" dataDxfId="210" dataCellStyle="Normal"/>
    <tableColumn id="4" xr3:uid="{9C1DC492-24E9-42FF-9386-1BED03BB845E}" name="В" dataDxfId="209" dataCellStyle="Normal"/>
    <tableColumn id="5" xr3:uid="{F7983E1B-8BF1-4A31-9FB0-17D4C10354B0}" name="Г" dataDxfId="208" dataCellStyle="Normal"/>
    <tableColumn id="6" xr3:uid="{2E034E7E-5293-46C2-A73A-585622192C31}" name="Д" dataDxfId="207" dataCellStyle="Normal"/>
    <tableColumn id="7" xr3:uid="{C2E95C1F-83D0-47FB-A026-4B8BEFF745CE}" name="Е" dataDxfId="206" dataCellStyle="Normal"/>
    <tableColumn id="33" xr3:uid="{C687D7A2-C496-41B9-88AE-521546001D29}" name="Ё" dataDxfId="205" dataCellStyle="Normal"/>
    <tableColumn id="8" xr3:uid="{8876DA04-DF0A-49C6-B29B-4B26C04ABE39}" name="Ж" dataDxfId="204" dataCellStyle="Normal"/>
    <tableColumn id="9" xr3:uid="{7BE587F9-5073-4699-8A91-C4571EA41D03}" name="З" dataDxfId="203" dataCellStyle="Normal"/>
    <tableColumn id="10" xr3:uid="{A061AA1A-0016-4745-B98C-45D6C18082E9}" name="И" dataDxfId="202" dataCellStyle="Normal"/>
    <tableColumn id="11" xr3:uid="{8215E68C-1C35-40EB-B5A3-C01A3C727E78}" name="Й" dataDxfId="201" dataCellStyle="Normal"/>
    <tableColumn id="12" xr3:uid="{5E94D2DF-89B5-46FB-BACE-1BCDAAD25737}" name="К" dataDxfId="200" dataCellStyle="Normal"/>
    <tableColumn id="13" xr3:uid="{F0B60DBC-B230-421E-945E-1CBECFF13471}" name="Л" dataDxfId="199" dataCellStyle="Normal"/>
    <tableColumn id="14" xr3:uid="{9C4EDC14-BCD9-488D-A15E-EFB21C3BF893}" name="М" dataDxfId="198" dataCellStyle="Normal"/>
    <tableColumn id="15" xr3:uid="{141C3516-64EB-4CB4-BCC1-52516DFB70A1}" name="Н" dataDxfId="197" dataCellStyle="Normal"/>
    <tableColumn id="16" xr3:uid="{DC9B87E3-9A1C-4962-9B40-5EBD9AC100B7}" name="О" dataDxfId="196" dataCellStyle="Normal"/>
    <tableColumn id="17" xr3:uid="{047243B9-9DFF-4EB9-9B0E-448B0220FA5A}" name="П" dataDxfId="195" dataCellStyle="Normal"/>
    <tableColumn id="18" xr3:uid="{4D00291B-CF36-4F41-AC34-80FAC8E5921B}" name="Р" dataDxfId="194" dataCellStyle="Normal"/>
    <tableColumn id="19" xr3:uid="{4345004C-DEBD-4454-AF44-926E97DC61C4}" name="С" dataDxfId="193" dataCellStyle="Normal"/>
    <tableColumn id="20" xr3:uid="{3B9C4792-DC85-4E7E-A154-623A4C946E8C}" name="Т" dataDxfId="192" dataCellStyle="Normal"/>
    <tableColumn id="21" xr3:uid="{9DB3A05A-A7FE-43C1-84BB-274FEF15D93C}" name="У" dataDxfId="191" dataCellStyle="Normal"/>
    <tableColumn id="22" xr3:uid="{619FD5F6-2371-40A6-BC57-6EEADA894C56}" name="Ф" dataDxfId="190" dataCellStyle="Normal"/>
    <tableColumn id="23" xr3:uid="{14E73068-11A8-471F-9BD7-0D4C7DF03064}" name="Х" dataDxfId="189" dataCellStyle="Normal"/>
    <tableColumn id="24" xr3:uid="{043033A1-9449-463F-A7CA-7F56E5634F08}" name="Ц" dataDxfId="188" dataCellStyle="Normal"/>
    <tableColumn id="25" xr3:uid="{9F36D7B3-8AD4-4EF6-B0A5-12BE95A87E4C}" name="Ч" dataDxfId="187" dataCellStyle="Normal"/>
    <tableColumn id="26" xr3:uid="{BCDB9816-B3CD-40E8-9006-1453A5FFF8ED}" name="Ш" dataDxfId="186" dataCellStyle="Normal"/>
    <tableColumn id="27" xr3:uid="{76939AC5-E708-4837-946E-FB8D53E454A5}" name="Щ" dataDxfId="185" dataCellStyle="Normal"/>
    <tableColumn id="28" xr3:uid="{EF308336-4A74-4E7C-BBCE-FA770476C353}" name="Ъ" dataDxfId="184" dataCellStyle="Normal"/>
    <tableColumn id="29" xr3:uid="{33A4F597-D8BE-4879-B6B8-EAAC172B47DE}" name="Ы" dataDxfId="183" dataCellStyle="Normal"/>
    <tableColumn id="30" xr3:uid="{911A3482-0C01-4E4B-93E7-BACAE51810AF}" name="Ь" dataDxfId="182" dataCellStyle="Normal"/>
    <tableColumn id="31" xr3:uid="{CE6CA52B-FAE9-44F0-8E36-0D1E46A1AEF9}" name="Э" dataDxfId="181" dataCellStyle="Normal"/>
    <tableColumn id="32" xr3:uid="{E6C2BB02-F61C-4E62-A0FE-0A8CB0202111}" name="Ю" dataDxfId="180" dataCellStyle="Normal"/>
    <tableColumn id="34" xr3:uid="{F0BF3C1F-8583-44C8-A7C0-44785A619070}" name="Я" dataDxfId="179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orvig.com/mayzner.html" TargetMode="External"/><Relationship Id="rId13" Type="http://schemas.openxmlformats.org/officeDocument/2006/relationships/hyperlink" Target="http://www.math.ucsd.edu/~crypto/Projects/MarshaMoreno/TimeComparisonFrequency.pdf" TargetMode="External"/><Relationship Id="rId18" Type="http://schemas.openxmlformats.org/officeDocument/2006/relationships/hyperlink" Target="http://www.fitaly.com/board/domper3/posts/136.html" TargetMode="External"/><Relationship Id="rId26" Type="http://schemas.openxmlformats.org/officeDocument/2006/relationships/hyperlink" Target="http://www.fitaly.com/board/domper3/posts/136.html" TargetMode="External"/><Relationship Id="rId3" Type="http://schemas.openxmlformats.org/officeDocument/2006/relationships/hyperlink" Target="http://pi.math.cornell.edu/~mec/2003-2004/cryptography/subs/frequencies.html" TargetMode="External"/><Relationship Id="rId21" Type="http://schemas.openxmlformats.org/officeDocument/2006/relationships/hyperlink" Target="http://pi.math.cornell.edu/~mec/2003-2004/cryptography/subs/frequencies.html" TargetMode="External"/><Relationship Id="rId7" Type="http://schemas.openxmlformats.org/officeDocument/2006/relationships/hyperlink" Target="https://core.ac.uk/download/pdf/231084615.pdf" TargetMode="External"/><Relationship Id="rId12" Type="http://schemas.openxmlformats.org/officeDocument/2006/relationships/hyperlink" Target="https://mathstats.uncg.edu/sites/pauli/112/HTML/secfrequency.html" TargetMode="External"/><Relationship Id="rId17" Type="http://schemas.openxmlformats.org/officeDocument/2006/relationships/hyperlink" Target="http://www.viviancook.uk/SpellStats/SingleLetterFrequencies.htm" TargetMode="External"/><Relationship Id="rId25" Type="http://schemas.openxmlformats.org/officeDocument/2006/relationships/hyperlink" Target="https://github.com/uqqu/frequency_analysis/tree/master/examples/multiUN_analysis" TargetMode="External"/><Relationship Id="rId2" Type="http://schemas.openxmlformats.org/officeDocument/2006/relationships/hyperlink" Target="http://en.algoritmy.net/article/40379/Letter-frequency-English" TargetMode="External"/><Relationship Id="rId16" Type="http://schemas.openxmlformats.org/officeDocument/2006/relationships/hyperlink" Target="http://www.macfreek.nl/memory/Letter_Distribution" TargetMode="External"/><Relationship Id="rId20" Type="http://schemas.openxmlformats.org/officeDocument/2006/relationships/hyperlink" Target="https://mathstats.uncg.edu/sites/pauli/112/HTML/secfrequency.html" TargetMode="External"/><Relationship Id="rId1" Type="http://schemas.openxmlformats.org/officeDocument/2006/relationships/hyperlink" Target="https://www.sttmedia.com/characterfrequency-english" TargetMode="External"/><Relationship Id="rId6" Type="http://schemas.openxmlformats.org/officeDocument/2006/relationships/hyperlink" Target="http://norvig.com/mayzner.html" TargetMode="External"/><Relationship Id="rId11" Type="http://schemas.openxmlformats.org/officeDocument/2006/relationships/hyperlink" Target="http://www.macfreek.nl/memory/Letter_Distribution" TargetMode="External"/><Relationship Id="rId24" Type="http://schemas.openxmlformats.org/officeDocument/2006/relationships/hyperlink" Target="http://cs.wellesley.edu/~fturbak/codman/letterfreq.html" TargetMode="External"/><Relationship Id="rId5" Type="http://schemas.openxmlformats.org/officeDocument/2006/relationships/hyperlink" Target="https://core.ac.uk/download/pdf/231084615.pdf" TargetMode="External"/><Relationship Id="rId15" Type="http://schemas.openxmlformats.org/officeDocument/2006/relationships/hyperlink" Target="https://github.com/uqqu/frequency_analysis/tree/master/examples/multiUN_analysis" TargetMode="External"/><Relationship Id="rId23" Type="http://schemas.openxmlformats.org/officeDocument/2006/relationships/hyperlink" Target="http://en.algoritmy.net/article/40379/Letter-frequency-English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://www.viviancook.uk/SpellStats/SingleLetterFrequencies.htm" TargetMode="External"/><Relationship Id="rId19" Type="http://schemas.openxmlformats.org/officeDocument/2006/relationships/hyperlink" Target="https://www.sttmedia.com/characterfrequency-english" TargetMode="External"/><Relationship Id="rId4" Type="http://schemas.openxmlformats.org/officeDocument/2006/relationships/hyperlink" Target="http://cs.wellesley.edu/~fturbak/codman/letterfreq.html" TargetMode="External"/><Relationship Id="rId9" Type="http://schemas.openxmlformats.org/officeDocument/2006/relationships/hyperlink" Target="http://practicalcryptography.com/cryptanalysis/letter-frequencies-various-languages/english-letter-frequencies/" TargetMode="External"/><Relationship Id="rId14" Type="http://schemas.openxmlformats.org/officeDocument/2006/relationships/hyperlink" Target="http://practicalcryptography.com/cryptanalysis/letter-frequencies-various-languages/english-letter-frequencies/" TargetMode="External"/><Relationship Id="rId22" Type="http://schemas.openxmlformats.org/officeDocument/2006/relationships/hyperlink" Target="http://www.math.ucsd.edu/~crypto/Projects/MarshaMoreno/TimeComparisonFrequency.pdf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imia.net/letters/index.html" TargetMode="External"/><Relationship Id="rId13" Type="http://schemas.openxmlformats.org/officeDocument/2006/relationships/hyperlink" Target="http://dict.ruslang.ru/freq.php?act=show&amp;dic=freq_letters" TargetMode="External"/><Relationship Id="rId3" Type="http://schemas.openxmlformats.org/officeDocument/2006/relationships/hyperlink" Target="http://simia.net/letters/index.html" TargetMode="External"/><Relationship Id="rId7" Type="http://schemas.openxmlformats.org/officeDocument/2006/relationships/hyperlink" Target="https://www.sttmedia.com/characterfrequency-russian" TargetMode="External"/><Relationship Id="rId12" Type="http://schemas.openxmlformats.org/officeDocument/2006/relationships/hyperlink" Target="https://github.com/uqqu/frequency_analysis/tree/master/examples/annot_opcorpora_analysis" TargetMode="External"/><Relationship Id="rId2" Type="http://schemas.openxmlformats.org/officeDocument/2006/relationships/hyperlink" Target="https://www.sttmedia.com/characterfrequency-russian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://dict.ruslang.ru/freq.php?act=show&amp;dic=freq_letters" TargetMode="External"/><Relationship Id="rId6" Type="http://schemas.openxmlformats.org/officeDocument/2006/relationships/hyperlink" Target="https://dpva.ru/Guide/GuideUnitsAlphabets/Alphabets/FrequencyRuLetters/" TargetMode="External"/><Relationship Id="rId11" Type="http://schemas.openxmlformats.org/officeDocument/2006/relationships/hyperlink" Target="https://dpva.ru/Guide/GuideUnitsAlphabets/Alphabets/FrequencyRuLetters/" TargetMode="External"/><Relationship Id="rId5" Type="http://schemas.openxmlformats.org/officeDocument/2006/relationships/hyperlink" Target="http://practicalcryptography.com/cryptanalysis/letter-frequencies-various-languages/russian-letter-frequencies/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://practicalcryptography.com/cryptanalysis/letter-frequencies-various-languages/russian-letter-frequencies/" TargetMode="External"/><Relationship Id="rId4" Type="http://schemas.openxmlformats.org/officeDocument/2006/relationships/hyperlink" Target="http://lg--web.chat.ru/texts.html" TargetMode="External"/><Relationship Id="rId9" Type="http://schemas.openxmlformats.org/officeDocument/2006/relationships/hyperlink" Target="http://lg--web.chat.ru/texts.html" TargetMode="External"/><Relationship Id="rId14" Type="http://schemas.openxmlformats.org/officeDocument/2006/relationships/hyperlink" Target="https://github.com/uqqu/frequency_analysis/tree/master/examples/annot_opcorpora_analysi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13" Type="http://schemas.openxmlformats.org/officeDocument/2006/relationships/table" Target="../tables/table5.xml"/><Relationship Id="rId3" Type="http://schemas.openxmlformats.org/officeDocument/2006/relationships/hyperlink" Target="http://practicalcryptography.com/cryptanalysis/letter-frequencies-various-languages/english-letter-frequencies/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table" Target="../tables/table4.xml"/><Relationship Id="rId2" Type="http://schemas.openxmlformats.org/officeDocument/2006/relationships/hyperlink" Target="http://homepages.math.uic.edu/~leon/mcs425-s08/handouts/char_freq2.pdf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gist.github.com/lydell/c439049abac2c9226e53" TargetMode="External"/><Relationship Id="rId6" Type="http://schemas.openxmlformats.org/officeDocument/2006/relationships/hyperlink" Target="https://github.com/uqqu/frequency_analysis/tree/master/examples/multiUN_analysi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ink.springer.com/content/pdf/10.3758/BF03201360.pdf" TargetMode="External"/><Relationship Id="rId15" Type="http://schemas.openxmlformats.org/officeDocument/2006/relationships/table" Target="../tables/table7.xml"/><Relationship Id="rId10" Type="http://schemas.openxmlformats.org/officeDocument/2006/relationships/table" Target="../tables/table2.xml"/><Relationship Id="rId4" Type="http://schemas.openxmlformats.org/officeDocument/2006/relationships/hyperlink" Target="https://www.joyofdata.de/blog/frequency-of-character-combinations/" TargetMode="External"/><Relationship Id="rId9" Type="http://schemas.openxmlformats.org/officeDocument/2006/relationships/table" Target="../tables/table1.xml"/><Relationship Id="rId1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hyperlink" Target="http://practicalcryptography.com/cryptanalysis/letter-frequencies-various-languages/russian-letter-frequencies/" TargetMode="External"/><Relationship Id="rId7" Type="http://schemas.openxmlformats.org/officeDocument/2006/relationships/table" Target="../tables/table9.xml"/><Relationship Id="rId2" Type="http://schemas.openxmlformats.org/officeDocument/2006/relationships/hyperlink" Target="https://www.joyofdata.de/blog/frequency-of-character-combinations/" TargetMode="External"/><Relationship Id="rId1" Type="http://schemas.openxmlformats.org/officeDocument/2006/relationships/hyperlink" Target="http://statistica.ru/local-portals/data-mining/analiz-tekstov/" TargetMode="External"/><Relationship Id="rId6" Type="http://schemas.openxmlformats.org/officeDocument/2006/relationships/table" Target="../tables/table8.xml"/><Relationship Id="rId11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10" Type="http://schemas.openxmlformats.org/officeDocument/2006/relationships/table" Target="../tables/table12.xml"/><Relationship Id="rId4" Type="http://schemas.openxmlformats.org/officeDocument/2006/relationships/hyperlink" Target="https://github.com/uqqu/frequency_analysis/tree/master/examples/annot_opcorpora_analysis" TargetMode="External"/><Relationship Id="rId9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5010-28E3-4CD5-8280-F26D6206A9D4}">
  <sheetPr codeName="Sheet1">
    <tabColor theme="7" tint="0.59999389629810485"/>
  </sheetPr>
  <dimension ref="A1:P8"/>
  <sheetViews>
    <sheetView workbookViewId="0">
      <selection activeCell="P8" sqref="P8"/>
    </sheetView>
  </sheetViews>
  <sheetFormatPr defaultColWidth="0" defaultRowHeight="15" zeroHeight="1" x14ac:dyDescent="0.25"/>
  <cols>
    <col min="1" max="16" width="9.140625" style="112" customWidth="1"/>
    <col min="17" max="16384" width="9.140625" style="112" hidden="1"/>
  </cols>
  <sheetData>
    <row r="1" spans="1:16" x14ac:dyDescent="0.25">
      <c r="A1" s="25"/>
      <c r="B1" s="10"/>
      <c r="C1" s="10"/>
      <c r="D1" s="23"/>
      <c r="E1" s="20"/>
      <c r="F1" s="26"/>
      <c r="G1" s="21"/>
      <c r="H1" s="10"/>
      <c r="I1" s="11"/>
      <c r="J1" s="26"/>
      <c r="K1" s="346"/>
      <c r="L1" s="194"/>
      <c r="N1" s="127"/>
      <c r="O1" s="109" t="s">
        <v>46</v>
      </c>
      <c r="P1" s="109" t="s">
        <v>47</v>
      </c>
    </row>
    <row r="2" spans="1:16" x14ac:dyDescent="0.25">
      <c r="A2" s="12"/>
      <c r="B2" s="13"/>
      <c r="C2" s="13"/>
      <c r="D2" s="14"/>
      <c r="E2" s="15"/>
      <c r="F2" s="16"/>
      <c r="G2" s="12"/>
      <c r="H2" s="13"/>
      <c r="I2" s="12"/>
      <c r="J2" s="14"/>
      <c r="K2" s="193"/>
      <c r="L2" s="17"/>
      <c r="M2" s="87"/>
      <c r="N2" s="79">
        <v>1</v>
      </c>
      <c r="O2" s="112">
        <v>4</v>
      </c>
      <c r="P2" s="112">
        <v>4</v>
      </c>
    </row>
    <row r="3" spans="1:16" x14ac:dyDescent="0.25">
      <c r="A3" s="195"/>
      <c r="B3" s="352"/>
      <c r="C3" s="352"/>
      <c r="D3" s="192"/>
      <c r="E3" s="353"/>
      <c r="F3" s="191"/>
      <c r="G3" s="196"/>
      <c r="H3" s="352"/>
      <c r="I3" s="354"/>
      <c r="J3" s="197"/>
      <c r="K3" s="17"/>
      <c r="L3" s="17"/>
      <c r="M3" s="87"/>
      <c r="N3" s="28">
        <v>2</v>
      </c>
      <c r="O3" s="112">
        <v>3</v>
      </c>
      <c r="P3" s="112">
        <v>4</v>
      </c>
    </row>
    <row r="4" spans="1:16" x14ac:dyDescent="0.25">
      <c r="M4" s="87"/>
      <c r="N4" s="29">
        <v>3</v>
      </c>
      <c r="O4" s="112">
        <v>2</v>
      </c>
      <c r="P4" s="112">
        <v>2</v>
      </c>
    </row>
    <row r="5" spans="1:16" x14ac:dyDescent="0.25">
      <c r="N5" s="9">
        <v>4</v>
      </c>
      <c r="O5" s="112">
        <v>2</v>
      </c>
      <c r="P5" s="112">
        <v>2</v>
      </c>
    </row>
    <row r="6" spans="1:16" x14ac:dyDescent="0.25">
      <c r="N6" s="30">
        <v>5</v>
      </c>
      <c r="O6" s="112">
        <v>1</v>
      </c>
      <c r="P6" s="112">
        <v>2</v>
      </c>
    </row>
    <row r="7" spans="1:16" x14ac:dyDescent="0.25">
      <c r="N7" s="350">
        <v>6</v>
      </c>
      <c r="O7" s="112">
        <v>3</v>
      </c>
      <c r="P7" s="112">
        <v>3</v>
      </c>
    </row>
    <row r="8" spans="1:16" x14ac:dyDescent="0.25">
      <c r="N8" s="36">
        <v>7</v>
      </c>
      <c r="O8" s="112">
        <v>0</v>
      </c>
      <c r="P8" s="11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EABA-ACA3-4DD3-94B5-9198C706E843}">
  <sheetPr>
    <tabColor rgb="FFFFFF00"/>
  </sheetPr>
  <dimension ref="A1:V143"/>
  <sheetViews>
    <sheetView workbookViewId="0">
      <pane ySplit="1" topLeftCell="A2" activePane="bottomLeft" state="frozen"/>
      <selection pane="bottomLeft"/>
    </sheetView>
  </sheetViews>
  <sheetFormatPr defaultColWidth="0" defaultRowHeight="15" x14ac:dyDescent="0.25"/>
  <cols>
    <col min="1" max="1" width="3.140625" style="204" bestFit="1" customWidth="1"/>
    <col min="2" max="2" width="50.5703125" style="167" customWidth="1"/>
    <col min="3" max="6" width="8.5703125" style="204" bestFit="1" customWidth="1"/>
    <col min="7" max="8" width="20.42578125" style="204" bestFit="1" customWidth="1"/>
    <col min="9" max="9" width="8.5703125" style="204" bestFit="1" customWidth="1"/>
    <col min="10" max="10" width="20.42578125" style="204" bestFit="1" customWidth="1"/>
    <col min="11" max="12" width="8.5703125" style="204" bestFit="1" customWidth="1"/>
    <col min="13" max="13" width="8.28515625" style="204" bestFit="1" customWidth="1"/>
    <col min="14" max="14" width="8.5703125" style="204" bestFit="1" customWidth="1"/>
    <col min="15" max="15" width="6.28515625" style="204" bestFit="1" customWidth="1"/>
    <col min="16" max="16" width="6.5703125" style="167" bestFit="1" customWidth="1"/>
    <col min="17" max="17" width="25.42578125" style="113" customWidth="1"/>
    <col min="18" max="22" width="8.7109375" style="204" customWidth="1"/>
    <col min="23" max="16384" width="9.140625" style="204" hidden="1"/>
  </cols>
  <sheetData>
    <row r="1" spans="1:22" s="202" customFormat="1" x14ac:dyDescent="0.25">
      <c r="A1" s="202" t="s">
        <v>343</v>
      </c>
      <c r="B1" s="205" t="s">
        <v>706</v>
      </c>
      <c r="C1" s="202" t="s">
        <v>707</v>
      </c>
      <c r="D1" s="202" t="s">
        <v>708</v>
      </c>
      <c r="E1" s="202" t="s">
        <v>709</v>
      </c>
      <c r="F1" s="202" t="s">
        <v>710</v>
      </c>
      <c r="G1" s="202" t="s">
        <v>711</v>
      </c>
      <c r="H1" s="202" t="s">
        <v>712</v>
      </c>
      <c r="I1" s="202" t="s">
        <v>713</v>
      </c>
      <c r="J1" s="202" t="s">
        <v>714</v>
      </c>
      <c r="K1" s="202" t="s">
        <v>715</v>
      </c>
      <c r="L1" s="202" t="s">
        <v>716</v>
      </c>
      <c r="M1" s="232" t="s">
        <v>717</v>
      </c>
      <c r="N1" s="232" t="s">
        <v>718</v>
      </c>
      <c r="O1" s="232" t="s">
        <v>719</v>
      </c>
      <c r="P1" s="233" t="s">
        <v>720</v>
      </c>
      <c r="Q1" s="203" t="s">
        <v>724</v>
      </c>
    </row>
    <row r="2" spans="1:22" x14ac:dyDescent="0.25">
      <c r="A2" s="369">
        <v>0</v>
      </c>
      <c r="B2" s="435" t="s">
        <v>608</v>
      </c>
      <c r="C2" s="285" t="s">
        <v>532</v>
      </c>
      <c r="D2" s="285" t="s">
        <v>902</v>
      </c>
      <c r="E2" s="285" t="s">
        <v>544</v>
      </c>
      <c r="F2" s="285" t="s">
        <v>531</v>
      </c>
      <c r="G2" s="285" t="s">
        <v>545</v>
      </c>
      <c r="H2" s="284" t="s">
        <v>605</v>
      </c>
      <c r="I2" s="284" t="s">
        <v>603</v>
      </c>
      <c r="J2" s="284" t="s">
        <v>907</v>
      </c>
      <c r="K2" s="284" t="s">
        <v>500</v>
      </c>
      <c r="L2" s="284" t="s">
        <v>600</v>
      </c>
      <c r="M2" s="284" t="s">
        <v>598</v>
      </c>
      <c r="N2" s="284" t="s">
        <v>596</v>
      </c>
      <c r="O2" s="278"/>
      <c r="P2" s="279"/>
      <c r="Q2" s="443"/>
    </row>
    <row r="3" spans="1:22" x14ac:dyDescent="0.25">
      <c r="A3" s="453"/>
      <c r="B3" s="435"/>
      <c r="C3" s="285" t="s">
        <v>534</v>
      </c>
      <c r="D3" s="285" t="s">
        <v>570</v>
      </c>
      <c r="E3" s="285" t="s">
        <v>571</v>
      </c>
      <c r="F3" s="285" t="s">
        <v>572</v>
      </c>
      <c r="G3" s="285" t="s">
        <v>573</v>
      </c>
      <c r="H3" s="284" t="s">
        <v>604</v>
      </c>
      <c r="I3" s="284" t="s">
        <v>602</v>
      </c>
      <c r="J3" s="284" t="s">
        <v>601</v>
      </c>
      <c r="K3" s="284" t="s">
        <v>502</v>
      </c>
      <c r="L3" s="284" t="s">
        <v>599</v>
      </c>
      <c r="M3" s="284" t="s">
        <v>597</v>
      </c>
      <c r="N3" s="284" t="s">
        <v>595</v>
      </c>
      <c r="O3" s="275"/>
      <c r="P3" s="276"/>
      <c r="Q3" s="377"/>
      <c r="R3" s="444" t="s">
        <v>722</v>
      </c>
      <c r="S3" s="444"/>
      <c r="T3" s="444"/>
      <c r="U3" s="444"/>
      <c r="V3" s="444"/>
    </row>
    <row r="4" spans="1:22" x14ac:dyDescent="0.25">
      <c r="A4" s="453">
        <v>1</v>
      </c>
      <c r="B4" s="435" t="s">
        <v>611</v>
      </c>
      <c r="C4" s="282" t="s">
        <v>612</v>
      </c>
      <c r="D4" s="282" t="s">
        <v>613</v>
      </c>
      <c r="E4" s="282" t="s">
        <v>614</v>
      </c>
      <c r="F4" s="285" t="s">
        <v>531</v>
      </c>
      <c r="G4" s="285" t="s">
        <v>545</v>
      </c>
      <c r="H4" s="285" t="s">
        <v>542</v>
      </c>
      <c r="I4" s="285" t="s">
        <v>536</v>
      </c>
      <c r="J4" s="285" t="s">
        <v>906</v>
      </c>
      <c r="K4" s="285" t="s">
        <v>503</v>
      </c>
      <c r="L4" s="285" t="s">
        <v>541</v>
      </c>
      <c r="M4" s="285" t="s">
        <v>533</v>
      </c>
      <c r="N4" s="285" t="s">
        <v>539</v>
      </c>
      <c r="O4" s="275"/>
      <c r="P4" s="276"/>
      <c r="Q4" s="377"/>
      <c r="R4" s="406" t="s">
        <v>721</v>
      </c>
      <c r="S4" s="406"/>
      <c r="T4" s="406"/>
      <c r="U4" s="406"/>
      <c r="V4" s="406"/>
    </row>
    <row r="5" spans="1:22" x14ac:dyDescent="0.25">
      <c r="A5" s="453"/>
      <c r="B5" s="435"/>
      <c r="C5" s="140" t="s">
        <v>615</v>
      </c>
      <c r="D5" s="140" t="s">
        <v>616</v>
      </c>
      <c r="E5" s="140" t="s">
        <v>617</v>
      </c>
      <c r="F5" s="285" t="s">
        <v>572</v>
      </c>
      <c r="G5" s="285" t="s">
        <v>573</v>
      </c>
      <c r="H5" s="285" t="s">
        <v>543</v>
      </c>
      <c r="I5" s="285" t="s">
        <v>537</v>
      </c>
      <c r="J5" s="285" t="s">
        <v>535</v>
      </c>
      <c r="K5" s="285" t="s">
        <v>501</v>
      </c>
      <c r="L5" s="285" t="s">
        <v>540</v>
      </c>
      <c r="M5" s="285" t="s">
        <v>538</v>
      </c>
      <c r="N5" s="285" t="s">
        <v>574</v>
      </c>
      <c r="O5" s="275"/>
      <c r="P5" s="276"/>
      <c r="Q5" s="377"/>
      <c r="R5" s="445" t="s">
        <v>885</v>
      </c>
      <c r="S5" s="445"/>
      <c r="T5" s="445"/>
      <c r="U5" s="445"/>
      <c r="V5" s="445"/>
    </row>
    <row r="6" spans="1:22" x14ac:dyDescent="0.25">
      <c r="A6" s="453">
        <v>2</v>
      </c>
      <c r="B6" s="435" t="s">
        <v>621</v>
      </c>
      <c r="C6" s="283" t="s">
        <v>532</v>
      </c>
      <c r="D6" s="282" t="s">
        <v>618</v>
      </c>
      <c r="E6" s="282" t="s">
        <v>619</v>
      </c>
      <c r="F6" s="282" t="s">
        <v>620</v>
      </c>
      <c r="G6" s="283" t="s">
        <v>606</v>
      </c>
      <c r="H6" s="285" t="s">
        <v>542</v>
      </c>
      <c r="I6" s="285" t="s">
        <v>536</v>
      </c>
      <c r="J6" s="285" t="s">
        <v>906</v>
      </c>
      <c r="K6" s="285" t="s">
        <v>503</v>
      </c>
      <c r="L6" s="285" t="s">
        <v>541</v>
      </c>
      <c r="M6" s="285" t="s">
        <v>533</v>
      </c>
      <c r="N6" s="285" t="s">
        <v>539</v>
      </c>
      <c r="O6" s="275"/>
      <c r="P6" s="276"/>
      <c r="Q6" s="377"/>
      <c r="R6" s="446" t="s">
        <v>723</v>
      </c>
      <c r="S6" s="446"/>
      <c r="T6" s="446"/>
      <c r="U6" s="446"/>
      <c r="V6" s="446"/>
    </row>
    <row r="7" spans="1:22" x14ac:dyDescent="0.25">
      <c r="A7" s="453"/>
      <c r="B7" s="435"/>
      <c r="C7" s="283" t="s">
        <v>534</v>
      </c>
      <c r="D7" s="140" t="s">
        <v>622</v>
      </c>
      <c r="E7" s="140" t="s">
        <v>623</v>
      </c>
      <c r="F7" s="140" t="s">
        <v>624</v>
      </c>
      <c r="G7" s="231" t="s">
        <v>625</v>
      </c>
      <c r="H7" s="285" t="s">
        <v>543</v>
      </c>
      <c r="I7" s="285" t="s">
        <v>537</v>
      </c>
      <c r="J7" s="285" t="s">
        <v>535</v>
      </c>
      <c r="K7" s="285" t="s">
        <v>501</v>
      </c>
      <c r="L7" s="285" t="s">
        <v>540</v>
      </c>
      <c r="M7" s="285" t="s">
        <v>538</v>
      </c>
      <c r="N7" s="285" t="s">
        <v>574</v>
      </c>
      <c r="O7" s="275"/>
      <c r="P7" s="276"/>
      <c r="Q7" s="377"/>
      <c r="R7" s="439" t="s">
        <v>726</v>
      </c>
      <c r="S7" s="439"/>
      <c r="T7" s="439"/>
      <c r="U7" s="439"/>
      <c r="V7" s="439"/>
    </row>
    <row r="8" spans="1:22" x14ac:dyDescent="0.25">
      <c r="A8" s="453">
        <v>3</v>
      </c>
      <c r="B8" s="435" t="s">
        <v>626</v>
      </c>
      <c r="C8" s="282" t="s">
        <v>627</v>
      </c>
      <c r="D8" s="282" t="s">
        <v>628</v>
      </c>
      <c r="E8" s="282" t="s">
        <v>903</v>
      </c>
      <c r="F8" s="282" t="s">
        <v>908</v>
      </c>
      <c r="G8" s="282" t="s">
        <v>909</v>
      </c>
      <c r="H8" s="285" t="s">
        <v>542</v>
      </c>
      <c r="I8" s="285" t="s">
        <v>536</v>
      </c>
      <c r="J8" s="285" t="s">
        <v>906</v>
      </c>
      <c r="K8" s="285" t="s">
        <v>503</v>
      </c>
      <c r="L8" s="285" t="s">
        <v>541</v>
      </c>
      <c r="M8" s="285" t="s">
        <v>533</v>
      </c>
      <c r="N8" s="285" t="s">
        <v>539</v>
      </c>
      <c r="O8" s="275"/>
      <c r="P8" s="276"/>
      <c r="Q8" s="377"/>
    </row>
    <row r="9" spans="1:22" x14ac:dyDescent="0.25">
      <c r="A9" s="453"/>
      <c r="B9" s="435"/>
      <c r="C9" s="140" t="s">
        <v>629</v>
      </c>
      <c r="D9" s="140" t="s">
        <v>630</v>
      </c>
      <c r="E9" s="140" t="s">
        <v>631</v>
      </c>
      <c r="F9" s="140" t="s">
        <v>632</v>
      </c>
      <c r="G9" s="140" t="s">
        <v>633</v>
      </c>
      <c r="H9" s="285" t="s">
        <v>543</v>
      </c>
      <c r="I9" s="285" t="s">
        <v>537</v>
      </c>
      <c r="J9" s="285" t="s">
        <v>535</v>
      </c>
      <c r="K9" s="285" t="s">
        <v>501</v>
      </c>
      <c r="L9" s="285" t="s">
        <v>540</v>
      </c>
      <c r="M9" s="285" t="s">
        <v>538</v>
      </c>
      <c r="N9" s="285" t="s">
        <v>574</v>
      </c>
      <c r="O9" s="275"/>
      <c r="P9" s="276"/>
      <c r="Q9" s="377"/>
      <c r="R9" s="440" t="s">
        <v>741</v>
      </c>
      <c r="S9" s="441"/>
      <c r="T9" s="441"/>
      <c r="U9" s="441"/>
      <c r="V9" s="442"/>
    </row>
    <row r="10" spans="1:22" x14ac:dyDescent="0.25">
      <c r="A10" s="453">
        <v>4</v>
      </c>
      <c r="B10" s="435" t="s">
        <v>634</v>
      </c>
      <c r="C10" s="285" t="s">
        <v>532</v>
      </c>
      <c r="D10" s="282" t="s">
        <v>585</v>
      </c>
      <c r="E10" s="282" t="s">
        <v>966</v>
      </c>
      <c r="F10" s="285" t="s">
        <v>531</v>
      </c>
      <c r="G10" s="285" t="s">
        <v>545</v>
      </c>
      <c r="H10" s="285" t="s">
        <v>542</v>
      </c>
      <c r="I10" s="285" t="s">
        <v>536</v>
      </c>
      <c r="J10" s="285" t="s">
        <v>906</v>
      </c>
      <c r="K10" s="285" t="s">
        <v>503</v>
      </c>
      <c r="L10" s="285" t="s">
        <v>541</v>
      </c>
      <c r="M10" s="285" t="s">
        <v>533</v>
      </c>
      <c r="N10" s="285" t="s">
        <v>539</v>
      </c>
      <c r="O10" s="275"/>
      <c r="P10" s="276"/>
      <c r="Q10" s="377"/>
    </row>
    <row r="11" spans="1:22" x14ac:dyDescent="0.25">
      <c r="A11" s="453"/>
      <c r="B11" s="435"/>
      <c r="C11" s="285" t="s">
        <v>534</v>
      </c>
      <c r="D11" s="140" t="s">
        <v>635</v>
      </c>
      <c r="E11" s="140" t="s">
        <v>636</v>
      </c>
      <c r="F11" s="285" t="s">
        <v>572</v>
      </c>
      <c r="G11" s="285" t="s">
        <v>573</v>
      </c>
      <c r="H11" s="285" t="s">
        <v>543</v>
      </c>
      <c r="I11" s="285" t="s">
        <v>537</v>
      </c>
      <c r="J11" s="285" t="s">
        <v>535</v>
      </c>
      <c r="K11" s="285" t="s">
        <v>501</v>
      </c>
      <c r="L11" s="285" t="s">
        <v>540</v>
      </c>
      <c r="M11" s="285" t="s">
        <v>538</v>
      </c>
      <c r="N11" s="285" t="s">
        <v>574</v>
      </c>
      <c r="O11" s="275"/>
      <c r="P11" s="276"/>
      <c r="Q11" s="377"/>
    </row>
    <row r="12" spans="1:22" x14ac:dyDescent="0.25">
      <c r="A12" s="453">
        <v>5</v>
      </c>
      <c r="B12" s="436" t="s">
        <v>637</v>
      </c>
      <c r="C12" s="282" t="s">
        <v>910</v>
      </c>
      <c r="D12" s="282" t="s">
        <v>911</v>
      </c>
      <c r="E12" s="282" t="s">
        <v>912</v>
      </c>
      <c r="F12" s="282" t="s">
        <v>913</v>
      </c>
      <c r="G12" s="282" t="s">
        <v>914</v>
      </c>
      <c r="H12" s="285" t="s">
        <v>542</v>
      </c>
      <c r="I12" s="285" t="s">
        <v>536</v>
      </c>
      <c r="J12" s="285" t="s">
        <v>906</v>
      </c>
      <c r="K12" s="285" t="s">
        <v>503</v>
      </c>
      <c r="L12" s="285" t="s">
        <v>541</v>
      </c>
      <c r="M12" s="285" t="s">
        <v>533</v>
      </c>
      <c r="N12" s="285" t="s">
        <v>539</v>
      </c>
      <c r="O12" s="275"/>
      <c r="P12" s="276"/>
      <c r="Q12" s="377"/>
    </row>
    <row r="13" spans="1:22" x14ac:dyDescent="0.25">
      <c r="A13" s="453"/>
      <c r="B13" s="436"/>
      <c r="C13" s="140" t="s">
        <v>915</v>
      </c>
      <c r="D13" s="140" t="s">
        <v>916</v>
      </c>
      <c r="E13" s="140" t="s">
        <v>917</v>
      </c>
      <c r="F13" s="140" t="s">
        <v>918</v>
      </c>
      <c r="G13" s="140" t="s">
        <v>919</v>
      </c>
      <c r="H13" s="285" t="s">
        <v>543</v>
      </c>
      <c r="I13" s="285" t="s">
        <v>537</v>
      </c>
      <c r="J13" s="285" t="s">
        <v>535</v>
      </c>
      <c r="K13" s="285" t="s">
        <v>501</v>
      </c>
      <c r="L13" s="285" t="s">
        <v>540</v>
      </c>
      <c r="M13" s="285" t="s">
        <v>538</v>
      </c>
      <c r="N13" s="285" t="s">
        <v>574</v>
      </c>
      <c r="O13" s="275"/>
      <c r="P13" s="276"/>
      <c r="Q13" s="377"/>
    </row>
    <row r="14" spans="1:22" s="273" customFormat="1" x14ac:dyDescent="0.25">
      <c r="A14" s="453">
        <v>6</v>
      </c>
      <c r="B14" s="430" t="s">
        <v>963</v>
      </c>
      <c r="C14" s="282" t="s">
        <v>910</v>
      </c>
      <c r="D14" s="282" t="s">
        <v>911</v>
      </c>
      <c r="E14" s="140" t="s">
        <v>913</v>
      </c>
      <c r="F14" s="140" t="s">
        <v>964</v>
      </c>
      <c r="G14" s="140" t="s">
        <v>690</v>
      </c>
      <c r="H14" s="285" t="s">
        <v>542</v>
      </c>
      <c r="I14" s="285" t="s">
        <v>536</v>
      </c>
      <c r="J14" s="285" t="s">
        <v>906</v>
      </c>
      <c r="K14" s="285" t="s">
        <v>501</v>
      </c>
      <c r="L14" s="285" t="s">
        <v>540</v>
      </c>
      <c r="M14" s="285" t="s">
        <v>533</v>
      </c>
      <c r="N14" s="285" t="s">
        <v>539</v>
      </c>
      <c r="O14" s="275"/>
      <c r="P14" s="276"/>
      <c r="Q14" s="377"/>
    </row>
    <row r="15" spans="1:22" s="273" customFormat="1" x14ac:dyDescent="0.25">
      <c r="A15" s="453"/>
      <c r="B15" s="430"/>
      <c r="C15" s="228" t="s">
        <v>915</v>
      </c>
      <c r="D15" s="228" t="s">
        <v>916</v>
      </c>
      <c r="E15" s="140" t="s">
        <v>918</v>
      </c>
      <c r="F15" s="140" t="s">
        <v>965</v>
      </c>
      <c r="G15" s="140" t="s">
        <v>695</v>
      </c>
      <c r="H15" s="285" t="s">
        <v>543</v>
      </c>
      <c r="I15" s="285" t="s">
        <v>537</v>
      </c>
      <c r="J15" s="285" t="s">
        <v>535</v>
      </c>
      <c r="K15" s="285" t="s">
        <v>501</v>
      </c>
      <c r="L15" s="285" t="s">
        <v>540</v>
      </c>
      <c r="M15" s="285" t="s">
        <v>538</v>
      </c>
      <c r="N15" s="285" t="s">
        <v>574</v>
      </c>
      <c r="O15" s="275"/>
      <c r="P15" s="276"/>
      <c r="Q15" s="377"/>
    </row>
    <row r="16" spans="1:22" x14ac:dyDescent="0.25">
      <c r="A16" s="453">
        <v>7</v>
      </c>
      <c r="B16" s="430" t="s">
        <v>638</v>
      </c>
      <c r="C16" s="282" t="s">
        <v>697</v>
      </c>
      <c r="D16" s="282" t="s">
        <v>738</v>
      </c>
      <c r="E16" s="285" t="s">
        <v>544</v>
      </c>
      <c r="F16" s="285" t="s">
        <v>531</v>
      </c>
      <c r="G16" s="285" t="s">
        <v>545</v>
      </c>
      <c r="H16" s="285" t="s">
        <v>542</v>
      </c>
      <c r="I16" s="285" t="s">
        <v>536</v>
      </c>
      <c r="J16" s="285" t="s">
        <v>906</v>
      </c>
      <c r="K16" s="285" t="s">
        <v>503</v>
      </c>
      <c r="L16" s="285" t="s">
        <v>541</v>
      </c>
      <c r="M16" s="285" t="s">
        <v>533</v>
      </c>
      <c r="N16" s="285" t="s">
        <v>539</v>
      </c>
      <c r="O16" s="275"/>
      <c r="P16" s="276"/>
      <c r="Q16" s="377"/>
    </row>
    <row r="17" spans="1:19" x14ac:dyDescent="0.25">
      <c r="A17" s="453"/>
      <c r="B17" s="430"/>
      <c r="C17" s="228" t="s">
        <v>701</v>
      </c>
      <c r="D17" s="228" t="s">
        <v>740</v>
      </c>
      <c r="E17" s="285" t="s">
        <v>571</v>
      </c>
      <c r="F17" s="285" t="s">
        <v>572</v>
      </c>
      <c r="G17" s="285" t="s">
        <v>573</v>
      </c>
      <c r="H17" s="285" t="s">
        <v>543</v>
      </c>
      <c r="I17" s="285" t="s">
        <v>537</v>
      </c>
      <c r="J17" s="285" t="s">
        <v>535</v>
      </c>
      <c r="K17" s="285" t="s">
        <v>501</v>
      </c>
      <c r="L17" s="285" t="s">
        <v>540</v>
      </c>
      <c r="M17" s="285" t="s">
        <v>538</v>
      </c>
      <c r="N17" s="285" t="s">
        <v>574</v>
      </c>
      <c r="O17" s="275"/>
      <c r="P17" s="276"/>
      <c r="Q17" s="377"/>
    </row>
    <row r="18" spans="1:19" x14ac:dyDescent="0.25">
      <c r="A18" s="453">
        <v>8</v>
      </c>
      <c r="B18" s="430" t="s">
        <v>639</v>
      </c>
      <c r="C18" s="282" t="s">
        <v>612</v>
      </c>
      <c r="D18" s="282" t="s">
        <v>613</v>
      </c>
      <c r="E18" s="282" t="s">
        <v>666</v>
      </c>
      <c r="F18" s="282" t="s">
        <v>627</v>
      </c>
      <c r="G18" s="282" t="s">
        <v>667</v>
      </c>
      <c r="H18" s="285" t="s">
        <v>542</v>
      </c>
      <c r="I18" s="285" t="s">
        <v>536</v>
      </c>
      <c r="J18" s="285" t="s">
        <v>906</v>
      </c>
      <c r="K18" s="285" t="s">
        <v>503</v>
      </c>
      <c r="L18" s="285" t="s">
        <v>541</v>
      </c>
      <c r="M18" s="285" t="s">
        <v>533</v>
      </c>
      <c r="N18" s="285" t="s">
        <v>539</v>
      </c>
      <c r="O18" s="275"/>
      <c r="P18" s="276"/>
      <c r="Q18" s="377"/>
    </row>
    <row r="19" spans="1:19" x14ac:dyDescent="0.25">
      <c r="A19" s="453"/>
      <c r="B19" s="430"/>
      <c r="C19" s="140" t="s">
        <v>615</v>
      </c>
      <c r="D19" s="140" t="s">
        <v>616</v>
      </c>
      <c r="E19" s="140" t="s">
        <v>668</v>
      </c>
      <c r="F19" s="140" t="s">
        <v>629</v>
      </c>
      <c r="G19" s="140" t="s">
        <v>669</v>
      </c>
      <c r="H19" s="285" t="s">
        <v>543</v>
      </c>
      <c r="I19" s="285" t="s">
        <v>537</v>
      </c>
      <c r="J19" s="285" t="s">
        <v>535</v>
      </c>
      <c r="K19" s="285" t="s">
        <v>501</v>
      </c>
      <c r="L19" s="285" t="s">
        <v>540</v>
      </c>
      <c r="M19" s="285" t="s">
        <v>538</v>
      </c>
      <c r="N19" s="285" t="s">
        <v>574</v>
      </c>
      <c r="O19" s="275"/>
      <c r="P19" s="276"/>
      <c r="Q19" s="377"/>
      <c r="R19" s="273"/>
      <c r="S19" s="140"/>
    </row>
    <row r="20" spans="1:19" ht="15" customHeight="1" x14ac:dyDescent="0.25">
      <c r="A20" s="454">
        <v>9</v>
      </c>
      <c r="B20" s="431" t="s">
        <v>640</v>
      </c>
      <c r="C20" s="285" t="s">
        <v>532</v>
      </c>
      <c r="D20" s="284" t="s">
        <v>670</v>
      </c>
      <c r="E20" s="284" t="s">
        <v>672</v>
      </c>
      <c r="F20" s="284" t="s">
        <v>674</v>
      </c>
      <c r="G20" s="284" t="s">
        <v>676</v>
      </c>
      <c r="H20" s="285" t="s">
        <v>542</v>
      </c>
      <c r="I20" s="285" t="s">
        <v>536</v>
      </c>
      <c r="J20" s="285" t="s">
        <v>906</v>
      </c>
      <c r="K20" s="285" t="s">
        <v>503</v>
      </c>
      <c r="L20" s="285" t="s">
        <v>541</v>
      </c>
      <c r="M20" s="285" t="s">
        <v>533</v>
      </c>
      <c r="N20" s="285" t="s">
        <v>539</v>
      </c>
      <c r="O20" s="275"/>
      <c r="P20" s="276"/>
      <c r="Q20" s="377"/>
      <c r="R20" s="273"/>
      <c r="S20" s="140"/>
    </row>
    <row r="21" spans="1:19" x14ac:dyDescent="0.25">
      <c r="A21" s="454"/>
      <c r="B21" s="432"/>
      <c r="C21" s="285" t="s">
        <v>534</v>
      </c>
      <c r="D21" s="284" t="s">
        <v>671</v>
      </c>
      <c r="E21" s="284" t="s">
        <v>673</v>
      </c>
      <c r="F21" s="284" t="s">
        <v>675</v>
      </c>
      <c r="G21" s="284" t="s">
        <v>677</v>
      </c>
      <c r="H21" s="285" t="s">
        <v>543</v>
      </c>
      <c r="I21" s="285" t="s">
        <v>537</v>
      </c>
      <c r="J21" s="285" t="s">
        <v>535</v>
      </c>
      <c r="K21" s="285" t="s">
        <v>501</v>
      </c>
      <c r="L21" s="285" t="s">
        <v>540</v>
      </c>
      <c r="M21" s="285" t="s">
        <v>538</v>
      </c>
      <c r="N21" s="285" t="s">
        <v>574</v>
      </c>
      <c r="O21" s="275"/>
      <c r="P21" s="276"/>
      <c r="Q21" s="377"/>
      <c r="R21" s="273"/>
      <c r="S21" s="140"/>
    </row>
    <row r="22" spans="1:19" x14ac:dyDescent="0.25">
      <c r="A22" s="454">
        <v>10</v>
      </c>
      <c r="B22" s="433" t="s">
        <v>641</v>
      </c>
      <c r="C22" s="284" t="s">
        <v>679</v>
      </c>
      <c r="D22" s="284" t="s">
        <v>681</v>
      </c>
      <c r="E22" s="284" t="s">
        <v>683</v>
      </c>
      <c r="F22" s="282" t="s">
        <v>546</v>
      </c>
      <c r="G22" s="284" t="s">
        <v>685</v>
      </c>
      <c r="H22" s="285" t="s">
        <v>542</v>
      </c>
      <c r="I22" s="285" t="s">
        <v>536</v>
      </c>
      <c r="J22" s="285" t="s">
        <v>906</v>
      </c>
      <c r="K22" s="285" t="s">
        <v>503</v>
      </c>
      <c r="L22" s="285" t="s">
        <v>541</v>
      </c>
      <c r="M22" s="285" t="s">
        <v>533</v>
      </c>
      <c r="N22" s="285" t="s">
        <v>539</v>
      </c>
      <c r="O22" s="275"/>
      <c r="P22" s="276"/>
      <c r="Q22" s="377"/>
      <c r="R22" s="211"/>
    </row>
    <row r="23" spans="1:19" x14ac:dyDescent="0.25">
      <c r="A23" s="454"/>
      <c r="B23" s="434"/>
      <c r="C23" s="284" t="s">
        <v>680</v>
      </c>
      <c r="D23" s="284" t="s">
        <v>682</v>
      </c>
      <c r="E23" s="284" t="s">
        <v>684</v>
      </c>
      <c r="F23" s="140" t="s">
        <v>678</v>
      </c>
      <c r="G23" s="284" t="s">
        <v>686</v>
      </c>
      <c r="H23" s="285" t="s">
        <v>543</v>
      </c>
      <c r="I23" s="285" t="s">
        <v>537</v>
      </c>
      <c r="J23" s="285" t="s">
        <v>535</v>
      </c>
      <c r="K23" s="285" t="s">
        <v>501</v>
      </c>
      <c r="L23" s="285" t="s">
        <v>540</v>
      </c>
      <c r="M23" s="285" t="s">
        <v>538</v>
      </c>
      <c r="N23" s="285" t="s">
        <v>574</v>
      </c>
      <c r="O23" s="275"/>
      <c r="P23" s="276"/>
      <c r="Q23" s="377"/>
      <c r="R23" s="211"/>
    </row>
    <row r="24" spans="1:19" x14ac:dyDescent="0.25">
      <c r="A24" s="453">
        <v>11</v>
      </c>
      <c r="B24" s="430" t="s">
        <v>642</v>
      </c>
      <c r="C24" s="282" t="s">
        <v>687</v>
      </c>
      <c r="D24" s="282" t="s">
        <v>688</v>
      </c>
      <c r="E24" s="282" t="s">
        <v>689</v>
      </c>
      <c r="F24" s="282" t="s">
        <v>580</v>
      </c>
      <c r="G24" s="282" t="s">
        <v>690</v>
      </c>
      <c r="H24" s="285" t="s">
        <v>542</v>
      </c>
      <c r="I24" s="285" t="s">
        <v>536</v>
      </c>
      <c r="J24" s="285" t="s">
        <v>906</v>
      </c>
      <c r="K24" s="285" t="s">
        <v>503</v>
      </c>
      <c r="L24" s="285" t="s">
        <v>541</v>
      </c>
      <c r="M24" s="285" t="s">
        <v>533</v>
      </c>
      <c r="N24" s="285" t="s">
        <v>539</v>
      </c>
      <c r="O24" s="275"/>
      <c r="P24" s="276"/>
      <c r="Q24" s="377"/>
    </row>
    <row r="25" spans="1:19" x14ac:dyDescent="0.25">
      <c r="A25" s="453"/>
      <c r="B25" s="430"/>
      <c r="C25" s="282" t="s">
        <v>691</v>
      </c>
      <c r="D25" s="282" t="s">
        <v>692</v>
      </c>
      <c r="E25" s="282" t="s">
        <v>693</v>
      </c>
      <c r="F25" s="282" t="s">
        <v>694</v>
      </c>
      <c r="G25" s="282" t="s">
        <v>695</v>
      </c>
      <c r="H25" s="285" t="s">
        <v>543</v>
      </c>
      <c r="I25" s="285" t="s">
        <v>537</v>
      </c>
      <c r="J25" s="285" t="s">
        <v>535</v>
      </c>
      <c r="K25" s="285" t="s">
        <v>501</v>
      </c>
      <c r="L25" s="285" t="s">
        <v>540</v>
      </c>
      <c r="M25" s="285" t="s">
        <v>538</v>
      </c>
      <c r="N25" s="285" t="s">
        <v>574</v>
      </c>
      <c r="O25" s="275"/>
      <c r="P25" s="276"/>
      <c r="Q25" s="377"/>
    </row>
    <row r="26" spans="1:19" x14ac:dyDescent="0.25">
      <c r="A26" s="453">
        <v>12</v>
      </c>
      <c r="B26" s="430" t="s">
        <v>643</v>
      </c>
      <c r="C26" s="285" t="s">
        <v>532</v>
      </c>
      <c r="D26" s="282" t="s">
        <v>766</v>
      </c>
      <c r="E26" s="282" t="s">
        <v>764</v>
      </c>
      <c r="F26" s="282" t="s">
        <v>588</v>
      </c>
      <c r="G26" s="282" t="s">
        <v>765</v>
      </c>
      <c r="H26" s="285" t="s">
        <v>542</v>
      </c>
      <c r="I26" s="285" t="s">
        <v>536</v>
      </c>
      <c r="J26" s="285" t="s">
        <v>906</v>
      </c>
      <c r="K26" s="285" t="s">
        <v>503</v>
      </c>
      <c r="L26" s="285" t="s">
        <v>541</v>
      </c>
      <c r="M26" s="285" t="s">
        <v>533</v>
      </c>
      <c r="N26" s="285" t="s">
        <v>539</v>
      </c>
      <c r="O26" s="275"/>
      <c r="P26" s="276"/>
      <c r="Q26" s="377"/>
    </row>
    <row r="27" spans="1:19" x14ac:dyDescent="0.25">
      <c r="A27" s="453"/>
      <c r="B27" s="430"/>
      <c r="C27" s="285" t="s">
        <v>534</v>
      </c>
      <c r="D27" s="140" t="s">
        <v>920</v>
      </c>
      <c r="E27" s="140" t="s">
        <v>921</v>
      </c>
      <c r="F27" s="140" t="s">
        <v>922</v>
      </c>
      <c r="G27" s="140" t="s">
        <v>768</v>
      </c>
      <c r="H27" s="285" t="s">
        <v>543</v>
      </c>
      <c r="I27" s="285" t="s">
        <v>537</v>
      </c>
      <c r="J27" s="285" t="s">
        <v>535</v>
      </c>
      <c r="K27" s="285" t="s">
        <v>501</v>
      </c>
      <c r="L27" s="285" t="s">
        <v>540</v>
      </c>
      <c r="M27" s="285" t="s">
        <v>538</v>
      </c>
      <c r="N27" s="285" t="s">
        <v>574</v>
      </c>
      <c r="O27" s="275"/>
      <c r="P27" s="276"/>
      <c r="Q27" s="377"/>
    </row>
    <row r="28" spans="1:19" ht="15" customHeight="1" x14ac:dyDescent="0.25">
      <c r="A28" s="453">
        <v>13</v>
      </c>
      <c r="B28" s="430" t="s">
        <v>644</v>
      </c>
      <c r="C28" s="282" t="s">
        <v>696</v>
      </c>
      <c r="D28" s="282" t="s">
        <v>697</v>
      </c>
      <c r="E28" s="282" t="s">
        <v>698</v>
      </c>
      <c r="F28" s="282" t="s">
        <v>606</v>
      </c>
      <c r="G28" s="282" t="s">
        <v>699</v>
      </c>
      <c r="H28" s="285" t="s">
        <v>542</v>
      </c>
      <c r="I28" s="285" t="s">
        <v>536</v>
      </c>
      <c r="J28" s="285" t="s">
        <v>906</v>
      </c>
      <c r="K28" s="285" t="s">
        <v>503</v>
      </c>
      <c r="L28" s="285" t="s">
        <v>541</v>
      </c>
      <c r="M28" s="285" t="s">
        <v>533</v>
      </c>
      <c r="N28" s="285" t="s">
        <v>539</v>
      </c>
      <c r="O28" s="446" t="s">
        <v>704</v>
      </c>
      <c r="P28" s="447" t="s">
        <v>705</v>
      </c>
      <c r="Q28" s="377" t="s">
        <v>725</v>
      </c>
    </row>
    <row r="29" spans="1:19" x14ac:dyDescent="0.25">
      <c r="A29" s="453"/>
      <c r="B29" s="430"/>
      <c r="C29" s="140" t="s">
        <v>700</v>
      </c>
      <c r="D29" s="211" t="s">
        <v>701</v>
      </c>
      <c r="E29" s="211" t="s">
        <v>702</v>
      </c>
      <c r="F29" s="211" t="s">
        <v>625</v>
      </c>
      <c r="G29" s="211" t="s">
        <v>703</v>
      </c>
      <c r="H29" s="285" t="s">
        <v>543</v>
      </c>
      <c r="I29" s="285" t="s">
        <v>537</v>
      </c>
      <c r="J29" s="285" t="s">
        <v>535</v>
      </c>
      <c r="K29" s="285" t="s">
        <v>501</v>
      </c>
      <c r="L29" s="285" t="s">
        <v>540</v>
      </c>
      <c r="M29" s="285" t="s">
        <v>538</v>
      </c>
      <c r="N29" s="285" t="s">
        <v>574</v>
      </c>
      <c r="O29" s="446"/>
      <c r="P29" s="447"/>
      <c r="Q29" s="377"/>
    </row>
    <row r="30" spans="1:19" x14ac:dyDescent="0.25">
      <c r="A30" s="453">
        <v>14</v>
      </c>
      <c r="B30" s="430" t="s">
        <v>645</v>
      </c>
      <c r="C30" s="282" t="s">
        <v>766</v>
      </c>
      <c r="D30" s="282" t="s">
        <v>923</v>
      </c>
      <c r="E30" s="282" t="s">
        <v>924</v>
      </c>
      <c r="F30" s="282" t="s">
        <v>925</v>
      </c>
      <c r="G30" s="282" t="s">
        <v>926</v>
      </c>
      <c r="H30" s="285" t="s">
        <v>542</v>
      </c>
      <c r="I30" s="285" t="s">
        <v>536</v>
      </c>
      <c r="J30" s="285" t="s">
        <v>906</v>
      </c>
      <c r="K30" s="285" t="s">
        <v>503</v>
      </c>
      <c r="L30" s="285" t="s">
        <v>541</v>
      </c>
      <c r="M30" s="285" t="s">
        <v>533</v>
      </c>
      <c r="N30" s="285" t="s">
        <v>539</v>
      </c>
      <c r="O30" s="275"/>
      <c r="P30" s="276"/>
      <c r="Q30" s="377"/>
    </row>
    <row r="31" spans="1:19" x14ac:dyDescent="0.25">
      <c r="A31" s="453"/>
      <c r="B31" s="430"/>
      <c r="C31" s="211" t="s">
        <v>769</v>
      </c>
      <c r="D31" s="211" t="s">
        <v>927</v>
      </c>
      <c r="E31" s="211" t="s">
        <v>928</v>
      </c>
      <c r="F31" s="211" t="s">
        <v>929</v>
      </c>
      <c r="G31" s="211" t="s">
        <v>930</v>
      </c>
      <c r="H31" s="285" t="s">
        <v>543</v>
      </c>
      <c r="I31" s="285" t="s">
        <v>537</v>
      </c>
      <c r="J31" s="285" t="s">
        <v>535</v>
      </c>
      <c r="K31" s="285" t="s">
        <v>501</v>
      </c>
      <c r="L31" s="285" t="s">
        <v>540</v>
      </c>
      <c r="M31" s="285" t="s">
        <v>538</v>
      </c>
      <c r="N31" s="285" t="s">
        <v>574</v>
      </c>
      <c r="O31" s="275"/>
      <c r="P31" s="276"/>
      <c r="Q31" s="377"/>
    </row>
    <row r="32" spans="1:19" x14ac:dyDescent="0.25">
      <c r="A32" s="454">
        <v>15</v>
      </c>
      <c r="B32" s="437" t="s">
        <v>646</v>
      </c>
      <c r="C32" s="284" t="s">
        <v>730</v>
      </c>
      <c r="D32" s="284" t="s">
        <v>732</v>
      </c>
      <c r="E32" s="284" t="s">
        <v>727</v>
      </c>
      <c r="F32" s="282" t="s">
        <v>531</v>
      </c>
      <c r="G32" s="284" t="s">
        <v>729</v>
      </c>
      <c r="H32" s="285" t="s">
        <v>542</v>
      </c>
      <c r="I32" s="284" t="s">
        <v>734</v>
      </c>
      <c r="J32" s="285" t="s">
        <v>906</v>
      </c>
      <c r="K32" s="285" t="s">
        <v>503</v>
      </c>
      <c r="L32" s="285" t="s">
        <v>541</v>
      </c>
      <c r="M32" s="285" t="s">
        <v>533</v>
      </c>
      <c r="N32" s="285" t="s">
        <v>539</v>
      </c>
      <c r="O32" s="275"/>
      <c r="P32" s="276"/>
      <c r="Q32" s="377"/>
    </row>
    <row r="33" spans="1:19" x14ac:dyDescent="0.25">
      <c r="A33" s="454"/>
      <c r="B33" s="437"/>
      <c r="C33" s="284" t="s">
        <v>731</v>
      </c>
      <c r="D33" s="284" t="s">
        <v>733</v>
      </c>
      <c r="E33" s="284" t="s">
        <v>728</v>
      </c>
      <c r="F33" s="140" t="s">
        <v>572</v>
      </c>
      <c r="G33" s="283" t="s">
        <v>216</v>
      </c>
      <c r="H33" s="285" t="s">
        <v>543</v>
      </c>
      <c r="I33" s="284" t="s">
        <v>735</v>
      </c>
      <c r="J33" s="285" t="s">
        <v>535</v>
      </c>
      <c r="K33" s="285" t="s">
        <v>501</v>
      </c>
      <c r="L33" s="285" t="s">
        <v>540</v>
      </c>
      <c r="M33" s="285" t="s">
        <v>538</v>
      </c>
      <c r="N33" s="285" t="s">
        <v>574</v>
      </c>
      <c r="O33" s="275"/>
      <c r="P33" s="276"/>
      <c r="Q33" s="377"/>
    </row>
    <row r="34" spans="1:19" x14ac:dyDescent="0.25">
      <c r="A34" s="454">
        <v>16</v>
      </c>
      <c r="B34" s="433" t="s">
        <v>660</v>
      </c>
      <c r="C34" s="284" t="s">
        <v>679</v>
      </c>
      <c r="D34" s="284" t="s">
        <v>758</v>
      </c>
      <c r="E34" s="284" t="s">
        <v>760</v>
      </c>
      <c r="F34" s="284" t="s">
        <v>674</v>
      </c>
      <c r="G34" s="284" t="s">
        <v>676</v>
      </c>
      <c r="H34" s="285" t="s">
        <v>542</v>
      </c>
      <c r="I34" s="284" t="s">
        <v>762</v>
      </c>
      <c r="J34" s="285" t="s">
        <v>906</v>
      </c>
      <c r="K34" s="285" t="s">
        <v>503</v>
      </c>
      <c r="L34" s="285" t="s">
        <v>541</v>
      </c>
      <c r="M34" s="285" t="s">
        <v>533</v>
      </c>
      <c r="N34" s="285" t="s">
        <v>539</v>
      </c>
      <c r="O34" s="275"/>
      <c r="P34" s="276"/>
      <c r="Q34" s="274"/>
    </row>
    <row r="35" spans="1:19" x14ac:dyDescent="0.25">
      <c r="A35" s="454"/>
      <c r="B35" s="434"/>
      <c r="C35" s="284" t="s">
        <v>680</v>
      </c>
      <c r="D35" s="284" t="s">
        <v>759</v>
      </c>
      <c r="E35" s="284" t="s">
        <v>761</v>
      </c>
      <c r="F35" s="284" t="s">
        <v>675</v>
      </c>
      <c r="G35" s="284" t="s">
        <v>677</v>
      </c>
      <c r="H35" s="285" t="s">
        <v>543</v>
      </c>
      <c r="I35" s="284" t="s">
        <v>763</v>
      </c>
      <c r="J35" s="285" t="s">
        <v>535</v>
      </c>
      <c r="K35" s="285" t="s">
        <v>501</v>
      </c>
      <c r="L35" s="285" t="s">
        <v>540</v>
      </c>
      <c r="M35" s="285" t="s">
        <v>538</v>
      </c>
      <c r="N35" s="285" t="s">
        <v>574</v>
      </c>
      <c r="O35" s="275"/>
      <c r="P35" s="276"/>
      <c r="Q35" s="274"/>
    </row>
    <row r="36" spans="1:19" x14ac:dyDescent="0.25">
      <c r="A36" s="454">
        <v>17</v>
      </c>
      <c r="B36" s="437" t="s">
        <v>647</v>
      </c>
      <c r="C36" s="284" t="s">
        <v>679</v>
      </c>
      <c r="D36" s="284" t="s">
        <v>681</v>
      </c>
      <c r="E36" s="284" t="s">
        <v>670</v>
      </c>
      <c r="F36" s="284" t="s">
        <v>672</v>
      </c>
      <c r="G36" s="284" t="s">
        <v>685</v>
      </c>
      <c r="H36" s="285" t="s">
        <v>542</v>
      </c>
      <c r="I36" s="285" t="s">
        <v>536</v>
      </c>
      <c r="J36" s="285" t="s">
        <v>906</v>
      </c>
      <c r="K36" s="285" t="s">
        <v>503</v>
      </c>
      <c r="L36" s="285" t="s">
        <v>541</v>
      </c>
      <c r="M36" s="285" t="s">
        <v>533</v>
      </c>
      <c r="N36" s="285" t="s">
        <v>539</v>
      </c>
      <c r="O36" s="275"/>
      <c r="P36" s="276"/>
      <c r="Q36" s="377"/>
    </row>
    <row r="37" spans="1:19" x14ac:dyDescent="0.25">
      <c r="A37" s="454"/>
      <c r="B37" s="437"/>
      <c r="C37" s="284" t="s">
        <v>680</v>
      </c>
      <c r="D37" s="284" t="s">
        <v>682</v>
      </c>
      <c r="E37" s="284" t="s">
        <v>671</v>
      </c>
      <c r="F37" s="284" t="s">
        <v>673</v>
      </c>
      <c r="G37" s="284" t="s">
        <v>686</v>
      </c>
      <c r="H37" s="285" t="s">
        <v>543</v>
      </c>
      <c r="I37" s="285" t="s">
        <v>537</v>
      </c>
      <c r="J37" s="285" t="s">
        <v>535</v>
      </c>
      <c r="K37" s="285" t="s">
        <v>501</v>
      </c>
      <c r="L37" s="285" t="s">
        <v>540</v>
      </c>
      <c r="M37" s="285" t="s">
        <v>538</v>
      </c>
      <c r="N37" s="285" t="s">
        <v>574</v>
      </c>
      <c r="O37" s="275"/>
      <c r="P37" s="276"/>
      <c r="Q37" s="377"/>
    </row>
    <row r="38" spans="1:19" x14ac:dyDescent="0.25">
      <c r="A38" s="454">
        <v>18</v>
      </c>
      <c r="B38" s="437" t="s">
        <v>648</v>
      </c>
      <c r="C38" s="285" t="s">
        <v>532</v>
      </c>
      <c r="D38" s="282" t="s">
        <v>931</v>
      </c>
      <c r="E38" s="282" t="s">
        <v>932</v>
      </c>
      <c r="F38" s="282" t="s">
        <v>620</v>
      </c>
      <c r="G38" s="284" t="s">
        <v>736</v>
      </c>
      <c r="H38" s="285" t="s">
        <v>542</v>
      </c>
      <c r="I38" s="285" t="s">
        <v>536</v>
      </c>
      <c r="J38" s="285" t="s">
        <v>906</v>
      </c>
      <c r="K38" s="285" t="s">
        <v>503</v>
      </c>
      <c r="L38" s="285" t="s">
        <v>541</v>
      </c>
      <c r="M38" s="285" t="s">
        <v>533</v>
      </c>
      <c r="N38" s="285" t="s">
        <v>539</v>
      </c>
      <c r="O38" s="275"/>
      <c r="P38" s="276"/>
      <c r="Q38" s="377"/>
    </row>
    <row r="39" spans="1:19" x14ac:dyDescent="0.25">
      <c r="A39" s="454"/>
      <c r="B39" s="437"/>
      <c r="C39" s="285" t="s">
        <v>534</v>
      </c>
      <c r="D39" s="140" t="s">
        <v>933</v>
      </c>
      <c r="E39" s="140" t="s">
        <v>934</v>
      </c>
      <c r="F39" s="140" t="s">
        <v>624</v>
      </c>
      <c r="G39" s="284" t="s">
        <v>737</v>
      </c>
      <c r="H39" s="285" t="s">
        <v>543</v>
      </c>
      <c r="I39" s="285" t="s">
        <v>537</v>
      </c>
      <c r="J39" s="285" t="s">
        <v>535</v>
      </c>
      <c r="K39" s="285" t="s">
        <v>501</v>
      </c>
      <c r="L39" s="285" t="s">
        <v>540</v>
      </c>
      <c r="M39" s="285" t="s">
        <v>538</v>
      </c>
      <c r="N39" s="285" t="s">
        <v>574</v>
      </c>
      <c r="O39" s="275"/>
      <c r="P39" s="276"/>
      <c r="Q39" s="377"/>
    </row>
    <row r="40" spans="1:19" x14ac:dyDescent="0.25">
      <c r="A40" s="453">
        <v>19</v>
      </c>
      <c r="B40" s="430" t="s">
        <v>649</v>
      </c>
      <c r="C40" s="282" t="s">
        <v>612</v>
      </c>
      <c r="D40" s="282" t="s">
        <v>911</v>
      </c>
      <c r="E40" s="282" t="s">
        <v>666</v>
      </c>
      <c r="F40" s="282" t="s">
        <v>582</v>
      </c>
      <c r="G40" s="282" t="s">
        <v>738</v>
      </c>
      <c r="H40" s="285" t="s">
        <v>542</v>
      </c>
      <c r="I40" s="285" t="s">
        <v>536</v>
      </c>
      <c r="J40" s="285" t="s">
        <v>906</v>
      </c>
      <c r="K40" s="285" t="s">
        <v>503</v>
      </c>
      <c r="L40" s="285" t="s">
        <v>541</v>
      </c>
      <c r="M40" s="285" t="s">
        <v>533</v>
      </c>
      <c r="N40" s="285" t="s">
        <v>539</v>
      </c>
      <c r="O40" s="275"/>
      <c r="P40" s="276"/>
      <c r="Q40" s="377"/>
    </row>
    <row r="41" spans="1:19" x14ac:dyDescent="0.25">
      <c r="A41" s="453"/>
      <c r="B41" s="430"/>
      <c r="C41" s="211" t="s">
        <v>615</v>
      </c>
      <c r="D41" s="211" t="s">
        <v>916</v>
      </c>
      <c r="E41" s="211" t="s">
        <v>668</v>
      </c>
      <c r="F41" s="211" t="s">
        <v>739</v>
      </c>
      <c r="G41" s="211" t="s">
        <v>740</v>
      </c>
      <c r="H41" s="285" t="s">
        <v>543</v>
      </c>
      <c r="I41" s="285" t="s">
        <v>537</v>
      </c>
      <c r="J41" s="285" t="s">
        <v>535</v>
      </c>
      <c r="K41" s="285" t="s">
        <v>501</v>
      </c>
      <c r="L41" s="285" t="s">
        <v>540</v>
      </c>
      <c r="M41" s="285" t="s">
        <v>538</v>
      </c>
      <c r="N41" s="285" t="s">
        <v>574</v>
      </c>
      <c r="O41" s="275"/>
      <c r="P41" s="276"/>
      <c r="Q41" s="377"/>
      <c r="R41" s="273"/>
      <c r="S41" s="273"/>
    </row>
    <row r="42" spans="1:19" x14ac:dyDescent="0.25">
      <c r="A42" s="454">
        <v>20</v>
      </c>
      <c r="B42" s="433" t="s">
        <v>650</v>
      </c>
      <c r="C42" s="285" t="s">
        <v>532</v>
      </c>
      <c r="D42" s="284" t="s">
        <v>670</v>
      </c>
      <c r="E42" s="282" t="s">
        <v>613</v>
      </c>
      <c r="F42" s="282" t="s">
        <v>614</v>
      </c>
      <c r="G42" s="282" t="s">
        <v>690</v>
      </c>
      <c r="H42" s="285" t="s">
        <v>542</v>
      </c>
      <c r="I42" s="285" t="s">
        <v>536</v>
      </c>
      <c r="J42" s="285" t="s">
        <v>906</v>
      </c>
      <c r="K42" s="285" t="s">
        <v>503</v>
      </c>
      <c r="L42" s="285" t="s">
        <v>541</v>
      </c>
      <c r="M42" s="285" t="s">
        <v>533</v>
      </c>
      <c r="N42" s="285" t="s">
        <v>539</v>
      </c>
      <c r="O42" s="275"/>
      <c r="P42" s="276"/>
      <c r="Q42" s="377"/>
      <c r="R42" s="273"/>
      <c r="S42" s="273"/>
    </row>
    <row r="43" spans="1:19" x14ac:dyDescent="0.25">
      <c r="A43" s="454"/>
      <c r="B43" s="434"/>
      <c r="C43" s="285" t="s">
        <v>534</v>
      </c>
      <c r="D43" s="284" t="s">
        <v>671</v>
      </c>
      <c r="E43" s="140" t="s">
        <v>616</v>
      </c>
      <c r="F43" s="140" t="s">
        <v>617</v>
      </c>
      <c r="G43" s="140" t="s">
        <v>695</v>
      </c>
      <c r="H43" s="285" t="s">
        <v>543</v>
      </c>
      <c r="I43" s="285" t="s">
        <v>537</v>
      </c>
      <c r="J43" s="285" t="s">
        <v>535</v>
      </c>
      <c r="K43" s="285" t="s">
        <v>501</v>
      </c>
      <c r="L43" s="285" t="s">
        <v>540</v>
      </c>
      <c r="M43" s="285" t="s">
        <v>538</v>
      </c>
      <c r="N43" s="285" t="s">
        <v>574</v>
      </c>
      <c r="O43" s="275"/>
      <c r="P43" s="276"/>
      <c r="Q43" s="377"/>
      <c r="R43" s="273"/>
      <c r="S43" s="273"/>
    </row>
    <row r="44" spans="1:19" x14ac:dyDescent="0.25">
      <c r="A44" s="454">
        <v>21</v>
      </c>
      <c r="B44" s="433" t="s">
        <v>651</v>
      </c>
      <c r="C44" s="284" t="s">
        <v>742</v>
      </c>
      <c r="D44" s="284" t="s">
        <v>670</v>
      </c>
      <c r="E44" s="284" t="s">
        <v>744</v>
      </c>
      <c r="F44" s="284" t="s">
        <v>746</v>
      </c>
      <c r="G44" s="284" t="s">
        <v>747</v>
      </c>
      <c r="H44" s="285" t="s">
        <v>542</v>
      </c>
      <c r="I44" s="285" t="s">
        <v>536</v>
      </c>
      <c r="J44" s="285" t="s">
        <v>906</v>
      </c>
      <c r="K44" s="285" t="s">
        <v>503</v>
      </c>
      <c r="L44" s="285" t="s">
        <v>541</v>
      </c>
      <c r="M44" s="285" t="s">
        <v>533</v>
      </c>
      <c r="N44" s="285" t="s">
        <v>539</v>
      </c>
      <c r="O44" s="275"/>
      <c r="P44" s="276"/>
      <c r="Q44" s="377"/>
      <c r="R44" s="273"/>
      <c r="S44" s="273"/>
    </row>
    <row r="45" spans="1:19" x14ac:dyDescent="0.25">
      <c r="A45" s="454"/>
      <c r="B45" s="434"/>
      <c r="C45" s="284" t="s">
        <v>743</v>
      </c>
      <c r="D45" s="284" t="s">
        <v>671</v>
      </c>
      <c r="E45" s="284" t="s">
        <v>745</v>
      </c>
      <c r="F45" s="283" t="s">
        <v>746</v>
      </c>
      <c r="G45" s="284" t="s">
        <v>748</v>
      </c>
      <c r="H45" s="285" t="s">
        <v>543</v>
      </c>
      <c r="I45" s="285" t="s">
        <v>537</v>
      </c>
      <c r="J45" s="285" t="s">
        <v>535</v>
      </c>
      <c r="K45" s="285" t="s">
        <v>501</v>
      </c>
      <c r="L45" s="285" t="s">
        <v>540</v>
      </c>
      <c r="M45" s="285" t="s">
        <v>538</v>
      </c>
      <c r="N45" s="285" t="s">
        <v>574</v>
      </c>
      <c r="O45" s="275"/>
      <c r="P45" s="276"/>
      <c r="Q45" s="377"/>
      <c r="R45" s="273"/>
      <c r="S45" s="273"/>
    </row>
    <row r="46" spans="1:19" x14ac:dyDescent="0.25">
      <c r="A46" s="453">
        <v>22</v>
      </c>
      <c r="B46" s="430" t="s">
        <v>652</v>
      </c>
      <c r="C46" s="282" t="s">
        <v>697</v>
      </c>
      <c r="D46" s="282" t="s">
        <v>749</v>
      </c>
      <c r="E46" s="282" t="s">
        <v>607</v>
      </c>
      <c r="F46" s="282" t="s">
        <v>935</v>
      </c>
      <c r="G46" s="282" t="s">
        <v>936</v>
      </c>
      <c r="H46" s="285" t="s">
        <v>542</v>
      </c>
      <c r="I46" s="285" t="s">
        <v>536</v>
      </c>
      <c r="J46" s="285" t="s">
        <v>906</v>
      </c>
      <c r="K46" s="285" t="s">
        <v>503</v>
      </c>
      <c r="L46" s="285" t="s">
        <v>541</v>
      </c>
      <c r="M46" s="285" t="s">
        <v>533</v>
      </c>
      <c r="N46" s="285" t="s">
        <v>539</v>
      </c>
      <c r="O46" s="275"/>
      <c r="P46" s="276"/>
      <c r="Q46" s="377"/>
      <c r="R46" s="273"/>
      <c r="S46" s="273"/>
    </row>
    <row r="47" spans="1:19" x14ac:dyDescent="0.25">
      <c r="A47" s="453"/>
      <c r="B47" s="430"/>
      <c r="C47" s="282" t="s">
        <v>701</v>
      </c>
      <c r="D47" s="282" t="s">
        <v>750</v>
      </c>
      <c r="E47" s="282" t="s">
        <v>751</v>
      </c>
      <c r="F47" s="282" t="s">
        <v>937</v>
      </c>
      <c r="G47" s="282" t="s">
        <v>938</v>
      </c>
      <c r="H47" s="285" t="s">
        <v>543</v>
      </c>
      <c r="I47" s="285" t="s">
        <v>537</v>
      </c>
      <c r="J47" s="285" t="s">
        <v>535</v>
      </c>
      <c r="K47" s="285" t="s">
        <v>501</v>
      </c>
      <c r="L47" s="285" t="s">
        <v>540</v>
      </c>
      <c r="M47" s="285" t="s">
        <v>538</v>
      </c>
      <c r="N47" s="285" t="s">
        <v>574</v>
      </c>
      <c r="O47" s="275"/>
      <c r="P47" s="276"/>
      <c r="Q47" s="377"/>
    </row>
    <row r="48" spans="1:19" x14ac:dyDescent="0.25">
      <c r="A48" s="453">
        <v>23</v>
      </c>
      <c r="B48" s="430" t="s">
        <v>653</v>
      </c>
      <c r="C48" s="282" t="s">
        <v>612</v>
      </c>
      <c r="D48" s="282" t="s">
        <v>613</v>
      </c>
      <c r="E48" s="282" t="s">
        <v>939</v>
      </c>
      <c r="F48" s="282" t="s">
        <v>580</v>
      </c>
      <c r="G48" s="282" t="s">
        <v>532</v>
      </c>
      <c r="H48" s="285" t="s">
        <v>542</v>
      </c>
      <c r="I48" s="285" t="s">
        <v>536</v>
      </c>
      <c r="J48" s="285" t="s">
        <v>906</v>
      </c>
      <c r="K48" s="285" t="s">
        <v>503</v>
      </c>
      <c r="L48" s="285" t="s">
        <v>541</v>
      </c>
      <c r="M48" s="285" t="s">
        <v>533</v>
      </c>
      <c r="N48" s="285" t="s">
        <v>539</v>
      </c>
      <c r="O48" s="275"/>
      <c r="P48" s="276"/>
      <c r="Q48" s="377"/>
    </row>
    <row r="49" spans="1:17" x14ac:dyDescent="0.25">
      <c r="A49" s="453"/>
      <c r="B49" s="430"/>
      <c r="C49" s="282" t="s">
        <v>615</v>
      </c>
      <c r="D49" s="282" t="s">
        <v>616</v>
      </c>
      <c r="E49" s="282" t="s">
        <v>940</v>
      </c>
      <c r="F49" s="282" t="s">
        <v>694</v>
      </c>
      <c r="G49" s="282" t="s">
        <v>534</v>
      </c>
      <c r="H49" s="285" t="s">
        <v>543</v>
      </c>
      <c r="I49" s="285" t="s">
        <v>537</v>
      </c>
      <c r="J49" s="285" t="s">
        <v>535</v>
      </c>
      <c r="K49" s="285" t="s">
        <v>501</v>
      </c>
      <c r="L49" s="285" t="s">
        <v>540</v>
      </c>
      <c r="M49" s="285" t="s">
        <v>538</v>
      </c>
      <c r="N49" s="285" t="s">
        <v>574</v>
      </c>
      <c r="O49" s="275"/>
      <c r="P49" s="276"/>
      <c r="Q49" s="377"/>
    </row>
    <row r="50" spans="1:17" x14ac:dyDescent="0.25">
      <c r="A50" s="454">
        <v>24</v>
      </c>
      <c r="B50" s="433" t="s">
        <v>654</v>
      </c>
      <c r="C50" s="282" t="s">
        <v>612</v>
      </c>
      <c r="D50" s="282" t="s">
        <v>613</v>
      </c>
      <c r="E50" s="282" t="s">
        <v>614</v>
      </c>
      <c r="F50" s="285" t="s">
        <v>531</v>
      </c>
      <c r="G50" s="285" t="s">
        <v>545</v>
      </c>
      <c r="H50" s="284" t="s">
        <v>752</v>
      </c>
      <c r="I50" s="285" t="s">
        <v>536</v>
      </c>
      <c r="J50" s="285" t="s">
        <v>906</v>
      </c>
      <c r="K50" s="285" t="s">
        <v>503</v>
      </c>
      <c r="L50" s="285" t="s">
        <v>541</v>
      </c>
      <c r="M50" s="285" t="s">
        <v>533</v>
      </c>
      <c r="N50" s="285" t="s">
        <v>539</v>
      </c>
      <c r="O50" s="275"/>
      <c r="P50" s="276"/>
      <c r="Q50" s="377"/>
    </row>
    <row r="51" spans="1:17" x14ac:dyDescent="0.25">
      <c r="A51" s="454"/>
      <c r="B51" s="434"/>
      <c r="C51" s="282" t="s">
        <v>615</v>
      </c>
      <c r="D51" s="282" t="s">
        <v>616</v>
      </c>
      <c r="E51" s="282" t="s">
        <v>617</v>
      </c>
      <c r="F51" s="285" t="s">
        <v>572</v>
      </c>
      <c r="G51" s="285" t="s">
        <v>573</v>
      </c>
      <c r="H51" s="284" t="s">
        <v>753</v>
      </c>
      <c r="I51" s="285" t="s">
        <v>537</v>
      </c>
      <c r="J51" s="285" t="s">
        <v>535</v>
      </c>
      <c r="K51" s="285" t="s">
        <v>501</v>
      </c>
      <c r="L51" s="285" t="s">
        <v>540</v>
      </c>
      <c r="M51" s="285" t="s">
        <v>538</v>
      </c>
      <c r="N51" s="285" t="s">
        <v>574</v>
      </c>
      <c r="O51" s="275"/>
      <c r="P51" s="276"/>
      <c r="Q51" s="377"/>
    </row>
    <row r="52" spans="1:17" x14ac:dyDescent="0.25">
      <c r="A52" s="453">
        <v>25</v>
      </c>
      <c r="B52" s="430" t="s">
        <v>655</v>
      </c>
      <c r="C52" s="282" t="s">
        <v>911</v>
      </c>
      <c r="D52" s="282" t="s">
        <v>913</v>
      </c>
      <c r="E52" s="285" t="s">
        <v>544</v>
      </c>
      <c r="F52" s="285" t="s">
        <v>531</v>
      </c>
      <c r="G52" s="285" t="s">
        <v>545</v>
      </c>
      <c r="H52" s="282" t="s">
        <v>575</v>
      </c>
      <c r="I52" s="285" t="s">
        <v>536</v>
      </c>
      <c r="J52" s="285" t="s">
        <v>906</v>
      </c>
      <c r="K52" s="285" t="s">
        <v>503</v>
      </c>
      <c r="L52" s="285" t="s">
        <v>541</v>
      </c>
      <c r="M52" s="285" t="s">
        <v>533</v>
      </c>
      <c r="N52" s="285" t="s">
        <v>539</v>
      </c>
      <c r="O52" s="275"/>
      <c r="P52" s="276"/>
      <c r="Q52" s="377"/>
    </row>
    <row r="53" spans="1:17" x14ac:dyDescent="0.25">
      <c r="A53" s="453"/>
      <c r="B53" s="430"/>
      <c r="C53" s="282" t="s">
        <v>916</v>
      </c>
      <c r="D53" s="282" t="s">
        <v>918</v>
      </c>
      <c r="E53" s="285" t="s">
        <v>571</v>
      </c>
      <c r="F53" s="285" t="s">
        <v>572</v>
      </c>
      <c r="G53" s="285" t="s">
        <v>573</v>
      </c>
      <c r="H53" s="282" t="s">
        <v>904</v>
      </c>
      <c r="I53" s="285" t="s">
        <v>537</v>
      </c>
      <c r="J53" s="285" t="s">
        <v>535</v>
      </c>
      <c r="K53" s="285" t="s">
        <v>501</v>
      </c>
      <c r="L53" s="285" t="s">
        <v>540</v>
      </c>
      <c r="M53" s="285" t="s">
        <v>538</v>
      </c>
      <c r="N53" s="285" t="s">
        <v>574</v>
      </c>
      <c r="O53" s="275"/>
      <c r="P53" s="276"/>
      <c r="Q53" s="377"/>
    </row>
    <row r="54" spans="1:17" x14ac:dyDescent="0.25">
      <c r="A54" s="453">
        <v>26</v>
      </c>
      <c r="B54" s="430" t="s">
        <v>656</v>
      </c>
      <c r="C54" s="282" t="s">
        <v>690</v>
      </c>
      <c r="D54" s="282" t="s">
        <v>941</v>
      </c>
      <c r="E54" s="282" t="s">
        <v>942</v>
      </c>
      <c r="F54" s="282" t="s">
        <v>943</v>
      </c>
      <c r="G54" s="282" t="s">
        <v>944</v>
      </c>
      <c r="H54" s="282" t="s">
        <v>754</v>
      </c>
      <c r="I54" s="285" t="s">
        <v>536</v>
      </c>
      <c r="J54" s="285" t="s">
        <v>906</v>
      </c>
      <c r="K54" s="285" t="s">
        <v>503</v>
      </c>
      <c r="L54" s="285" t="s">
        <v>541</v>
      </c>
      <c r="M54" s="285" t="s">
        <v>533</v>
      </c>
      <c r="N54" s="285" t="s">
        <v>539</v>
      </c>
      <c r="O54" s="275"/>
      <c r="P54" s="276"/>
      <c r="Q54" s="377"/>
    </row>
    <row r="55" spans="1:17" x14ac:dyDescent="0.25">
      <c r="A55" s="453"/>
      <c r="B55" s="430"/>
      <c r="C55" s="282" t="s">
        <v>695</v>
      </c>
      <c r="D55" s="282" t="s">
        <v>945</v>
      </c>
      <c r="E55" s="282" t="s">
        <v>946</v>
      </c>
      <c r="F55" s="282" t="s">
        <v>947</v>
      </c>
      <c r="G55" s="282" t="s">
        <v>948</v>
      </c>
      <c r="H55" s="282" t="s">
        <v>755</v>
      </c>
      <c r="I55" s="285" t="s">
        <v>537</v>
      </c>
      <c r="J55" s="285" t="s">
        <v>535</v>
      </c>
      <c r="K55" s="285" t="s">
        <v>501</v>
      </c>
      <c r="L55" s="285" t="s">
        <v>540</v>
      </c>
      <c r="M55" s="285" t="s">
        <v>538</v>
      </c>
      <c r="N55" s="285" t="s">
        <v>574</v>
      </c>
      <c r="O55" s="275"/>
      <c r="P55" s="276"/>
      <c r="Q55" s="377"/>
    </row>
    <row r="56" spans="1:17" x14ac:dyDescent="0.25">
      <c r="A56" s="453">
        <v>27</v>
      </c>
      <c r="B56" s="430" t="s">
        <v>657</v>
      </c>
      <c r="C56" s="282" t="s">
        <v>949</v>
      </c>
      <c r="D56" s="282" t="s">
        <v>950</v>
      </c>
      <c r="E56" s="282" t="s">
        <v>951</v>
      </c>
      <c r="F56" s="282" t="s">
        <v>952</v>
      </c>
      <c r="G56" s="282" t="s">
        <v>953</v>
      </c>
      <c r="H56" s="282" t="s">
        <v>954</v>
      </c>
      <c r="I56" s="285" t="s">
        <v>536</v>
      </c>
      <c r="J56" s="285" t="s">
        <v>906</v>
      </c>
      <c r="K56" s="285" t="s">
        <v>503</v>
      </c>
      <c r="L56" s="285" t="s">
        <v>541</v>
      </c>
      <c r="M56" s="285" t="s">
        <v>533</v>
      </c>
      <c r="N56" s="285" t="s">
        <v>539</v>
      </c>
      <c r="O56" s="275"/>
      <c r="P56" s="276"/>
      <c r="Q56" s="377"/>
    </row>
    <row r="57" spans="1:17" x14ac:dyDescent="0.25">
      <c r="A57" s="453"/>
      <c r="B57" s="430"/>
      <c r="C57" s="282" t="s">
        <v>955</v>
      </c>
      <c r="D57" s="282" t="s">
        <v>956</v>
      </c>
      <c r="E57" s="282" t="s">
        <v>957</v>
      </c>
      <c r="F57" s="282" t="s">
        <v>958</v>
      </c>
      <c r="G57" s="282" t="s">
        <v>959</v>
      </c>
      <c r="H57" s="282" t="s">
        <v>960</v>
      </c>
      <c r="I57" s="285" t="s">
        <v>537</v>
      </c>
      <c r="J57" s="285" t="s">
        <v>535</v>
      </c>
      <c r="K57" s="285" t="s">
        <v>501</v>
      </c>
      <c r="L57" s="285" t="s">
        <v>540</v>
      </c>
      <c r="M57" s="285" t="s">
        <v>538</v>
      </c>
      <c r="N57" s="285" t="s">
        <v>574</v>
      </c>
      <c r="O57" s="275"/>
      <c r="P57" s="276"/>
      <c r="Q57" s="377"/>
    </row>
    <row r="58" spans="1:17" x14ac:dyDescent="0.25">
      <c r="A58" s="453">
        <v>28</v>
      </c>
      <c r="B58" s="430" t="s">
        <v>658</v>
      </c>
      <c r="C58" s="282" t="s">
        <v>903</v>
      </c>
      <c r="D58" s="282" t="s">
        <v>666</v>
      </c>
      <c r="E58" s="282" t="s">
        <v>697</v>
      </c>
      <c r="F58" s="282" t="s">
        <v>582</v>
      </c>
      <c r="G58" s="282" t="s">
        <v>667</v>
      </c>
      <c r="H58" s="282" t="s">
        <v>699</v>
      </c>
      <c r="I58" s="285" t="s">
        <v>536</v>
      </c>
      <c r="J58" s="285" t="s">
        <v>906</v>
      </c>
      <c r="K58" s="285" t="s">
        <v>503</v>
      </c>
      <c r="L58" s="285" t="s">
        <v>541</v>
      </c>
      <c r="M58" s="285" t="s">
        <v>533</v>
      </c>
      <c r="N58" s="285" t="s">
        <v>539</v>
      </c>
      <c r="O58" s="275"/>
      <c r="P58" s="276"/>
      <c r="Q58" s="377"/>
    </row>
    <row r="59" spans="1:17" x14ac:dyDescent="0.25">
      <c r="A59" s="453"/>
      <c r="B59" s="430"/>
      <c r="C59" s="282" t="s">
        <v>631</v>
      </c>
      <c r="D59" s="282" t="s">
        <v>668</v>
      </c>
      <c r="E59" s="282" t="s">
        <v>701</v>
      </c>
      <c r="F59" s="282" t="s">
        <v>739</v>
      </c>
      <c r="G59" s="282" t="s">
        <v>669</v>
      </c>
      <c r="H59" s="282" t="s">
        <v>703</v>
      </c>
      <c r="I59" s="285" t="s">
        <v>537</v>
      </c>
      <c r="J59" s="285" t="s">
        <v>535</v>
      </c>
      <c r="K59" s="285" t="s">
        <v>501</v>
      </c>
      <c r="L59" s="285" t="s">
        <v>540</v>
      </c>
      <c r="M59" s="285" t="s">
        <v>538</v>
      </c>
      <c r="N59" s="285" t="s">
        <v>574</v>
      </c>
      <c r="O59" s="275"/>
      <c r="P59" s="276"/>
      <c r="Q59" s="377"/>
    </row>
    <row r="60" spans="1:17" x14ac:dyDescent="0.25">
      <c r="A60" s="454">
        <v>29</v>
      </c>
      <c r="B60" s="433" t="s">
        <v>659</v>
      </c>
      <c r="C60" s="282" t="s">
        <v>910</v>
      </c>
      <c r="D60" s="282" t="s">
        <v>911</v>
      </c>
      <c r="E60" s="282" t="s">
        <v>913</v>
      </c>
      <c r="F60" s="282" t="s">
        <v>696</v>
      </c>
      <c r="G60" s="284" t="s">
        <v>670</v>
      </c>
      <c r="H60" s="284" t="s">
        <v>756</v>
      </c>
      <c r="I60" s="285" t="s">
        <v>536</v>
      </c>
      <c r="J60" s="285" t="s">
        <v>906</v>
      </c>
      <c r="K60" s="285" t="s">
        <v>503</v>
      </c>
      <c r="L60" s="285" t="s">
        <v>541</v>
      </c>
      <c r="M60" s="285" t="s">
        <v>533</v>
      </c>
      <c r="N60" s="285" t="s">
        <v>539</v>
      </c>
      <c r="O60" s="275"/>
      <c r="P60" s="276"/>
      <c r="Q60" s="377"/>
    </row>
    <row r="61" spans="1:17" x14ac:dyDescent="0.25">
      <c r="A61" s="454"/>
      <c r="B61" s="434"/>
      <c r="C61" s="282" t="s">
        <v>915</v>
      </c>
      <c r="D61" s="282" t="s">
        <v>916</v>
      </c>
      <c r="E61" s="282" t="s">
        <v>918</v>
      </c>
      <c r="F61" s="282" t="s">
        <v>700</v>
      </c>
      <c r="G61" s="284" t="s">
        <v>671</v>
      </c>
      <c r="H61" s="284" t="s">
        <v>757</v>
      </c>
      <c r="I61" s="285" t="s">
        <v>537</v>
      </c>
      <c r="J61" s="285" t="s">
        <v>535</v>
      </c>
      <c r="K61" s="285" t="s">
        <v>501</v>
      </c>
      <c r="L61" s="285" t="s">
        <v>540</v>
      </c>
      <c r="M61" s="285" t="s">
        <v>538</v>
      </c>
      <c r="N61" s="285" t="s">
        <v>574</v>
      </c>
      <c r="O61" s="275"/>
      <c r="P61" s="276"/>
      <c r="Q61" s="377"/>
    </row>
    <row r="62" spans="1:17" x14ac:dyDescent="0.25">
      <c r="A62" s="453">
        <v>30</v>
      </c>
      <c r="B62" s="430" t="s">
        <v>661</v>
      </c>
      <c r="C62" s="280" t="s">
        <v>766</v>
      </c>
      <c r="D62" s="282" t="s">
        <v>942</v>
      </c>
      <c r="E62" s="282" t="s">
        <v>961</v>
      </c>
      <c r="F62" s="282" t="s">
        <v>588</v>
      </c>
      <c r="G62" s="282" t="s">
        <v>765</v>
      </c>
      <c r="H62" s="282" t="s">
        <v>764</v>
      </c>
      <c r="I62" s="285" t="s">
        <v>536</v>
      </c>
      <c r="J62" s="285" t="s">
        <v>906</v>
      </c>
      <c r="K62" s="285" t="s">
        <v>503</v>
      </c>
      <c r="L62" s="285" t="s">
        <v>541</v>
      </c>
      <c r="M62" s="285" t="s">
        <v>533</v>
      </c>
      <c r="N62" s="285" t="s">
        <v>539</v>
      </c>
      <c r="O62" s="275"/>
      <c r="P62" s="276"/>
      <c r="Q62" s="377"/>
    </row>
    <row r="63" spans="1:17" x14ac:dyDescent="0.25">
      <c r="A63" s="453"/>
      <c r="B63" s="430"/>
      <c r="C63" s="280" t="s">
        <v>769</v>
      </c>
      <c r="D63" s="282" t="s">
        <v>946</v>
      </c>
      <c r="E63" s="282" t="s">
        <v>962</v>
      </c>
      <c r="F63" s="282" t="s">
        <v>922</v>
      </c>
      <c r="G63" s="282" t="s">
        <v>768</v>
      </c>
      <c r="H63" s="282" t="s">
        <v>767</v>
      </c>
      <c r="I63" s="285" t="s">
        <v>537</v>
      </c>
      <c r="J63" s="285" t="s">
        <v>535</v>
      </c>
      <c r="K63" s="285" t="s">
        <v>501</v>
      </c>
      <c r="L63" s="285" t="s">
        <v>540</v>
      </c>
      <c r="M63" s="285" t="s">
        <v>538</v>
      </c>
      <c r="N63" s="285" t="s">
        <v>574</v>
      </c>
      <c r="O63" s="275"/>
      <c r="P63" s="276"/>
      <c r="Q63" s="377"/>
    </row>
    <row r="64" spans="1:17" x14ac:dyDescent="0.25">
      <c r="A64" s="140"/>
      <c r="B64" s="270"/>
      <c r="C64" s="140"/>
      <c r="D64" s="140"/>
      <c r="E64" s="140"/>
      <c r="F64" s="140"/>
      <c r="G64" s="140"/>
      <c r="H64" s="271"/>
      <c r="I64" s="140"/>
      <c r="J64" s="140"/>
      <c r="K64" s="140"/>
      <c r="L64" s="140"/>
      <c r="M64" s="140"/>
      <c r="N64" s="140"/>
      <c r="O64" s="228"/>
      <c r="P64" s="230"/>
      <c r="Q64" s="272"/>
    </row>
    <row r="65" spans="1:17" ht="30" customHeight="1" x14ac:dyDescent="0.25">
      <c r="A65" s="454">
        <v>0</v>
      </c>
      <c r="B65" s="438" t="s">
        <v>662</v>
      </c>
      <c r="C65" s="234" t="s">
        <v>784</v>
      </c>
      <c r="D65" s="277" t="s">
        <v>786</v>
      </c>
      <c r="E65" s="277" t="s">
        <v>788</v>
      </c>
      <c r="F65" s="277" t="s">
        <v>790</v>
      </c>
      <c r="G65" s="277" t="s">
        <v>792</v>
      </c>
      <c r="H65" s="277" t="s">
        <v>794</v>
      </c>
      <c r="I65" s="277" t="s">
        <v>796</v>
      </c>
      <c r="J65" s="277" t="s">
        <v>798</v>
      </c>
      <c r="K65" s="277" t="s">
        <v>800</v>
      </c>
      <c r="L65" s="277" t="s">
        <v>802</v>
      </c>
      <c r="M65" s="277" t="s">
        <v>883</v>
      </c>
      <c r="N65" s="277" t="s">
        <v>804</v>
      </c>
      <c r="O65" s="451"/>
      <c r="P65" s="450"/>
      <c r="Q65" s="452" t="s">
        <v>854</v>
      </c>
    </row>
    <row r="66" spans="1:17" x14ac:dyDescent="0.25">
      <c r="A66" s="454"/>
      <c r="B66" s="438"/>
      <c r="C66" s="234" t="s">
        <v>785</v>
      </c>
      <c r="D66" s="277" t="s">
        <v>787</v>
      </c>
      <c r="E66" s="277" t="s">
        <v>789</v>
      </c>
      <c r="F66" s="277" t="s">
        <v>791</v>
      </c>
      <c r="G66" s="277" t="s">
        <v>793</v>
      </c>
      <c r="H66" s="277" t="s">
        <v>795</v>
      </c>
      <c r="I66" s="277" t="s">
        <v>797</v>
      </c>
      <c r="J66" s="277" t="s">
        <v>799</v>
      </c>
      <c r="K66" s="277" t="s">
        <v>801</v>
      </c>
      <c r="L66" s="277" t="s">
        <v>803</v>
      </c>
      <c r="M66" s="277" t="s">
        <v>884</v>
      </c>
      <c r="N66" s="277" t="s">
        <v>805</v>
      </c>
      <c r="O66" s="451"/>
      <c r="P66" s="450"/>
      <c r="Q66" s="452"/>
    </row>
    <row r="67" spans="1:17" ht="15" customHeight="1" x14ac:dyDescent="0.25">
      <c r="A67" s="454">
        <v>1</v>
      </c>
      <c r="B67" s="438" t="s">
        <v>905</v>
      </c>
      <c r="C67" s="234" t="s">
        <v>810</v>
      </c>
      <c r="D67" s="277" t="s">
        <v>812</v>
      </c>
      <c r="E67" s="277" t="s">
        <v>814</v>
      </c>
      <c r="F67" s="277" t="s">
        <v>816</v>
      </c>
      <c r="G67" s="277" t="s">
        <v>818</v>
      </c>
      <c r="H67" s="277" t="s">
        <v>820</v>
      </c>
      <c r="I67" s="277" t="s">
        <v>796</v>
      </c>
      <c r="J67" s="277" t="s">
        <v>822</v>
      </c>
      <c r="K67" s="277" t="s">
        <v>824</v>
      </c>
      <c r="L67" s="277" t="s">
        <v>826</v>
      </c>
      <c r="M67" s="273" t="s">
        <v>806</v>
      </c>
      <c r="N67" s="273" t="s">
        <v>807</v>
      </c>
      <c r="O67" s="451"/>
      <c r="P67" s="450"/>
      <c r="Q67" s="452" t="s">
        <v>828</v>
      </c>
    </row>
    <row r="68" spans="1:17" x14ac:dyDescent="0.25">
      <c r="A68" s="454"/>
      <c r="B68" s="438"/>
      <c r="C68" s="234" t="s">
        <v>811</v>
      </c>
      <c r="D68" s="277" t="s">
        <v>813</v>
      </c>
      <c r="E68" s="277" t="s">
        <v>815</v>
      </c>
      <c r="F68" s="277" t="s">
        <v>817</v>
      </c>
      <c r="G68" s="277" t="s">
        <v>819</v>
      </c>
      <c r="H68" s="277" t="s">
        <v>821</v>
      </c>
      <c r="I68" s="277" t="s">
        <v>797</v>
      </c>
      <c r="J68" s="277" t="s">
        <v>823</v>
      </c>
      <c r="K68" s="277" t="s">
        <v>825</v>
      </c>
      <c r="L68" s="277" t="s">
        <v>827</v>
      </c>
      <c r="M68" s="273" t="s">
        <v>808</v>
      </c>
      <c r="N68" s="273" t="s">
        <v>809</v>
      </c>
      <c r="O68" s="451"/>
      <c r="P68" s="450"/>
      <c r="Q68" s="452"/>
    </row>
    <row r="69" spans="1:17" ht="15" customHeight="1" x14ac:dyDescent="0.25">
      <c r="A69" s="454">
        <v>2</v>
      </c>
      <c r="B69" s="438" t="s">
        <v>663</v>
      </c>
      <c r="C69" s="234" t="s">
        <v>829</v>
      </c>
      <c r="D69" s="277" t="s">
        <v>831</v>
      </c>
      <c r="E69" s="277" t="s">
        <v>833</v>
      </c>
      <c r="F69" s="277" t="s">
        <v>835</v>
      </c>
      <c r="G69" s="277" t="s">
        <v>837</v>
      </c>
      <c r="H69" s="277" t="s">
        <v>839</v>
      </c>
      <c r="I69" s="277" t="s">
        <v>841</v>
      </c>
      <c r="J69" s="277" t="s">
        <v>843</v>
      </c>
      <c r="K69" s="277" t="s">
        <v>845</v>
      </c>
      <c r="L69" s="277" t="s">
        <v>788</v>
      </c>
      <c r="M69" s="277" t="s">
        <v>847</v>
      </c>
      <c r="N69" s="277" t="s">
        <v>849</v>
      </c>
      <c r="O69" s="451"/>
      <c r="P69" s="450"/>
      <c r="Q69" s="377"/>
    </row>
    <row r="70" spans="1:17" x14ac:dyDescent="0.25">
      <c r="A70" s="454"/>
      <c r="B70" s="438"/>
      <c r="C70" s="234" t="s">
        <v>830</v>
      </c>
      <c r="D70" s="277" t="s">
        <v>832</v>
      </c>
      <c r="E70" s="277" t="s">
        <v>834</v>
      </c>
      <c r="F70" s="277" t="s">
        <v>836</v>
      </c>
      <c r="G70" s="277" t="s">
        <v>838</v>
      </c>
      <c r="H70" s="277" t="s">
        <v>840</v>
      </c>
      <c r="I70" s="277" t="s">
        <v>842</v>
      </c>
      <c r="J70" s="277" t="s">
        <v>844</v>
      </c>
      <c r="K70" s="277" t="s">
        <v>846</v>
      </c>
      <c r="L70" s="277" t="s">
        <v>789</v>
      </c>
      <c r="M70" s="277" t="s">
        <v>848</v>
      </c>
      <c r="N70" s="277" t="s">
        <v>850</v>
      </c>
      <c r="O70" s="451"/>
      <c r="P70" s="450"/>
      <c r="Q70" s="377"/>
    </row>
    <row r="71" spans="1:17" x14ac:dyDescent="0.25">
      <c r="A71" s="454">
        <v>3</v>
      </c>
      <c r="B71" s="438" t="s">
        <v>664</v>
      </c>
      <c r="C71" s="234" t="s">
        <v>829</v>
      </c>
      <c r="D71" s="277" t="s">
        <v>851</v>
      </c>
      <c r="E71" s="277" t="s">
        <v>833</v>
      </c>
      <c r="F71" s="277" t="s">
        <v>853</v>
      </c>
      <c r="G71" s="277" t="s">
        <v>856</v>
      </c>
      <c r="H71" s="277" t="s">
        <v>839</v>
      </c>
      <c r="I71" s="277" t="s">
        <v>841</v>
      </c>
      <c r="J71" s="277" t="s">
        <v>843</v>
      </c>
      <c r="K71" s="277" t="s">
        <v>845</v>
      </c>
      <c r="L71" s="277" t="s">
        <v>858</v>
      </c>
      <c r="M71" s="277" t="s">
        <v>860</v>
      </c>
      <c r="N71" s="277" t="s">
        <v>862</v>
      </c>
      <c r="O71" s="451"/>
      <c r="P71" s="450"/>
      <c r="Q71" s="377"/>
    </row>
    <row r="72" spans="1:17" x14ac:dyDescent="0.25">
      <c r="A72" s="454"/>
      <c r="B72" s="438"/>
      <c r="C72" s="234" t="s">
        <v>830</v>
      </c>
      <c r="D72" s="277" t="s">
        <v>852</v>
      </c>
      <c r="E72" s="277" t="s">
        <v>834</v>
      </c>
      <c r="F72" s="277" t="s">
        <v>855</v>
      </c>
      <c r="G72" s="277" t="s">
        <v>857</v>
      </c>
      <c r="H72" s="277" t="s">
        <v>840</v>
      </c>
      <c r="I72" s="277" t="s">
        <v>842</v>
      </c>
      <c r="J72" s="277" t="s">
        <v>844</v>
      </c>
      <c r="K72" s="277" t="s">
        <v>846</v>
      </c>
      <c r="L72" s="277" t="s">
        <v>859</v>
      </c>
      <c r="M72" s="277" t="s">
        <v>861</v>
      </c>
      <c r="N72" s="277" t="s">
        <v>863</v>
      </c>
      <c r="O72" s="451"/>
      <c r="P72" s="450"/>
      <c r="Q72" s="377"/>
    </row>
    <row r="73" spans="1:17" ht="15" customHeight="1" x14ac:dyDescent="0.25">
      <c r="A73" s="454">
        <v>4</v>
      </c>
      <c r="B73" s="437" t="s">
        <v>665</v>
      </c>
      <c r="C73" s="234" t="s">
        <v>864</v>
      </c>
      <c r="D73" s="277" t="s">
        <v>831</v>
      </c>
      <c r="E73" s="277" t="s">
        <v>866</v>
      </c>
      <c r="F73" s="277" t="s">
        <v>835</v>
      </c>
      <c r="G73" s="277" t="s">
        <v>837</v>
      </c>
      <c r="H73" s="281" t="s">
        <v>878</v>
      </c>
      <c r="I73" s="277" t="s">
        <v>841</v>
      </c>
      <c r="J73" s="277" t="s">
        <v>870</v>
      </c>
      <c r="K73" s="277" t="s">
        <v>872</v>
      </c>
      <c r="L73" s="277" t="s">
        <v>880</v>
      </c>
      <c r="M73" s="277" t="s">
        <v>874</v>
      </c>
      <c r="N73" s="277" t="s">
        <v>876</v>
      </c>
      <c r="O73" s="448" t="s">
        <v>868</v>
      </c>
      <c r="P73" s="449" t="s">
        <v>869</v>
      </c>
      <c r="Q73" s="452" t="s">
        <v>882</v>
      </c>
    </row>
    <row r="74" spans="1:17" x14ac:dyDescent="0.25">
      <c r="A74" s="454"/>
      <c r="B74" s="437"/>
      <c r="C74" s="234" t="s">
        <v>865</v>
      </c>
      <c r="D74" s="277" t="s">
        <v>832</v>
      </c>
      <c r="E74" s="277" t="s">
        <v>867</v>
      </c>
      <c r="F74" s="277" t="s">
        <v>836</v>
      </c>
      <c r="G74" s="277" t="s">
        <v>838</v>
      </c>
      <c r="H74" s="281" t="s">
        <v>879</v>
      </c>
      <c r="I74" s="277" t="s">
        <v>842</v>
      </c>
      <c r="J74" s="277" t="s">
        <v>871</v>
      </c>
      <c r="K74" s="277" t="s">
        <v>873</v>
      </c>
      <c r="L74" s="277" t="s">
        <v>881</v>
      </c>
      <c r="M74" s="277" t="s">
        <v>875</v>
      </c>
      <c r="N74" s="277" t="s">
        <v>877</v>
      </c>
      <c r="O74" s="448"/>
      <c r="P74" s="449"/>
      <c r="Q74" s="452"/>
    </row>
    <row r="82" spans="4:19" x14ac:dyDescent="0.25">
      <c r="F82" s="286"/>
      <c r="G82" s="2"/>
      <c r="H82" s="290"/>
      <c r="J82" s="2"/>
    </row>
    <row r="83" spans="4:19" x14ac:dyDescent="0.25">
      <c r="F83" s="286"/>
      <c r="G83" s="2"/>
      <c r="H83" s="290"/>
      <c r="J83" s="2"/>
    </row>
    <row r="84" spans="4:19" x14ac:dyDescent="0.25">
      <c r="D84" s="292"/>
      <c r="E84" s="2"/>
      <c r="F84" s="3"/>
      <c r="H84" s="290"/>
      <c r="I84" s="288"/>
      <c r="J84" s="2"/>
      <c r="K84" s="2"/>
      <c r="L84" s="2"/>
      <c r="N84" s="3"/>
      <c r="R84" s="2"/>
      <c r="S84" s="290"/>
    </row>
    <row r="85" spans="4:19" x14ac:dyDescent="0.25">
      <c r="D85" s="292"/>
      <c r="E85" s="2"/>
      <c r="F85" s="3"/>
      <c r="H85" s="290"/>
      <c r="I85" s="288"/>
      <c r="J85" s="2"/>
      <c r="K85" s="2"/>
      <c r="L85" s="2"/>
      <c r="N85" s="3"/>
      <c r="R85" s="2"/>
      <c r="S85" s="290"/>
    </row>
    <row r="86" spans="4:19" x14ac:dyDescent="0.25">
      <c r="D86" s="292"/>
      <c r="E86" s="2"/>
      <c r="F86" s="3"/>
      <c r="H86" s="290"/>
      <c r="I86" s="288"/>
      <c r="J86" s="2"/>
      <c r="K86" s="2"/>
      <c r="L86" s="2"/>
      <c r="N86" s="3"/>
      <c r="R86" s="2"/>
      <c r="S86" s="290"/>
    </row>
    <row r="87" spans="4:19" x14ac:dyDescent="0.25">
      <c r="D87" s="292"/>
      <c r="E87" s="3"/>
      <c r="F87" s="3"/>
      <c r="G87" s="290"/>
      <c r="H87" s="293"/>
      <c r="I87" s="3"/>
      <c r="J87" s="2"/>
      <c r="K87" s="2"/>
      <c r="L87" s="2"/>
      <c r="N87" s="3"/>
      <c r="R87" s="2"/>
      <c r="S87" s="290"/>
    </row>
    <row r="88" spans="4:19" x14ac:dyDescent="0.25">
      <c r="D88" s="292"/>
      <c r="E88" s="3"/>
      <c r="F88" s="3"/>
      <c r="G88" s="290"/>
      <c r="H88" s="293"/>
      <c r="I88" s="3"/>
      <c r="J88" s="2"/>
      <c r="K88" s="2"/>
      <c r="L88" s="2"/>
      <c r="N88" s="3"/>
      <c r="R88" s="2"/>
      <c r="S88" s="290"/>
    </row>
    <row r="89" spans="4:19" x14ac:dyDescent="0.25">
      <c r="D89" s="292"/>
      <c r="E89" s="3"/>
      <c r="F89" s="3"/>
      <c r="G89" s="290"/>
      <c r="H89" s="293"/>
      <c r="I89" s="3"/>
      <c r="J89" s="2"/>
      <c r="K89" s="2"/>
      <c r="L89" s="2"/>
      <c r="N89" s="3"/>
      <c r="R89" s="2"/>
      <c r="S89" s="290"/>
    </row>
    <row r="90" spans="4:19" x14ac:dyDescent="0.25">
      <c r="D90" s="292"/>
      <c r="E90" s="3"/>
      <c r="F90" s="3"/>
      <c r="G90" s="290"/>
      <c r="H90" s="293"/>
      <c r="I90" s="3"/>
      <c r="J90" s="2"/>
      <c r="K90" s="2"/>
      <c r="L90" s="2"/>
      <c r="N90" s="3"/>
      <c r="R90" s="2"/>
      <c r="S90" s="290"/>
    </row>
    <row r="91" spans="4:19" x14ac:dyDescent="0.25">
      <c r="D91" s="292"/>
      <c r="E91" s="3"/>
      <c r="F91" s="3"/>
      <c r="G91" s="290"/>
      <c r="H91" s="293"/>
      <c r="I91" s="3"/>
      <c r="J91" s="2"/>
      <c r="K91" s="2"/>
      <c r="L91" s="2"/>
      <c r="N91" s="3"/>
      <c r="R91" s="2"/>
      <c r="S91" s="290"/>
    </row>
    <row r="92" spans="4:19" x14ac:dyDescent="0.25">
      <c r="D92" s="292"/>
      <c r="E92" s="3"/>
      <c r="F92" s="3"/>
      <c r="G92" s="290"/>
      <c r="H92" s="293"/>
      <c r="I92" s="3"/>
      <c r="J92" s="2"/>
      <c r="K92" s="2"/>
      <c r="L92" s="2"/>
      <c r="N92" s="3"/>
      <c r="R92" s="2"/>
      <c r="S92" s="290"/>
    </row>
    <row r="93" spans="4:19" x14ac:dyDescent="0.25">
      <c r="D93" s="292"/>
      <c r="E93" s="3"/>
      <c r="F93" s="3"/>
      <c r="G93" s="290"/>
      <c r="H93" s="293"/>
      <c r="I93" s="3"/>
      <c r="J93" s="2"/>
      <c r="K93" s="2"/>
      <c r="L93" s="2"/>
      <c r="N93" s="3"/>
      <c r="R93" s="2"/>
      <c r="S93" s="290"/>
    </row>
    <row r="94" spans="4:19" x14ac:dyDescent="0.25">
      <c r="D94" s="292"/>
      <c r="E94" s="3"/>
      <c r="F94" s="3"/>
      <c r="G94" s="290"/>
      <c r="H94" s="293"/>
      <c r="I94" s="3"/>
      <c r="J94" s="2"/>
      <c r="K94" s="2"/>
      <c r="L94" s="2"/>
      <c r="N94" s="3"/>
      <c r="R94" s="2"/>
      <c r="S94" s="290"/>
    </row>
    <row r="95" spans="4:19" x14ac:dyDescent="0.25">
      <c r="D95" s="292"/>
      <c r="E95" s="3"/>
      <c r="F95" s="3"/>
      <c r="G95" s="290"/>
      <c r="H95" s="293"/>
      <c r="I95" s="3"/>
      <c r="J95" s="2"/>
      <c r="K95" s="2"/>
      <c r="L95" s="2"/>
      <c r="N95" s="3"/>
      <c r="R95" s="2"/>
      <c r="S95" s="290"/>
    </row>
    <row r="96" spans="4:19" x14ac:dyDescent="0.25">
      <c r="D96" s="292"/>
      <c r="E96" s="3"/>
      <c r="F96" s="3"/>
      <c r="G96" s="290"/>
      <c r="H96" s="293"/>
      <c r="I96" s="3"/>
      <c r="J96" s="2"/>
      <c r="K96" s="2"/>
      <c r="L96" s="2"/>
      <c r="N96" s="3"/>
      <c r="R96" s="2"/>
      <c r="S96" s="290"/>
    </row>
    <row r="97" spans="4:19" x14ac:dyDescent="0.25">
      <c r="D97" s="292"/>
      <c r="E97" s="3"/>
      <c r="F97" s="3"/>
      <c r="G97" s="290"/>
      <c r="H97" s="293"/>
      <c r="I97" s="3"/>
      <c r="J97" s="2"/>
      <c r="K97" s="2"/>
      <c r="L97" s="2"/>
      <c r="N97" s="3"/>
      <c r="R97" s="2"/>
      <c r="S97" s="290"/>
    </row>
    <row r="98" spans="4:19" x14ac:dyDescent="0.25">
      <c r="D98" s="292"/>
      <c r="E98" s="3"/>
      <c r="F98" s="3"/>
      <c r="G98" s="290"/>
      <c r="H98" s="293"/>
      <c r="I98" s="3"/>
      <c r="J98" s="2"/>
      <c r="K98" s="2"/>
      <c r="L98" s="2"/>
      <c r="N98" s="3"/>
      <c r="R98" s="2"/>
      <c r="S98" s="290"/>
    </row>
    <row r="99" spans="4:19" x14ac:dyDescent="0.25">
      <c r="D99" s="292"/>
      <c r="E99" s="3"/>
      <c r="F99" s="3"/>
      <c r="G99" s="290"/>
      <c r="H99" s="293"/>
      <c r="I99" s="3"/>
      <c r="J99" s="2"/>
      <c r="K99" s="2"/>
      <c r="L99" s="2"/>
      <c r="N99" s="3"/>
      <c r="R99" s="2"/>
      <c r="S99" s="290"/>
    </row>
    <row r="100" spans="4:19" x14ac:dyDescent="0.25">
      <c r="D100" s="292"/>
      <c r="E100" s="3"/>
      <c r="F100" s="3"/>
      <c r="G100" s="290"/>
      <c r="H100" s="293"/>
      <c r="I100" s="3"/>
      <c r="J100" s="2"/>
      <c r="K100" s="2"/>
      <c r="L100" s="2"/>
      <c r="N100" s="3"/>
      <c r="R100" s="2"/>
      <c r="S100" s="290"/>
    </row>
    <row r="101" spans="4:19" x14ac:dyDescent="0.25">
      <c r="D101" s="292"/>
      <c r="E101" s="3"/>
      <c r="F101" s="3"/>
      <c r="G101" s="290"/>
      <c r="H101" s="293"/>
      <c r="I101" s="3"/>
      <c r="J101" s="2"/>
      <c r="K101" s="2"/>
      <c r="L101" s="2"/>
      <c r="N101" s="3"/>
      <c r="R101" s="2"/>
      <c r="S101" s="290"/>
    </row>
    <row r="102" spans="4:19" x14ac:dyDescent="0.25">
      <c r="D102" s="292"/>
      <c r="E102" s="3"/>
      <c r="F102" s="3"/>
      <c r="G102" s="290"/>
      <c r="H102" s="293"/>
      <c r="I102" s="3"/>
      <c r="J102" s="2"/>
      <c r="K102" s="2"/>
      <c r="L102" s="2"/>
      <c r="N102" s="3"/>
      <c r="R102" s="2"/>
      <c r="S102" s="290"/>
    </row>
    <row r="103" spans="4:19" x14ac:dyDescent="0.25">
      <c r="D103" s="292"/>
      <c r="E103" s="3"/>
      <c r="F103" s="3"/>
      <c r="G103" s="290"/>
      <c r="H103" s="293"/>
      <c r="I103" s="3"/>
      <c r="J103" s="2"/>
      <c r="K103" s="2"/>
      <c r="L103" s="2"/>
      <c r="N103" s="3"/>
      <c r="R103" s="2"/>
      <c r="S103" s="290"/>
    </row>
    <row r="104" spans="4:19" x14ac:dyDescent="0.25">
      <c r="D104" s="292"/>
      <c r="E104" s="3"/>
      <c r="F104" s="3"/>
      <c r="G104" s="290"/>
      <c r="H104" s="293"/>
      <c r="I104" s="3"/>
      <c r="J104" s="2"/>
      <c r="K104" s="2"/>
      <c r="L104" s="2"/>
      <c r="N104" s="3"/>
      <c r="R104" s="2"/>
      <c r="S104" s="290"/>
    </row>
    <row r="105" spans="4:19" x14ac:dyDescent="0.25">
      <c r="D105" s="292"/>
      <c r="E105" s="3"/>
      <c r="F105" s="3"/>
      <c r="G105" s="290"/>
      <c r="H105" s="293"/>
      <c r="I105" s="3"/>
      <c r="J105" s="2"/>
      <c r="K105" s="2"/>
      <c r="L105" s="2"/>
      <c r="N105" s="3"/>
      <c r="R105" s="2"/>
      <c r="S105" s="290"/>
    </row>
    <row r="106" spans="4:19" x14ac:dyDescent="0.25">
      <c r="D106" s="292"/>
      <c r="E106" s="3"/>
      <c r="F106" s="3"/>
      <c r="G106" s="290"/>
      <c r="H106" s="293"/>
      <c r="I106" s="3"/>
      <c r="J106" s="2"/>
      <c r="K106" s="2"/>
      <c r="L106" s="2"/>
      <c r="N106" s="3"/>
      <c r="R106" s="2"/>
      <c r="S106" s="290"/>
    </row>
    <row r="107" spans="4:19" x14ac:dyDescent="0.25">
      <c r="D107" s="292"/>
      <c r="E107" s="3"/>
      <c r="F107" s="3"/>
      <c r="G107" s="290"/>
      <c r="H107" s="293"/>
      <c r="I107" s="3"/>
      <c r="J107" s="2"/>
      <c r="K107" s="2"/>
      <c r="L107" s="2"/>
      <c r="N107" s="3"/>
      <c r="R107" s="2"/>
      <c r="S107" s="290"/>
    </row>
    <row r="108" spans="4:19" x14ac:dyDescent="0.25">
      <c r="D108" s="292"/>
      <c r="E108" s="3"/>
      <c r="F108" s="3"/>
      <c r="G108" s="290"/>
      <c r="H108" s="293"/>
      <c r="I108" s="3"/>
      <c r="J108" s="2"/>
      <c r="K108" s="2"/>
      <c r="L108" s="2"/>
      <c r="N108" s="3"/>
      <c r="R108" s="2"/>
      <c r="S108" s="290"/>
    </row>
    <row r="109" spans="4:19" x14ac:dyDescent="0.25">
      <c r="D109" s="292"/>
      <c r="E109" s="3"/>
      <c r="F109" s="3"/>
      <c r="G109" s="290"/>
      <c r="H109" s="293"/>
      <c r="I109" s="3"/>
      <c r="J109" s="2"/>
      <c r="K109" s="2"/>
      <c r="L109" s="2"/>
      <c r="N109" s="3"/>
      <c r="R109" s="2"/>
      <c r="S109" s="290"/>
    </row>
    <row r="110" spans="4:19" x14ac:dyDescent="0.25">
      <c r="E110" s="3"/>
      <c r="F110" s="3"/>
      <c r="G110" s="290"/>
      <c r="H110" s="293"/>
      <c r="I110" s="3"/>
      <c r="R110" s="2"/>
      <c r="S110" s="290"/>
    </row>
    <row r="111" spans="4:19" x14ac:dyDescent="0.25">
      <c r="E111" s="3"/>
      <c r="F111" s="3"/>
      <c r="G111" s="290"/>
      <c r="H111" s="293"/>
      <c r="I111" s="3"/>
      <c r="R111" s="2"/>
      <c r="S111" s="290"/>
    </row>
    <row r="112" spans="4:19" x14ac:dyDescent="0.25">
      <c r="E112" s="3"/>
      <c r="F112" s="3"/>
      <c r="G112" s="290"/>
      <c r="H112" s="293"/>
      <c r="I112" s="3"/>
      <c r="R112" s="2"/>
      <c r="S112" s="290"/>
    </row>
    <row r="113" spans="4:19" x14ac:dyDescent="0.25">
      <c r="R113" s="2"/>
      <c r="S113" s="290"/>
    </row>
    <row r="114" spans="4:19" x14ac:dyDescent="0.25">
      <c r="R114" s="2"/>
      <c r="S114" s="290"/>
    </row>
    <row r="115" spans="4:19" x14ac:dyDescent="0.25">
      <c r="R115" s="2"/>
      <c r="S115" s="290"/>
    </row>
    <row r="116" spans="4:19" x14ac:dyDescent="0.25">
      <c r="R116" s="2"/>
      <c r="S116" s="290"/>
    </row>
    <row r="118" spans="4:19" x14ac:dyDescent="0.25">
      <c r="D118" s="288"/>
      <c r="G118" s="288"/>
      <c r="H118" s="2"/>
      <c r="I118" s="2"/>
      <c r="J118" s="291"/>
    </row>
    <row r="119" spans="4:19" x14ac:dyDescent="0.25">
      <c r="D119" s="288"/>
      <c r="G119" s="288"/>
      <c r="H119" s="2"/>
      <c r="I119" s="2"/>
      <c r="J119" s="291"/>
    </row>
    <row r="120" spans="4:19" x14ac:dyDescent="0.25">
      <c r="D120" s="288"/>
      <c r="G120" s="288"/>
      <c r="H120" s="2"/>
      <c r="I120" s="2"/>
      <c r="J120" s="291"/>
    </row>
    <row r="121" spans="4:19" x14ac:dyDescent="0.25">
      <c r="D121" s="288"/>
      <c r="G121" s="288"/>
      <c r="H121" s="2"/>
      <c r="I121" s="2"/>
      <c r="J121" s="291"/>
    </row>
    <row r="122" spans="4:19" x14ac:dyDescent="0.25">
      <c r="D122" s="288"/>
      <c r="G122" s="288"/>
      <c r="H122" s="2"/>
      <c r="I122" s="2"/>
      <c r="J122" s="291"/>
    </row>
    <row r="123" spans="4:19" x14ac:dyDescent="0.25">
      <c r="D123" s="288"/>
      <c r="G123" s="288"/>
      <c r="H123" s="2"/>
      <c r="I123" s="2"/>
      <c r="J123" s="291"/>
    </row>
    <row r="124" spans="4:19" x14ac:dyDescent="0.25">
      <c r="D124" s="288"/>
      <c r="G124" s="288"/>
      <c r="H124" s="2"/>
      <c r="I124" s="2"/>
      <c r="J124" s="291"/>
    </row>
    <row r="125" spans="4:19" x14ac:dyDescent="0.25">
      <c r="D125" s="288"/>
      <c r="G125" s="288"/>
      <c r="H125" s="2"/>
      <c r="I125" s="2"/>
      <c r="J125" s="291"/>
    </row>
    <row r="126" spans="4:19" x14ac:dyDescent="0.25">
      <c r="D126" s="288"/>
      <c r="G126" s="288"/>
      <c r="H126" s="2"/>
      <c r="I126" s="2"/>
      <c r="J126" s="291"/>
    </row>
    <row r="127" spans="4:19" x14ac:dyDescent="0.25">
      <c r="D127" s="288"/>
      <c r="G127" s="288"/>
      <c r="H127" s="2"/>
      <c r="I127" s="2"/>
      <c r="J127" s="291"/>
    </row>
    <row r="128" spans="4:19" x14ac:dyDescent="0.25">
      <c r="D128" s="288"/>
      <c r="G128" s="288"/>
      <c r="H128" s="2"/>
      <c r="I128" s="2"/>
      <c r="J128" s="291"/>
    </row>
    <row r="129" spans="4:10" x14ac:dyDescent="0.25">
      <c r="D129" s="288"/>
      <c r="G129" s="288"/>
      <c r="H129" s="2"/>
      <c r="I129" s="2"/>
      <c r="J129" s="291"/>
    </row>
    <row r="130" spans="4:10" x14ac:dyDescent="0.25">
      <c r="D130" s="288"/>
      <c r="G130" s="288"/>
      <c r="H130" s="2"/>
      <c r="I130" s="2"/>
      <c r="J130" s="291"/>
    </row>
    <row r="131" spans="4:10" x14ac:dyDescent="0.25">
      <c r="D131" s="288"/>
      <c r="G131" s="288"/>
      <c r="H131" s="2"/>
      <c r="I131" s="2"/>
      <c r="J131" s="291"/>
    </row>
    <row r="132" spans="4:10" x14ac:dyDescent="0.25">
      <c r="D132" s="288"/>
      <c r="G132" s="288"/>
      <c r="H132" s="2"/>
      <c r="I132" s="2"/>
      <c r="J132" s="291"/>
    </row>
    <row r="133" spans="4:10" x14ac:dyDescent="0.25">
      <c r="D133" s="288"/>
      <c r="G133" s="288"/>
      <c r="H133" s="2"/>
      <c r="I133" s="2"/>
      <c r="J133" s="291"/>
    </row>
    <row r="134" spans="4:10" x14ac:dyDescent="0.25">
      <c r="D134" s="288"/>
      <c r="G134" s="288"/>
      <c r="H134" s="2"/>
      <c r="I134" s="2"/>
      <c r="J134" s="291"/>
    </row>
    <row r="135" spans="4:10" x14ac:dyDescent="0.25">
      <c r="D135" s="288"/>
      <c r="G135" s="288"/>
      <c r="H135" s="2"/>
      <c r="I135" s="2"/>
      <c r="J135" s="291"/>
    </row>
    <row r="136" spans="4:10" x14ac:dyDescent="0.25">
      <c r="D136" s="288"/>
      <c r="G136" s="288"/>
      <c r="H136" s="2"/>
      <c r="I136" s="2"/>
      <c r="J136" s="291"/>
    </row>
    <row r="137" spans="4:10" x14ac:dyDescent="0.25">
      <c r="D137" s="288"/>
      <c r="G137" s="288"/>
      <c r="H137" s="2"/>
      <c r="I137" s="2"/>
      <c r="J137" s="291"/>
    </row>
    <row r="138" spans="4:10" x14ac:dyDescent="0.25">
      <c r="D138" s="288"/>
      <c r="G138" s="288"/>
      <c r="H138" s="2"/>
      <c r="I138" s="2"/>
      <c r="J138" s="291"/>
    </row>
    <row r="139" spans="4:10" x14ac:dyDescent="0.25">
      <c r="D139" s="288"/>
      <c r="G139" s="288"/>
      <c r="H139" s="2"/>
      <c r="I139" s="2"/>
      <c r="J139" s="291"/>
    </row>
    <row r="140" spans="4:10" x14ac:dyDescent="0.25">
      <c r="D140" s="288"/>
      <c r="G140" s="288"/>
      <c r="H140" s="2"/>
      <c r="I140" s="2"/>
      <c r="J140" s="291"/>
    </row>
    <row r="141" spans="4:10" x14ac:dyDescent="0.25">
      <c r="D141" s="288"/>
      <c r="G141" s="288"/>
      <c r="H141" s="2"/>
      <c r="I141" s="2"/>
      <c r="J141" s="291"/>
    </row>
    <row r="142" spans="4:10" x14ac:dyDescent="0.25">
      <c r="D142" s="288"/>
      <c r="G142" s="288"/>
      <c r="H142" s="2"/>
      <c r="I142" s="2"/>
      <c r="J142" s="291"/>
    </row>
    <row r="143" spans="4:10" x14ac:dyDescent="0.25">
      <c r="D143" s="288"/>
      <c r="G143" s="288"/>
      <c r="H143" s="2"/>
      <c r="I143" s="2"/>
      <c r="J143" s="291"/>
    </row>
  </sheetData>
  <sortState ref="E87:F112">
    <sortCondition descending="1" ref="F87:F112"/>
  </sortState>
  <mergeCells count="125">
    <mergeCell ref="A65:A66"/>
    <mergeCell ref="A67:A68"/>
    <mergeCell ref="A69:A70"/>
    <mergeCell ref="A71:A72"/>
    <mergeCell ref="A73:A74"/>
    <mergeCell ref="A52:A53"/>
    <mergeCell ref="A54:A55"/>
    <mergeCell ref="A56:A57"/>
    <mergeCell ref="A58:A59"/>
    <mergeCell ref="A60:A61"/>
    <mergeCell ref="A62:A63"/>
    <mergeCell ref="A40:A41"/>
    <mergeCell ref="A42:A43"/>
    <mergeCell ref="A44:A45"/>
    <mergeCell ref="A46:A47"/>
    <mergeCell ref="A48:A49"/>
    <mergeCell ref="A50:A51"/>
    <mergeCell ref="A28:A29"/>
    <mergeCell ref="A30:A31"/>
    <mergeCell ref="A32:A33"/>
    <mergeCell ref="A34:A35"/>
    <mergeCell ref="A36:A37"/>
    <mergeCell ref="A38:A39"/>
    <mergeCell ref="A16:A17"/>
    <mergeCell ref="A18:A19"/>
    <mergeCell ref="A20:A21"/>
    <mergeCell ref="A22:A23"/>
    <mergeCell ref="A24:A25"/>
    <mergeCell ref="A26:A27"/>
    <mergeCell ref="A2:A3"/>
    <mergeCell ref="A4:A5"/>
    <mergeCell ref="A6:A7"/>
    <mergeCell ref="A8:A9"/>
    <mergeCell ref="A10:A11"/>
    <mergeCell ref="A12:A13"/>
    <mergeCell ref="A14:A15"/>
    <mergeCell ref="Q67:Q68"/>
    <mergeCell ref="Q69:Q70"/>
    <mergeCell ref="Q71:Q72"/>
    <mergeCell ref="Q73:Q74"/>
    <mergeCell ref="Q56:Q57"/>
    <mergeCell ref="Q58:Q59"/>
    <mergeCell ref="Q60:Q61"/>
    <mergeCell ref="Q62:Q63"/>
    <mergeCell ref="Q65:Q66"/>
    <mergeCell ref="Q44:Q45"/>
    <mergeCell ref="Q46:Q47"/>
    <mergeCell ref="Q48:Q49"/>
    <mergeCell ref="Q50:Q51"/>
    <mergeCell ref="Q52:Q53"/>
    <mergeCell ref="Q54:Q55"/>
    <mergeCell ref="Q30:Q31"/>
    <mergeCell ref="Q32:Q33"/>
    <mergeCell ref="Q36:Q37"/>
    <mergeCell ref="Q38:Q39"/>
    <mergeCell ref="Q40:Q41"/>
    <mergeCell ref="Q42:Q43"/>
    <mergeCell ref="Q10:Q11"/>
    <mergeCell ref="Q12:Q13"/>
    <mergeCell ref="Q16:Q17"/>
    <mergeCell ref="Q18:Q19"/>
    <mergeCell ref="Q20:Q21"/>
    <mergeCell ref="Q14:Q15"/>
    <mergeCell ref="Q28:Q29"/>
    <mergeCell ref="Q22:Q23"/>
    <mergeCell ref="Q24:Q25"/>
    <mergeCell ref="Q26:Q27"/>
    <mergeCell ref="P28:P29"/>
    <mergeCell ref="O73:O74"/>
    <mergeCell ref="P73:P74"/>
    <mergeCell ref="P71:P72"/>
    <mergeCell ref="P69:P70"/>
    <mergeCell ref="P67:P68"/>
    <mergeCell ref="P65:P66"/>
    <mergeCell ref="O65:O66"/>
    <mergeCell ref="O67:O68"/>
    <mergeCell ref="O69:O70"/>
    <mergeCell ref="O71:O72"/>
    <mergeCell ref="O28:O29"/>
    <mergeCell ref="R7:V7"/>
    <mergeCell ref="R9:V9"/>
    <mergeCell ref="Q2:Q3"/>
    <mergeCell ref="Q4:Q5"/>
    <mergeCell ref="Q6:Q7"/>
    <mergeCell ref="R3:V3"/>
    <mergeCell ref="R4:V4"/>
    <mergeCell ref="R5:V5"/>
    <mergeCell ref="R6:V6"/>
    <mergeCell ref="Q8:Q9"/>
    <mergeCell ref="B62:B63"/>
    <mergeCell ref="B65:B66"/>
    <mergeCell ref="B67:B68"/>
    <mergeCell ref="B69:B70"/>
    <mergeCell ref="B71:B72"/>
    <mergeCell ref="B73:B74"/>
    <mergeCell ref="B52:B53"/>
    <mergeCell ref="B54:B55"/>
    <mergeCell ref="B56:B57"/>
    <mergeCell ref="B58:B59"/>
    <mergeCell ref="B60:B61"/>
    <mergeCell ref="B34:B35"/>
    <mergeCell ref="B40:B41"/>
    <mergeCell ref="B42:B43"/>
    <mergeCell ref="B44:B45"/>
    <mergeCell ref="B46:B47"/>
    <mergeCell ref="B48:B49"/>
    <mergeCell ref="B50:B51"/>
    <mergeCell ref="B28:B29"/>
    <mergeCell ref="B30:B31"/>
    <mergeCell ref="B32:B33"/>
    <mergeCell ref="B36:B37"/>
    <mergeCell ref="B38:B39"/>
    <mergeCell ref="B16:B17"/>
    <mergeCell ref="B18:B19"/>
    <mergeCell ref="B20:B21"/>
    <mergeCell ref="B22:B23"/>
    <mergeCell ref="B24:B25"/>
    <mergeCell ref="B26:B27"/>
    <mergeCell ref="B2:B3"/>
    <mergeCell ref="B4:B5"/>
    <mergeCell ref="B6:B7"/>
    <mergeCell ref="B8:B9"/>
    <mergeCell ref="B10:B11"/>
    <mergeCell ref="B12:B13"/>
    <mergeCell ref="B14:B15"/>
  </mergeCells>
  <phoneticPr fontId="2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283-A281-4885-8E4D-5E75CB013D1F}">
  <sheetPr codeName="Sheet2">
    <tabColor rgb="FF92D050"/>
  </sheetPr>
  <dimension ref="A1:AI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0" defaultRowHeight="15" zeroHeight="1" x14ac:dyDescent="0.25"/>
  <cols>
    <col min="1" max="1" width="5.28515625" style="301" bestFit="1" customWidth="1"/>
    <col min="2" max="2" width="10.5703125" style="314" bestFit="1" customWidth="1"/>
    <col min="3" max="14" width="9.7109375" style="301" customWidth="1"/>
    <col min="15" max="15" width="9.7109375" style="302" customWidth="1"/>
    <col min="16" max="16" width="9.7109375" style="303" customWidth="1"/>
    <col min="17" max="17" width="7.7109375" style="301" customWidth="1"/>
    <col min="18" max="18" width="12.85546875" style="304" bestFit="1" customWidth="1"/>
    <col min="19" max="19" width="60.7109375" style="321" customWidth="1"/>
    <col min="20" max="21" width="0" style="301" hidden="1" customWidth="1"/>
    <col min="22" max="27" width="10.7109375" style="301" hidden="1" customWidth="1"/>
    <col min="28" max="29" width="0" style="301" hidden="1" customWidth="1"/>
    <col min="30" max="35" width="10.7109375" style="301" hidden="1" customWidth="1"/>
    <col min="36" max="16384" width="9.140625" style="301" hidden="1"/>
  </cols>
  <sheetData>
    <row r="1" spans="1:19" s="296" customFormat="1" ht="15" customHeight="1" x14ac:dyDescent="0.25">
      <c r="A1" s="294"/>
      <c r="B1" s="170" t="s">
        <v>1003</v>
      </c>
      <c r="C1" s="324" t="s">
        <v>519</v>
      </c>
      <c r="D1" s="177" t="s">
        <v>514</v>
      </c>
      <c r="E1" s="177" t="s">
        <v>209</v>
      </c>
      <c r="F1" s="177" t="s">
        <v>239</v>
      </c>
      <c r="G1" s="177" t="s">
        <v>240</v>
      </c>
      <c r="H1" s="177" t="s">
        <v>524</v>
      </c>
      <c r="I1" s="177" t="s">
        <v>525</v>
      </c>
      <c r="J1" s="177" t="s">
        <v>995</v>
      </c>
      <c r="K1" s="177" t="s">
        <v>516</v>
      </c>
      <c r="L1" s="177" t="s">
        <v>972</v>
      </c>
      <c r="M1" s="327" t="s">
        <v>973</v>
      </c>
      <c r="N1" s="177" t="s">
        <v>981</v>
      </c>
      <c r="O1" s="177" t="s">
        <v>996</v>
      </c>
      <c r="P1" s="297"/>
      <c r="Q1" s="298" t="s">
        <v>343</v>
      </c>
      <c r="R1" s="295" t="s">
        <v>982</v>
      </c>
      <c r="S1" s="333"/>
    </row>
    <row r="2" spans="1:19" ht="15" customHeight="1" x14ac:dyDescent="0.25">
      <c r="A2" s="299" t="s">
        <v>210</v>
      </c>
      <c r="B2" s="171">
        <f t="shared" ref="B2:B27" si="0">(C2*15275+D2*2078+E2*1651+F2*1248+G2*423+H2*165+I2*121+J2*118+K2*68+L2*57+M2*28+N2*25+O2*(21257/13))/(21257*(1+1/13))</f>
        <v>0.12435107740058841</v>
      </c>
      <c r="C2" s="172">
        <v>0.12492498499699942</v>
      </c>
      <c r="D2" s="42">
        <v>0.12160853697677348</v>
      </c>
      <c r="E2" s="42">
        <v>0.1209652247516903</v>
      </c>
      <c r="F2" s="42">
        <v>0.12260954868839147</v>
      </c>
      <c r="G2" s="300">
        <v>0.12595999999999999</v>
      </c>
      <c r="H2" s="42">
        <v>0.12459410803025056</v>
      </c>
      <c r="I2" s="42">
        <v>0.11968971938333622</v>
      </c>
      <c r="J2" s="172">
        <v>0.12606303151575787</v>
      </c>
      <c r="K2" s="174">
        <v>0.12647861692447679</v>
      </c>
      <c r="L2" s="42">
        <v>0.12021202120212025</v>
      </c>
      <c r="M2" s="3">
        <v>0.12674559615937589</v>
      </c>
      <c r="N2" s="173">
        <v>0.12416713285883214</v>
      </c>
      <c r="O2" s="174">
        <v>0.12702127021270215</v>
      </c>
      <c r="Q2" s="301" t="s">
        <v>205</v>
      </c>
      <c r="R2" s="304" t="s">
        <v>983</v>
      </c>
      <c r="S2" s="335" t="s">
        <v>512</v>
      </c>
    </row>
    <row r="3" spans="1:19" ht="15" customHeight="1" x14ac:dyDescent="0.25">
      <c r="A3" s="299" t="s">
        <v>211</v>
      </c>
      <c r="B3" s="171">
        <f t="shared" si="0"/>
        <v>9.1945843817659315E-2</v>
      </c>
      <c r="C3" s="172">
        <v>9.2818563712742552E-2</v>
      </c>
      <c r="D3" s="174">
        <v>8.6023704188599046E-2</v>
      </c>
      <c r="E3" s="42">
        <v>8.9381269496594945E-2</v>
      </c>
      <c r="F3" s="42">
        <v>9.6277293227907873E-2</v>
      </c>
      <c r="G3" s="300">
        <v>9.2219999999999996E-2</v>
      </c>
      <c r="H3" s="42">
        <v>8.9757091889806184E-2</v>
      </c>
      <c r="I3" s="42">
        <v>9.0699701195219154E-2</v>
      </c>
      <c r="J3" s="172">
        <v>9.3746873436718364E-2</v>
      </c>
      <c r="K3" s="174">
        <v>9.7449813587573583E-2</v>
      </c>
      <c r="L3" s="42">
        <v>9.100910091009104E-2</v>
      </c>
      <c r="M3" s="3">
        <v>8.5038818808056291E-2</v>
      </c>
      <c r="N3" s="173">
        <v>9.6922603707185959E-2</v>
      </c>
      <c r="O3" s="174">
        <v>9.0560905609056108E-2</v>
      </c>
      <c r="Q3" s="301" t="s">
        <v>207</v>
      </c>
      <c r="R3" s="304" t="s">
        <v>984</v>
      </c>
      <c r="S3" s="328" t="s">
        <v>511</v>
      </c>
    </row>
    <row r="4" spans="1:19" ht="15" customHeight="1" x14ac:dyDescent="0.25">
      <c r="A4" s="299" t="s">
        <v>212</v>
      </c>
      <c r="B4" s="171">
        <f t="shared" si="0"/>
        <v>8.1434973669609334E-2</v>
      </c>
      <c r="C4" s="172">
        <v>8.0416083216643341E-2</v>
      </c>
      <c r="D4" s="174">
        <v>8.6764263998551916E-2</v>
      </c>
      <c r="E4" s="42">
        <v>8.5516906731952752E-2</v>
      </c>
      <c r="F4" s="42">
        <v>8.0531627876868739E-2</v>
      </c>
      <c r="G4" s="300">
        <v>8.0140000000000003E-2</v>
      </c>
      <c r="H4" s="174">
        <v>8.105186184393047E-2</v>
      </c>
      <c r="I4" s="42">
        <v>7.4446778104971439E-2</v>
      </c>
      <c r="J4" s="172">
        <v>8.344172086043021E-2</v>
      </c>
      <c r="K4" s="174">
        <v>8.2516688542278976E-2</v>
      </c>
      <c r="L4" s="42">
        <v>8.120812081208123E-2</v>
      </c>
      <c r="M4" s="3">
        <v>6.846112493280157E-2</v>
      </c>
      <c r="N4" s="173">
        <v>8.2001187741270867E-2</v>
      </c>
      <c r="O4" s="174">
        <v>8.1670816708167102E-2</v>
      </c>
      <c r="Q4" s="301" t="s">
        <v>209</v>
      </c>
      <c r="R4" s="304" t="s">
        <v>988</v>
      </c>
      <c r="S4" s="330" t="s">
        <v>513</v>
      </c>
    </row>
    <row r="5" spans="1:19" ht="15" customHeight="1" x14ac:dyDescent="0.25">
      <c r="A5" s="299" t="s">
        <v>213</v>
      </c>
      <c r="B5" s="171">
        <f t="shared" si="0"/>
        <v>7.6135267017771333E-2</v>
      </c>
      <c r="C5" s="172">
        <v>7.6415283056611313E-2</v>
      </c>
      <c r="D5" s="174">
        <v>7.3808510122850737E-2</v>
      </c>
      <c r="E5" s="42">
        <v>7.4672654108104475E-2</v>
      </c>
      <c r="F5" s="42">
        <v>7.9680805965634399E-2</v>
      </c>
      <c r="G5" s="300">
        <v>7.5569999999999998E-2</v>
      </c>
      <c r="H5" s="42">
        <v>7.6043783685540448E-2</v>
      </c>
      <c r="I5" s="42">
        <v>8.0578501212541148E-2</v>
      </c>
      <c r="J5" s="172">
        <v>7.7038519259629804E-2</v>
      </c>
      <c r="K5" s="174">
        <v>7.2080813611730701E-2</v>
      </c>
      <c r="L5" s="42">
        <v>7.6807680768076828E-2</v>
      </c>
      <c r="M5" s="3">
        <v>8.5201345218598012E-2</v>
      </c>
      <c r="N5" s="173">
        <v>7.1409576408246758E-2</v>
      </c>
      <c r="O5" s="174">
        <v>7.5070750707507086E-2</v>
      </c>
      <c r="Q5" s="301" t="s">
        <v>239</v>
      </c>
      <c r="R5" s="304" t="s">
        <v>1018</v>
      </c>
      <c r="S5" s="330" t="s">
        <v>980</v>
      </c>
    </row>
    <row r="6" spans="1:19" ht="15" customHeight="1" x14ac:dyDescent="0.25">
      <c r="A6" s="299" t="s">
        <v>214</v>
      </c>
      <c r="B6" s="171">
        <f t="shared" si="0"/>
        <v>7.5190482241045672E-2</v>
      </c>
      <c r="C6" s="172">
        <v>7.5715143028605728E-2</v>
      </c>
      <c r="D6" s="174">
        <v>7.5356666805690684E-2</v>
      </c>
      <c r="E6" s="42">
        <v>7.3251186072312902E-2</v>
      </c>
      <c r="F6" s="42">
        <v>8.2686773946720582E-2</v>
      </c>
      <c r="G6" s="300">
        <v>6.9540000000000005E-2</v>
      </c>
      <c r="H6" s="42">
        <v>6.9650782565306546E-2</v>
      </c>
      <c r="I6" s="42">
        <v>7.0681946128529363E-2</v>
      </c>
      <c r="J6" s="172">
        <v>6.7133566783391704E-2</v>
      </c>
      <c r="K6" s="174">
        <v>7.1074267032781205E-2</v>
      </c>
      <c r="L6" s="42">
        <v>7.3107310731073127E-2</v>
      </c>
      <c r="M6" s="3">
        <v>6.4035405753434929E-2</v>
      </c>
      <c r="N6" s="173">
        <v>7.6805282181651932E-2</v>
      </c>
      <c r="O6" s="174">
        <v>6.9660696606966083E-2</v>
      </c>
      <c r="Q6" s="301" t="s">
        <v>240</v>
      </c>
      <c r="R6" s="304" t="s">
        <v>991</v>
      </c>
      <c r="S6" s="328" t="s">
        <v>976</v>
      </c>
    </row>
    <row r="7" spans="1:19" ht="15" customHeight="1" x14ac:dyDescent="0.25">
      <c r="A7" s="299" t="s">
        <v>215</v>
      </c>
      <c r="B7" s="171">
        <f t="shared" si="0"/>
        <v>7.2473291182644978E-2</v>
      </c>
      <c r="C7" s="172">
        <v>7.2314462892578521E-2</v>
      </c>
      <c r="D7" s="174">
        <v>7.3411144956343655E-2</v>
      </c>
      <c r="E7" s="42">
        <v>7.1721848762838561E-2</v>
      </c>
      <c r="F7" s="42">
        <v>8.2535662649668232E-2</v>
      </c>
      <c r="G7" s="300">
        <v>7.0080000000000003E-2</v>
      </c>
      <c r="H7" s="42">
        <v>7.1016479800803597E-2</v>
      </c>
      <c r="I7" s="42">
        <v>7.008108868872337E-2</v>
      </c>
      <c r="J7" s="172">
        <v>6.8034017008504255E-2</v>
      </c>
      <c r="K7" s="174">
        <v>6.8175412885406683E-2</v>
      </c>
      <c r="L7" s="42">
        <v>6.9506950695069528E-2</v>
      </c>
      <c r="M7" s="3">
        <v>6.3060247290184668E-2</v>
      </c>
      <c r="N7" s="173">
        <v>7.6405581753972468E-2</v>
      </c>
      <c r="O7" s="174">
        <v>6.7490674906749079E-2</v>
      </c>
      <c r="Q7" s="301" t="s">
        <v>241</v>
      </c>
      <c r="R7" s="304" t="s">
        <v>990</v>
      </c>
      <c r="S7" s="330" t="s">
        <v>974</v>
      </c>
    </row>
    <row r="8" spans="1:19" ht="15" customHeight="1" x14ac:dyDescent="0.25">
      <c r="A8" s="299" t="s">
        <v>216</v>
      </c>
      <c r="B8" s="171">
        <f t="shared" si="0"/>
        <v>6.5037606509039378E-2</v>
      </c>
      <c r="C8" s="172">
        <v>6.5113022604520912E-2</v>
      </c>
      <c r="D8" s="174">
        <v>6.6363915745170504E-2</v>
      </c>
      <c r="E8" s="42">
        <v>6.7282031174916462E-2</v>
      </c>
      <c r="F8" s="42">
        <v>6.1961517051466103E-2</v>
      </c>
      <c r="G8" s="300">
        <v>6.5229999999999996E-2</v>
      </c>
      <c r="H8" s="42">
        <v>6.4048271774867604E-2</v>
      </c>
      <c r="I8" s="42">
        <v>6.4536690195738794E-2</v>
      </c>
      <c r="J8" s="172">
        <v>6.1130565282641318E-2</v>
      </c>
      <c r="K8" s="174">
        <v>6.0340454314863873E-2</v>
      </c>
      <c r="L8" s="42">
        <v>6.280628062806283E-2</v>
      </c>
      <c r="M8" s="3">
        <v>6.5885706427294424E-2</v>
      </c>
      <c r="N8" s="173">
        <v>7.067687562425691E-2</v>
      </c>
      <c r="O8" s="174">
        <v>6.3270632706327087E-2</v>
      </c>
      <c r="Q8" s="301" t="s">
        <v>509</v>
      </c>
      <c r="R8" s="304" t="s">
        <v>989</v>
      </c>
      <c r="S8" s="328" t="s">
        <v>971</v>
      </c>
    </row>
    <row r="9" spans="1:19" ht="15" customHeight="1" x14ac:dyDescent="0.25">
      <c r="A9" s="299" t="s">
        <v>217</v>
      </c>
      <c r="B9" s="171">
        <f t="shared" si="0"/>
        <v>6.2942116537978515E-2</v>
      </c>
      <c r="C9" s="172">
        <v>6.2812562512502501E-2</v>
      </c>
      <c r="D9" s="174">
        <v>6.6282747079182552E-2</v>
      </c>
      <c r="E9" s="42">
        <v>6.3327101328402302E-2</v>
      </c>
      <c r="F9" s="42">
        <v>6.5375688128400875E-2</v>
      </c>
      <c r="G9" s="300">
        <v>6.1190000000000001E-2</v>
      </c>
      <c r="H9" s="42">
        <v>5.7471284924593795E-2</v>
      </c>
      <c r="I9" s="42">
        <v>6.1039808158669676E-2</v>
      </c>
      <c r="J9" s="172">
        <v>5.682841420710355E-2</v>
      </c>
      <c r="K9" s="174">
        <v>5.2791354972742718E-2</v>
      </c>
      <c r="L9" s="42">
        <v>6.020602060206022E-2</v>
      </c>
      <c r="M9" s="3">
        <v>5.3358670784002395E-2</v>
      </c>
      <c r="N9" s="173">
        <v>6.6813271490200499E-2</v>
      </c>
      <c r="O9" s="174">
        <v>5.9870598705987071E-2</v>
      </c>
      <c r="Q9" s="301" t="s">
        <v>510</v>
      </c>
      <c r="R9" s="304" t="s">
        <v>985</v>
      </c>
      <c r="S9" s="328" t="s">
        <v>238</v>
      </c>
    </row>
    <row r="10" spans="1:19" ht="15" customHeight="1" x14ac:dyDescent="0.25">
      <c r="A10" s="299" t="s">
        <v>218</v>
      </c>
      <c r="B10" s="171">
        <f t="shared" si="0"/>
        <v>5.0561306527622786E-2</v>
      </c>
      <c r="C10" s="172">
        <v>5.0510102020404089E-2</v>
      </c>
      <c r="D10" s="174">
        <v>4.7477281435583857E-2</v>
      </c>
      <c r="E10" s="42">
        <v>4.9557072805706412E-2</v>
      </c>
      <c r="F10" s="42">
        <v>3.7935974086033046E-2</v>
      </c>
      <c r="G10" s="300">
        <v>6.1080000000000002E-2</v>
      </c>
      <c r="H10" s="42">
        <v>6.0780121850865149E-2</v>
      </c>
      <c r="I10" s="42">
        <v>4.0280454269877017E-2</v>
      </c>
      <c r="J10" s="172">
        <v>6.1130565282641318E-2</v>
      </c>
      <c r="K10" s="174">
        <v>6.2937344488553551E-2</v>
      </c>
      <c r="L10" s="42">
        <v>5.9205920592059223E-2</v>
      </c>
      <c r="M10" s="3">
        <v>7.0148899196119371E-2</v>
      </c>
      <c r="N10" s="173">
        <v>3.5038637491342117E-2</v>
      </c>
      <c r="O10" s="174">
        <v>6.0940609406094075E-2</v>
      </c>
      <c r="Q10" s="301" t="s">
        <v>517</v>
      </c>
      <c r="R10" s="304" t="s">
        <v>992</v>
      </c>
      <c r="S10" s="328" t="s">
        <v>979</v>
      </c>
    </row>
    <row r="11" spans="1:19" ht="15" customHeight="1" x14ac:dyDescent="0.25">
      <c r="A11" s="299" t="s">
        <v>220</v>
      </c>
      <c r="B11" s="171">
        <f t="shared" si="0"/>
        <v>4.0800451351641912E-2</v>
      </c>
      <c r="C11" s="172">
        <v>4.0708141628325666E-2</v>
      </c>
      <c r="D11" s="174">
        <v>4.2390848848984211E-2</v>
      </c>
      <c r="E11" s="42">
        <v>4.206464329306453E-2</v>
      </c>
      <c r="F11" s="42">
        <v>3.725638796165253E-2</v>
      </c>
      <c r="G11" s="300">
        <v>4.07E-2</v>
      </c>
      <c r="H11" s="42">
        <v>4.2381995956785039E-2</v>
      </c>
      <c r="I11" s="42">
        <v>4.5516304347826088E-2</v>
      </c>
      <c r="J11" s="172">
        <v>4.2421210605302649E-2</v>
      </c>
      <c r="K11" s="174">
        <v>4.3732435762197333E-2</v>
      </c>
      <c r="L11" s="42">
        <v>3.9803980398039819E-2</v>
      </c>
      <c r="M11" s="3">
        <v>4.4969807593733979E-2</v>
      </c>
      <c r="N11" s="173">
        <v>4.4830847969007319E-2</v>
      </c>
      <c r="O11" s="174">
        <v>4.0250402504025E-2</v>
      </c>
      <c r="Q11" s="301" t="s">
        <v>972</v>
      </c>
      <c r="R11" s="304" t="s">
        <v>986</v>
      </c>
      <c r="S11" s="328" t="s">
        <v>236</v>
      </c>
    </row>
    <row r="12" spans="1:19" ht="15" customHeight="1" x14ac:dyDescent="0.25">
      <c r="A12" s="299" t="s">
        <v>219</v>
      </c>
      <c r="B12" s="171">
        <f t="shared" si="0"/>
        <v>3.8700914300749518E-2</v>
      </c>
      <c r="C12" s="172">
        <v>3.8207641528305657E-2</v>
      </c>
      <c r="D12" s="174">
        <v>3.9057720604333802E-2</v>
      </c>
      <c r="E12" s="42">
        <v>3.8711837357374178E-2</v>
      </c>
      <c r="F12" s="42">
        <v>3.7179913046943881E-2</v>
      </c>
      <c r="G12" s="300">
        <v>4.0280000000000003E-2</v>
      </c>
      <c r="H12" s="174">
        <v>4.2580959868978911E-2</v>
      </c>
      <c r="I12" s="42">
        <v>3.8192339338298985E-2</v>
      </c>
      <c r="J12" s="172">
        <v>4.1420710355177588E-2</v>
      </c>
      <c r="K12" s="174">
        <v>4.5367067406411297E-2</v>
      </c>
      <c r="L12" s="42">
        <v>4.3204320432043225E-2</v>
      </c>
      <c r="M12" s="3">
        <v>4.5569905109580304E-2</v>
      </c>
      <c r="N12" s="173">
        <v>3.6370938916904634E-2</v>
      </c>
      <c r="O12" s="174">
        <v>4.253042530425305E-2</v>
      </c>
      <c r="Q12" s="301" t="s">
        <v>973</v>
      </c>
      <c r="R12" s="304" t="s">
        <v>993</v>
      </c>
      <c r="S12" s="330" t="s">
        <v>994</v>
      </c>
    </row>
    <row r="13" spans="1:19" ht="15" customHeight="1" x14ac:dyDescent="0.25">
      <c r="A13" s="299" t="s">
        <v>222</v>
      </c>
      <c r="B13" s="171">
        <f t="shared" si="0"/>
        <v>3.3000862137921146E-2</v>
      </c>
      <c r="C13" s="172">
        <v>3.3406681336267251E-2</v>
      </c>
      <c r="D13" s="174">
        <v>3.4260477981125262E-2</v>
      </c>
      <c r="E13" s="42">
        <v>3.1644353809001012E-2</v>
      </c>
      <c r="F13" s="42">
        <v>3.8921569532478002E-2</v>
      </c>
      <c r="G13" s="300">
        <v>2.7400000000000001E-2</v>
      </c>
      <c r="H13" s="174">
        <v>2.6365177470220803E-2</v>
      </c>
      <c r="I13" s="42">
        <v>3.3879427940412266E-2</v>
      </c>
      <c r="J13" s="172">
        <v>2.7313656828414207E-2</v>
      </c>
      <c r="K13" s="174">
        <v>2.3444482916891461E-2</v>
      </c>
      <c r="L13" s="42">
        <v>2.7102710271027113E-2</v>
      </c>
      <c r="M13" s="3">
        <v>1.4577368822433644E-2</v>
      </c>
      <c r="N13" s="173">
        <v>3.4439136849876428E-2</v>
      </c>
      <c r="O13" s="174">
        <v>2.7820278202782035E-2</v>
      </c>
      <c r="Q13" s="301" t="s">
        <v>975</v>
      </c>
      <c r="R13" s="304" t="s">
        <v>987</v>
      </c>
      <c r="S13" s="328" t="s">
        <v>504</v>
      </c>
    </row>
    <row r="14" spans="1:19" ht="15" customHeight="1" x14ac:dyDescent="0.25">
      <c r="A14" s="299" t="s">
        <v>221</v>
      </c>
      <c r="B14" s="171">
        <f t="shared" si="0"/>
        <v>2.7274057187017659E-2</v>
      </c>
      <c r="C14" s="172">
        <v>2.7305461092218444E-2</v>
      </c>
      <c r="D14" s="174">
        <v>2.6919775652786058E-2</v>
      </c>
      <c r="E14" s="42">
        <v>2.6815809362304373E-2</v>
      </c>
      <c r="F14" s="42">
        <v>2.654866889407274E-2</v>
      </c>
      <c r="G14" s="300">
        <v>2.792E-2</v>
      </c>
      <c r="H14" s="42">
        <v>2.9213714738955995E-2</v>
      </c>
      <c r="I14" s="42">
        <v>2.9519151654252555E-2</v>
      </c>
      <c r="J14" s="172">
        <v>2.8514257128564282E-2</v>
      </c>
      <c r="K14" s="174">
        <v>2.928245307479849E-2</v>
      </c>
      <c r="L14" s="42">
        <v>2.8802880288028812E-2</v>
      </c>
      <c r="M14" s="3">
        <v>3.2455273982022075E-2</v>
      </c>
      <c r="N14" s="174">
        <v>2.8777030791422947E-2</v>
      </c>
      <c r="O14" s="174">
        <v>2.7580275802758E-2</v>
      </c>
      <c r="Q14" s="301" t="s">
        <v>977</v>
      </c>
      <c r="R14" s="304" t="s">
        <v>530</v>
      </c>
      <c r="S14" s="334" t="s">
        <v>237</v>
      </c>
    </row>
    <row r="15" spans="1:19" ht="15" customHeight="1" x14ac:dyDescent="0.25">
      <c r="A15" s="299" t="s">
        <v>223</v>
      </c>
      <c r="B15" s="171">
        <f t="shared" si="0"/>
        <v>2.5305207593688792E-2</v>
      </c>
      <c r="C15" s="172">
        <v>2.5105021004200843E-2</v>
      </c>
      <c r="D15" s="174">
        <v>2.6480537738416372E-2</v>
      </c>
      <c r="E15" s="42">
        <v>2.5263217360184446E-2</v>
      </c>
      <c r="F15" s="42">
        <v>2.7416195140949968E-2</v>
      </c>
      <c r="G15" s="300">
        <v>2.486E-2</v>
      </c>
      <c r="H15" s="42">
        <v>2.4345134874059197E-2</v>
      </c>
      <c r="I15" s="42">
        <v>2.7019638835960511E-2</v>
      </c>
      <c r="J15" s="172">
        <v>2.5312656328164079E-2</v>
      </c>
      <c r="K15" s="174">
        <v>2.4761045842157391E-2</v>
      </c>
      <c r="L15" s="42">
        <v>2.6102610261026109E-2</v>
      </c>
      <c r="M15" s="3">
        <v>3.0454948929200996E-2</v>
      </c>
      <c r="N15" s="173">
        <v>2.8177530149957261E-2</v>
      </c>
      <c r="O15" s="174">
        <v>2.4060240602406031E-2</v>
      </c>
      <c r="R15" s="301"/>
      <c r="S15" s="329"/>
    </row>
    <row r="16" spans="1:19" ht="15" customHeight="1" x14ac:dyDescent="0.25">
      <c r="A16" s="299" t="s">
        <v>224</v>
      </c>
      <c r="B16" s="171">
        <f t="shared" si="0"/>
        <v>2.3589672281640047E-2</v>
      </c>
      <c r="C16" s="172">
        <v>2.400480096019204E-2</v>
      </c>
      <c r="D16" s="174">
        <v>2.3032423971995654E-2</v>
      </c>
      <c r="E16" s="42">
        <v>2.1815103969122528E-2</v>
      </c>
      <c r="F16" s="42">
        <v>2.4271215887353849E-2</v>
      </c>
      <c r="G16" s="300">
        <v>2.4330000000000001E-2</v>
      </c>
      <c r="H16" s="42">
        <v>2.1557628108727293E-2</v>
      </c>
      <c r="I16" s="42">
        <v>2.049005066689763E-2</v>
      </c>
      <c r="J16" s="172">
        <v>2.0310155077538767E-2</v>
      </c>
      <c r="K16" s="174">
        <v>2.1560227721098023E-2</v>
      </c>
      <c r="L16" s="42">
        <v>2.3002300230023007E-2</v>
      </c>
      <c r="M16" s="3">
        <v>2.3403803118006671E-2</v>
      </c>
      <c r="N16" s="173">
        <v>2.3514525160541921E-2</v>
      </c>
      <c r="O16" s="174">
        <v>2.2280222802228026E-2</v>
      </c>
      <c r="S16" s="329"/>
    </row>
    <row r="17" spans="1:19" ht="15" customHeight="1" x14ac:dyDescent="0.25">
      <c r="A17" s="299" t="s">
        <v>228</v>
      </c>
      <c r="B17" s="171">
        <f t="shared" si="0"/>
        <v>2.124867532473506E-2</v>
      </c>
      <c r="C17" s="172">
        <v>2.1404280856171236E-2</v>
      </c>
      <c r="D17" s="174">
        <v>2.1250668810035744E-2</v>
      </c>
      <c r="E17" s="42">
        <v>2.0661660788966266E-2</v>
      </c>
      <c r="F17" s="42">
        <v>2.4789399876006413E-2</v>
      </c>
      <c r="G17" s="300">
        <v>1.8460000000000001E-2</v>
      </c>
      <c r="H17" s="42">
        <v>1.8097444476214086E-2</v>
      </c>
      <c r="I17" s="42">
        <v>2.4489000519660492E-2</v>
      </c>
      <c r="J17" s="172">
        <v>1.6608304152076037E-2</v>
      </c>
      <c r="K17" s="174">
        <v>1.5907462133717701E-2</v>
      </c>
      <c r="L17" s="42">
        <v>1.820182018201821E-2</v>
      </c>
      <c r="M17" s="3">
        <v>1.3639716453923763E-2</v>
      </c>
      <c r="N17" s="173">
        <v>2.0317121739320262E-2</v>
      </c>
      <c r="O17" s="174">
        <v>1.9290192901929026E-2</v>
      </c>
      <c r="S17" s="329"/>
    </row>
    <row r="18" spans="1:19" ht="15" customHeight="1" x14ac:dyDescent="0.25">
      <c r="A18" s="299" t="s">
        <v>227</v>
      </c>
      <c r="B18" s="171">
        <f t="shared" si="0"/>
        <v>1.9142452052048689E-2</v>
      </c>
      <c r="C18" s="172">
        <v>1.8703740748149632E-2</v>
      </c>
      <c r="D18" s="174">
        <v>1.9461032853634267E-2</v>
      </c>
      <c r="E18" s="42">
        <v>2.0863354250923158E-2</v>
      </c>
      <c r="F18" s="42">
        <v>1.8997557501258127E-2</v>
      </c>
      <c r="G18" s="300">
        <v>1.9939999999999999E-2</v>
      </c>
      <c r="H18" s="42">
        <v>2.277376707764265E-2</v>
      </c>
      <c r="I18" s="42">
        <v>2.3645905508401177E-2</v>
      </c>
      <c r="J18" s="172">
        <v>1.9209604802401199E-2</v>
      </c>
      <c r="K18" s="174">
        <v>2.2570800486363306E-2</v>
      </c>
      <c r="L18" s="42">
        <v>2.0302030203020308E-2</v>
      </c>
      <c r="M18" s="3">
        <v>1.8002925475389748E-2</v>
      </c>
      <c r="N18" s="173">
        <v>1.8118819387136744E-2</v>
      </c>
      <c r="O18" s="174">
        <v>2.0150201502015026E-2</v>
      </c>
      <c r="R18" s="301"/>
      <c r="S18" s="329"/>
    </row>
    <row r="19" spans="1:19" ht="15" customHeight="1" x14ac:dyDescent="0.25">
      <c r="A19" s="299" t="s">
        <v>226</v>
      </c>
      <c r="B19" s="171">
        <f t="shared" si="0"/>
        <v>1.7239840706701457E-2</v>
      </c>
      <c r="C19" s="172">
        <v>1.6803360672134424E-2</v>
      </c>
      <c r="D19" s="174">
        <v>1.6737211605172213E-2</v>
      </c>
      <c r="E19" s="42">
        <v>1.8253618950416498E-2</v>
      </c>
      <c r="F19" s="42">
        <v>1.0195990793663737E-2</v>
      </c>
      <c r="G19" s="300">
        <v>2.0899999999999998E-2</v>
      </c>
      <c r="H19" s="42">
        <v>2.2421220909631709E-2</v>
      </c>
      <c r="I19" s="42">
        <v>2.1058429326173567E-2</v>
      </c>
      <c r="J19" s="172">
        <v>2.3411705852926464E-2</v>
      </c>
      <c r="K19" s="174">
        <v>2.3758525449523702E-2</v>
      </c>
      <c r="L19" s="42">
        <v>2.0902090209020906E-2</v>
      </c>
      <c r="M19" s="3">
        <v>2.7091902434145547E-2</v>
      </c>
      <c r="N19" s="173">
        <v>1.3522514469090481E-2</v>
      </c>
      <c r="O19" s="174">
        <v>2.3600236002360026E-2</v>
      </c>
      <c r="S19" s="329"/>
    </row>
    <row r="20" spans="1:19" ht="15" customHeight="1" x14ac:dyDescent="0.25">
      <c r="A20" s="299" t="s">
        <v>225</v>
      </c>
      <c r="B20" s="171">
        <f t="shared" si="0"/>
        <v>1.6582618391290691E-2</v>
      </c>
      <c r="C20" s="172">
        <v>1.6603320664132826E-2</v>
      </c>
      <c r="D20" s="174">
        <v>1.5516405745737134E-2</v>
      </c>
      <c r="E20" s="42">
        <v>1.7213606152473405E-2</v>
      </c>
      <c r="F20" s="42">
        <v>1.1454073108850779E-2</v>
      </c>
      <c r="G20" s="300">
        <v>1.7520000000000001E-2</v>
      </c>
      <c r="H20" s="42">
        <v>1.8941587995814156E-2</v>
      </c>
      <c r="I20" s="42">
        <v>1.574408886194353E-2</v>
      </c>
      <c r="J20" s="172">
        <v>2.0410205102551277E-2</v>
      </c>
      <c r="K20" s="174">
        <v>1.989338658635767E-2</v>
      </c>
      <c r="L20" s="42">
        <v>2.1102110211021107E-2</v>
      </c>
      <c r="M20" s="3">
        <v>3.1505119581932063E-2</v>
      </c>
      <c r="N20" s="173">
        <v>1.8918220242495658E-2</v>
      </c>
      <c r="O20" s="174">
        <v>1.9740197401974025E-2</v>
      </c>
      <c r="S20" s="329"/>
    </row>
    <row r="21" spans="1:19" ht="15" customHeight="1" x14ac:dyDescent="0.25">
      <c r="A21" s="299" t="s">
        <v>229</v>
      </c>
      <c r="B21" s="171">
        <f t="shared" si="0"/>
        <v>1.4789025947004307E-2</v>
      </c>
      <c r="C21" s="172">
        <v>1.4802960592118424E-2</v>
      </c>
      <c r="D21" s="174">
        <v>1.4858019534754421E-2</v>
      </c>
      <c r="E21" s="42">
        <v>1.6047959168228293E-2</v>
      </c>
      <c r="F21" s="42">
        <v>1.2482381611039444E-2</v>
      </c>
      <c r="G21" s="300">
        <v>1.5440000000000001E-2</v>
      </c>
      <c r="H21" s="174">
        <v>1.3891705060367663E-2</v>
      </c>
      <c r="I21" s="42">
        <v>1.6723865407933483E-2</v>
      </c>
      <c r="J21" s="172">
        <v>1.5407703851925962E-2</v>
      </c>
      <c r="K21" s="174">
        <v>1.3576300256870687E-2</v>
      </c>
      <c r="L21" s="42">
        <v>1.4901490149014906E-2</v>
      </c>
      <c r="M21" s="3">
        <v>1.3877255053946266E-2</v>
      </c>
      <c r="N21" s="174">
        <v>1.0658111404179202E-2</v>
      </c>
      <c r="O21" s="174">
        <v>1.4920149201492016E-2</v>
      </c>
      <c r="S21" s="329"/>
    </row>
    <row r="22" spans="1:19" ht="15" customHeight="1" x14ac:dyDescent="0.25">
      <c r="A22" s="299" t="s">
        <v>230</v>
      </c>
      <c r="B22" s="171">
        <f t="shared" si="0"/>
        <v>1.0493752902577109E-2</v>
      </c>
      <c r="C22" s="172">
        <v>1.0502100420084018E-2</v>
      </c>
      <c r="D22" s="174">
        <v>1.0614954384680783E-2</v>
      </c>
      <c r="E22" s="42">
        <v>1.0593462746625711E-2</v>
      </c>
      <c r="F22" s="42">
        <v>1.1283903578095467E-2</v>
      </c>
      <c r="G22" s="300">
        <v>9.7699999999999992E-3</v>
      </c>
      <c r="H22" s="42">
        <v>9.1051698648811474E-3</v>
      </c>
      <c r="I22" s="42">
        <v>1.2658604711588431E-2</v>
      </c>
      <c r="J22" s="172">
        <v>1.0605302651325662E-2</v>
      </c>
      <c r="K22" s="174">
        <v>8.6200649021234109E-3</v>
      </c>
      <c r="L22" s="42">
        <v>1.1101110111011106E-2</v>
      </c>
      <c r="M22" s="3">
        <v>8.376361158688287E-3</v>
      </c>
      <c r="N22" s="174">
        <v>1.2456713328683261E-2</v>
      </c>
      <c r="O22" s="174">
        <v>9.7800978009780128E-3</v>
      </c>
      <c r="S22" s="329"/>
    </row>
    <row r="23" spans="1:19" ht="15" customHeight="1" x14ac:dyDescent="0.25">
      <c r="A23" s="299" t="s">
        <v>231</v>
      </c>
      <c r="B23" s="171">
        <f t="shared" si="0"/>
        <v>5.8221152559531052E-3</v>
      </c>
      <c r="C23" s="172">
        <v>5.4010802160432093E-3</v>
      </c>
      <c r="D23" s="174">
        <v>6.0073039948857808E-3</v>
      </c>
      <c r="E23" s="42">
        <v>8.086975227142329E-3</v>
      </c>
      <c r="F23" s="42">
        <v>3.4647834891823738E-3</v>
      </c>
      <c r="G23" s="300">
        <v>6.8799999999999998E-3</v>
      </c>
      <c r="H23" s="42">
        <v>8.9328089926322997E-3</v>
      </c>
      <c r="I23" s="42">
        <v>1.0068421964316648E-2</v>
      </c>
      <c r="J23" s="172">
        <v>8.7043521760880437E-3</v>
      </c>
      <c r="K23" s="174">
        <v>9.0387882789663976E-3</v>
      </c>
      <c r="L23" s="42">
        <v>6.9006900690069027E-3</v>
      </c>
      <c r="M23" s="3">
        <v>9.3265155587783002E-3</v>
      </c>
      <c r="N23" s="174">
        <v>3.9301942053077991E-3</v>
      </c>
      <c r="O23" s="174">
        <v>7.7200772007720098E-3</v>
      </c>
      <c r="S23" s="329"/>
    </row>
    <row r="24" spans="1:19" ht="15" customHeight="1" x14ac:dyDescent="0.25">
      <c r="A24" s="299" t="s">
        <v>232</v>
      </c>
      <c r="B24" s="171">
        <f t="shared" si="0"/>
        <v>2.1612242583159444E-3</v>
      </c>
      <c r="C24" s="172">
        <v>2.3004600920184036E-3</v>
      </c>
      <c r="D24" s="174">
        <v>2.0198541136257453E-3</v>
      </c>
      <c r="E24" s="42">
        <v>1.9135048594134572E-3</v>
      </c>
      <c r="F24" s="42">
        <v>2.1042288659044255E-3</v>
      </c>
      <c r="G24" s="300">
        <v>1.73E-3</v>
      </c>
      <c r="H24" s="42">
        <v>1.7008061168213256E-3</v>
      </c>
      <c r="I24" s="42">
        <v>3.1030768231422139E-3</v>
      </c>
      <c r="J24" s="172">
        <v>2.0010005002501249E-3</v>
      </c>
      <c r="K24" s="174">
        <v>1.5460555452664127E-3</v>
      </c>
      <c r="L24" s="42">
        <v>1.7001700170017008E-3</v>
      </c>
      <c r="M24" s="3">
        <v>6.8761173690724722E-4</v>
      </c>
      <c r="N24" s="174">
        <v>2.1982423521193168E-3</v>
      </c>
      <c r="O24" s="174">
        <v>1.5000150001500017E-3</v>
      </c>
      <c r="R24" s="301"/>
      <c r="S24" s="329"/>
    </row>
    <row r="25" spans="1:19" ht="15" customHeight="1" x14ac:dyDescent="0.25">
      <c r="A25" s="299" t="s">
        <v>234</v>
      </c>
      <c r="B25" s="171">
        <f t="shared" si="0"/>
        <v>1.6616718202798464E-3</v>
      </c>
      <c r="C25" s="172">
        <v>1.6003200640128028E-3</v>
      </c>
      <c r="D25" s="174">
        <v>1.8714540974602584E-3</v>
      </c>
      <c r="E25" s="42">
        <v>2.1977889561045631E-3</v>
      </c>
      <c r="F25" s="42">
        <v>1.4542476947720774E-3</v>
      </c>
      <c r="G25" s="300">
        <v>1.1999999999999999E-3</v>
      </c>
      <c r="H25" s="174">
        <v>1.7589304057768389E-3</v>
      </c>
      <c r="I25" s="42">
        <v>3.5090615797678856E-3</v>
      </c>
      <c r="J25" s="172">
        <v>2.3011505752876435E-3</v>
      </c>
      <c r="K25" s="174">
        <v>9.7836327473890187E-4</v>
      </c>
      <c r="L25" s="42">
        <v>1.0001000100010005E-3</v>
      </c>
      <c r="M25" s="3">
        <v>3.3130383687349193E-3</v>
      </c>
      <c r="N25" s="174">
        <v>1.9984021382902879E-3</v>
      </c>
      <c r="O25" s="174">
        <v>1.5300153001530016E-3</v>
      </c>
      <c r="S25" s="329"/>
    </row>
    <row r="26" spans="1:19" ht="15" customHeight="1" x14ac:dyDescent="0.25">
      <c r="A26" s="299" t="s">
        <v>233</v>
      </c>
      <c r="B26" s="171">
        <f t="shared" si="0"/>
        <v>1.1570299406818522E-3</v>
      </c>
      <c r="C26" s="172">
        <v>1.2002400480096017E-3</v>
      </c>
      <c r="D26" s="174">
        <v>1.0999911000544598E-3</v>
      </c>
      <c r="E26" s="42">
        <v>1.0402453014323196E-3</v>
      </c>
      <c r="F26" s="42">
        <v>1.2338004048179515E-3</v>
      </c>
      <c r="G26" s="300">
        <v>1.0300000000000001E-3</v>
      </c>
      <c r="H26" s="42">
        <v>9.655338615340833E-4</v>
      </c>
      <c r="I26" s="42">
        <v>1.438539320976962E-3</v>
      </c>
      <c r="J26" s="172">
        <v>9.0045022511255621E-4</v>
      </c>
      <c r="K26" s="174">
        <v>1.2239606400025768E-3</v>
      </c>
      <c r="L26" s="42">
        <v>1.1001100110011005E-3</v>
      </c>
      <c r="M26" s="3">
        <v>4.3757110530461192E-4</v>
      </c>
      <c r="N26" s="174">
        <v>9.3250099777606756E-4</v>
      </c>
      <c r="O26" s="174">
        <v>9.5000950009500114E-4</v>
      </c>
      <c r="Q26" s="306"/>
      <c r="R26" s="306"/>
      <c r="S26" s="329"/>
    </row>
    <row r="27" spans="1:19" s="296" customFormat="1" ht="15" customHeight="1" x14ac:dyDescent="0.25">
      <c r="A27" s="307" t="s">
        <v>235</v>
      </c>
      <c r="B27" s="175">
        <f t="shared" si="0"/>
        <v>9.5846364379332215E-4</v>
      </c>
      <c r="C27" s="176">
        <v>9.0018003600720144E-4</v>
      </c>
      <c r="D27" s="44">
        <v>1.3245476535713959E-3</v>
      </c>
      <c r="E27" s="44">
        <v>1.1375632147038379E-3</v>
      </c>
      <c r="F27" s="44">
        <v>1.3507909918668961E-3</v>
      </c>
      <c r="G27" s="308">
        <v>6.3000000000000003E-4</v>
      </c>
      <c r="H27" s="44">
        <v>5.526278549924181E-4</v>
      </c>
      <c r="I27" s="44">
        <v>9.0940585484150353E-4</v>
      </c>
      <c r="J27" s="176">
        <v>6.0030015007503748E-4</v>
      </c>
      <c r="K27" s="44">
        <v>8.9381336210714486E-4</v>
      </c>
      <c r="L27" s="44">
        <v>7.0007000700070038E-4</v>
      </c>
      <c r="M27" s="43">
        <v>3.7506094740395312E-4</v>
      </c>
      <c r="N27" s="44">
        <v>5.9900064093068583E-4</v>
      </c>
      <c r="O27" s="44">
        <v>7.4000740007400083E-4</v>
      </c>
      <c r="P27" s="309"/>
      <c r="Q27" s="296" t="s">
        <v>306</v>
      </c>
      <c r="R27" s="319"/>
      <c r="S27" s="331" t="s">
        <v>515</v>
      </c>
    </row>
    <row r="28" spans="1:19" ht="15" customHeight="1" x14ac:dyDescent="0.25">
      <c r="A28" s="310" t="s">
        <v>523</v>
      </c>
      <c r="B28" s="311">
        <f>SUM(B2:B27)</f>
        <v>1.0000000000000004</v>
      </c>
      <c r="C28" s="312">
        <f>SUM(C2:C27)</f>
        <v>1</v>
      </c>
      <c r="D28" s="312">
        <f>SUM(D2:D27)</f>
        <v>1</v>
      </c>
      <c r="E28" s="312">
        <f t="shared" ref="E28:O28" si="1">SUM(E2:E27)</f>
        <v>0.99999999999999989</v>
      </c>
      <c r="F28" s="312">
        <f t="shared" si="1"/>
        <v>0.99999999999999989</v>
      </c>
      <c r="G28" s="312">
        <f t="shared" si="1"/>
        <v>0.99999999999999967</v>
      </c>
      <c r="H28" s="312">
        <f t="shared" si="1"/>
        <v>0.99999999999999989</v>
      </c>
      <c r="I28" s="312">
        <f t="shared" si="1"/>
        <v>1.0000000000000002</v>
      </c>
      <c r="J28" s="312">
        <f t="shared" si="1"/>
        <v>0.99999999999999989</v>
      </c>
      <c r="K28" s="312">
        <f t="shared" si="1"/>
        <v>1.0000000000000002</v>
      </c>
      <c r="L28" s="312">
        <f t="shared" si="1"/>
        <v>1.0000000000000004</v>
      </c>
      <c r="M28" s="312">
        <f t="shared" si="1"/>
        <v>0.99999999999999967</v>
      </c>
      <c r="N28" s="312">
        <f t="shared" si="1"/>
        <v>0.99999999999999978</v>
      </c>
      <c r="O28" s="312">
        <f t="shared" si="1"/>
        <v>1</v>
      </c>
      <c r="P28" s="313"/>
      <c r="S28" s="332"/>
    </row>
    <row r="29" spans="1:19" ht="20.100000000000001" hidden="1" customHeight="1" x14ac:dyDescent="0.25">
      <c r="G29" s="315"/>
      <c r="Q29" s="316"/>
      <c r="R29" s="316"/>
      <c r="S29" s="317"/>
    </row>
    <row r="30" spans="1:19" ht="20.100000000000001" hidden="1" customHeight="1" x14ac:dyDescent="0.25">
      <c r="Q30" s="316"/>
      <c r="R30" s="316"/>
      <c r="S30" s="317"/>
    </row>
    <row r="31" spans="1:19" ht="20.100000000000001" hidden="1" customHeight="1" x14ac:dyDescent="0.25">
      <c r="Q31" s="316"/>
      <c r="R31" s="316"/>
      <c r="S31" s="317"/>
    </row>
    <row r="32" spans="1:19" ht="20.100000000000001" hidden="1" customHeight="1" x14ac:dyDescent="0.25">
      <c r="Q32" s="316"/>
      <c r="R32" s="316"/>
      <c r="S32" s="317"/>
    </row>
    <row r="33" spans="15:19" s="301" customFormat="1" ht="20.100000000000001" hidden="1" customHeight="1" x14ac:dyDescent="0.25">
      <c r="O33" s="305"/>
      <c r="Q33" s="316"/>
      <c r="R33" s="316"/>
      <c r="S33" s="317"/>
    </row>
    <row r="34" spans="15:19" s="301" customFormat="1" ht="20.100000000000001" hidden="1" customHeight="1" x14ac:dyDescent="0.25">
      <c r="O34" s="305"/>
      <c r="Q34" s="316"/>
      <c r="R34" s="316"/>
      <c r="S34" s="317"/>
    </row>
    <row r="35" spans="15:19" s="301" customFormat="1" ht="20.100000000000001" hidden="1" customHeight="1" x14ac:dyDescent="0.25">
      <c r="O35" s="305"/>
      <c r="Q35" s="316"/>
      <c r="R35" s="316"/>
      <c r="S35" s="317"/>
    </row>
    <row r="36" spans="15:19" s="301" customFormat="1" ht="20.100000000000001" hidden="1" customHeight="1" x14ac:dyDescent="0.25">
      <c r="O36" s="305"/>
      <c r="Q36" s="316"/>
      <c r="R36" s="316"/>
      <c r="S36" s="317"/>
    </row>
    <row r="37" spans="15:19" s="301" customFormat="1" ht="20.100000000000001" hidden="1" customHeight="1" x14ac:dyDescent="0.25">
      <c r="O37" s="305"/>
      <c r="Q37" s="316"/>
      <c r="R37" s="316"/>
      <c r="S37" s="317"/>
    </row>
    <row r="38" spans="15:19" s="301" customFormat="1" ht="20.100000000000001" hidden="1" customHeight="1" x14ac:dyDescent="0.25">
      <c r="O38" s="305"/>
      <c r="Q38" s="316"/>
      <c r="R38" s="316"/>
      <c r="S38" s="317"/>
    </row>
    <row r="39" spans="15:19" s="301" customFormat="1" ht="20.100000000000001" hidden="1" customHeight="1" x14ac:dyDescent="0.25">
      <c r="O39" s="305"/>
      <c r="Q39" s="316"/>
      <c r="R39" s="316"/>
      <c r="S39" s="317"/>
    </row>
    <row r="40" spans="15:19" s="301" customFormat="1" ht="20.100000000000001" hidden="1" customHeight="1" x14ac:dyDescent="0.25">
      <c r="O40" s="305"/>
      <c r="Q40" s="316"/>
      <c r="R40" s="316"/>
      <c r="S40" s="317"/>
    </row>
    <row r="41" spans="15:19" s="301" customFormat="1" ht="20.100000000000001" hidden="1" customHeight="1" x14ac:dyDescent="0.25">
      <c r="O41" s="305"/>
      <c r="Q41" s="316"/>
      <c r="R41" s="316"/>
      <c r="S41" s="317"/>
    </row>
    <row r="42" spans="15:19" s="301" customFormat="1" ht="20.100000000000001" hidden="1" customHeight="1" x14ac:dyDescent="0.25">
      <c r="O42" s="305"/>
      <c r="Q42" s="316"/>
      <c r="R42" s="316"/>
      <c r="S42" s="317"/>
    </row>
    <row r="43" spans="15:19" s="301" customFormat="1" ht="20.100000000000001" hidden="1" customHeight="1" x14ac:dyDescent="0.25">
      <c r="O43" s="305"/>
      <c r="Q43" s="316"/>
      <c r="R43" s="316"/>
      <c r="S43" s="317"/>
    </row>
    <row r="44" spans="15:19" s="301" customFormat="1" ht="20.100000000000001" hidden="1" customHeight="1" x14ac:dyDescent="0.25">
      <c r="O44" s="305"/>
      <c r="Q44" s="316"/>
      <c r="R44" s="316"/>
      <c r="S44" s="317"/>
    </row>
    <row r="45" spans="15:19" s="301" customFormat="1" ht="20.100000000000001" hidden="1" customHeight="1" x14ac:dyDescent="0.25">
      <c r="O45" s="305"/>
      <c r="Q45" s="316"/>
      <c r="R45" s="316"/>
      <c r="S45" s="317"/>
    </row>
    <row r="46" spans="15:19" s="301" customFormat="1" ht="20.100000000000001" hidden="1" customHeight="1" x14ac:dyDescent="0.25">
      <c r="O46" s="305"/>
      <c r="Q46" s="316"/>
      <c r="R46" s="316"/>
      <c r="S46" s="317"/>
    </row>
    <row r="47" spans="15:19" s="301" customFormat="1" ht="20.100000000000001" hidden="1" customHeight="1" x14ac:dyDescent="0.25">
      <c r="O47" s="305"/>
      <c r="Q47" s="316"/>
      <c r="R47" s="316"/>
      <c r="S47" s="317"/>
    </row>
    <row r="48" spans="15:19" s="301" customFormat="1" ht="20.100000000000001" hidden="1" customHeight="1" x14ac:dyDescent="0.25">
      <c r="O48" s="305"/>
      <c r="Q48" s="316"/>
      <c r="R48" s="316"/>
      <c r="S48" s="317"/>
    </row>
    <row r="49" spans="15:19" s="301" customFormat="1" ht="20.100000000000001" hidden="1" customHeight="1" x14ac:dyDescent="0.25">
      <c r="O49" s="305"/>
      <c r="Q49" s="316"/>
      <c r="R49" s="316"/>
      <c r="S49" s="317"/>
    </row>
    <row r="50" spans="15:19" s="301" customFormat="1" ht="20.100000000000001" hidden="1" customHeight="1" x14ac:dyDescent="0.25">
      <c r="O50" s="305"/>
      <c r="Q50" s="318"/>
      <c r="R50" s="320"/>
      <c r="S50" s="174"/>
    </row>
    <row r="51" spans="15:19" s="301" customFormat="1" ht="20.100000000000001" hidden="1" customHeight="1" x14ac:dyDescent="0.25">
      <c r="O51" s="305"/>
      <c r="Q51" s="318"/>
      <c r="R51" s="320"/>
      <c r="S51" s="174"/>
    </row>
    <row r="52" spans="15:19" s="301" customFormat="1" ht="20.100000000000001" hidden="1" customHeight="1" x14ac:dyDescent="0.25">
      <c r="O52" s="305"/>
      <c r="Q52" s="318"/>
      <c r="R52" s="320"/>
      <c r="S52" s="174"/>
    </row>
    <row r="53" spans="15:19" s="301" customFormat="1" ht="20.100000000000001" hidden="1" customHeight="1" x14ac:dyDescent="0.25">
      <c r="O53" s="305"/>
      <c r="Q53" s="318"/>
      <c r="R53" s="320"/>
      <c r="S53" s="174"/>
    </row>
    <row r="54" spans="15:19" s="301" customFormat="1" ht="20.100000000000001" hidden="1" customHeight="1" x14ac:dyDescent="0.25">
      <c r="O54" s="305"/>
      <c r="R54" s="304"/>
      <c r="S54" s="321"/>
    </row>
    <row r="55" spans="15:19" s="301" customFormat="1" ht="20.100000000000001" hidden="1" customHeight="1" x14ac:dyDescent="0.25">
      <c r="O55" s="305"/>
      <c r="R55" s="304"/>
      <c r="S55" s="321"/>
    </row>
    <row r="56" spans="15:19" s="301" customFormat="1" ht="20.100000000000001" hidden="1" customHeight="1" x14ac:dyDescent="0.25">
      <c r="O56" s="305"/>
      <c r="R56" s="304"/>
      <c r="S56" s="321"/>
    </row>
    <row r="57" spans="15:19" s="301" customFormat="1" ht="20.100000000000001" hidden="1" customHeight="1" x14ac:dyDescent="0.25">
      <c r="O57" s="305"/>
      <c r="R57" s="304"/>
      <c r="S57" s="321"/>
    </row>
    <row r="58" spans="15:19" s="301" customFormat="1" ht="20.100000000000001" hidden="1" customHeight="1" x14ac:dyDescent="0.25">
      <c r="O58" s="305"/>
      <c r="R58" s="304"/>
      <c r="S58" s="321"/>
    </row>
    <row r="59" spans="15:19" s="301" customFormat="1" ht="20.100000000000001" hidden="1" customHeight="1" x14ac:dyDescent="0.25">
      <c r="O59" s="305"/>
      <c r="R59" s="304"/>
      <c r="S59" s="321"/>
    </row>
    <row r="60" spans="15:19" s="301" customFormat="1" ht="20.100000000000001" hidden="1" customHeight="1" x14ac:dyDescent="0.25">
      <c r="O60" s="305"/>
      <c r="R60" s="304"/>
      <c r="S60" s="321"/>
    </row>
    <row r="61" spans="15:19" s="301" customFormat="1" ht="20.100000000000001" hidden="1" customHeight="1" x14ac:dyDescent="0.25">
      <c r="O61" s="305"/>
      <c r="R61" s="304"/>
      <c r="S61" s="321"/>
    </row>
    <row r="62" spans="15:19" s="301" customFormat="1" ht="20.100000000000001" hidden="1" customHeight="1" x14ac:dyDescent="0.25">
      <c r="O62" s="305"/>
      <c r="R62" s="304"/>
      <c r="S62" s="321"/>
    </row>
    <row r="63" spans="15:19" s="301" customFormat="1" ht="20.100000000000001" hidden="1" customHeight="1" x14ac:dyDescent="0.25">
      <c r="O63" s="305"/>
      <c r="R63" s="304"/>
      <c r="S63" s="321"/>
    </row>
    <row r="64" spans="15:19" s="301" customFormat="1" ht="20.100000000000001" hidden="1" customHeight="1" x14ac:dyDescent="0.25">
      <c r="O64" s="305"/>
      <c r="R64" s="304"/>
      <c r="S64" s="321"/>
    </row>
    <row r="65" spans="2:16" ht="20.100000000000001" hidden="1" customHeight="1" x14ac:dyDescent="0.25">
      <c r="B65" s="301"/>
      <c r="O65" s="305"/>
      <c r="P65" s="301"/>
    </row>
    <row r="66" spans="2:16" ht="20.100000000000001" hidden="1" customHeight="1" x14ac:dyDescent="0.25">
      <c r="B66" s="301"/>
      <c r="O66" s="305"/>
      <c r="P66" s="301"/>
    </row>
    <row r="67" spans="2:16" ht="20.100000000000001" hidden="1" customHeight="1" x14ac:dyDescent="0.25">
      <c r="B67" s="301"/>
      <c r="O67" s="305"/>
      <c r="P67" s="301"/>
    </row>
    <row r="68" spans="2:16" ht="20.100000000000001" hidden="1" customHeight="1" x14ac:dyDescent="0.25">
      <c r="B68" s="301"/>
      <c r="O68" s="305"/>
      <c r="P68" s="301"/>
    </row>
    <row r="69" spans="2:16" ht="20.100000000000001" hidden="1" customHeight="1" x14ac:dyDescent="0.25">
      <c r="B69" s="301"/>
      <c r="O69" s="305"/>
      <c r="P69" s="301"/>
    </row>
    <row r="70" spans="2:16" ht="20.100000000000001" hidden="1" customHeight="1" x14ac:dyDescent="0.25">
      <c r="B70" s="301"/>
      <c r="O70" s="305"/>
      <c r="P70" s="301"/>
    </row>
    <row r="71" spans="2:16" ht="20.100000000000001" hidden="1" customHeight="1" x14ac:dyDescent="0.25">
      <c r="B71" s="301"/>
      <c r="O71" s="305"/>
      <c r="P71" s="301"/>
    </row>
    <row r="72" spans="2:16" ht="20.100000000000001" hidden="1" customHeight="1" x14ac:dyDescent="0.25">
      <c r="B72" s="301"/>
      <c r="O72" s="305"/>
      <c r="P72" s="301"/>
    </row>
    <row r="73" spans="2:16" ht="20.100000000000001" hidden="1" customHeight="1" x14ac:dyDescent="0.25">
      <c r="B73" s="301"/>
      <c r="O73" s="305"/>
      <c r="P73" s="301"/>
    </row>
    <row r="74" spans="2:16" ht="20.100000000000001" hidden="1" customHeight="1" x14ac:dyDescent="0.25">
      <c r="B74" s="301"/>
      <c r="O74" s="305"/>
      <c r="P74" s="301"/>
    </row>
    <row r="75" spans="2:16" ht="20.100000000000001" hidden="1" customHeight="1" x14ac:dyDescent="0.25">
      <c r="B75" s="301"/>
      <c r="O75" s="305"/>
      <c r="P75" s="301"/>
    </row>
    <row r="76" spans="2:16" ht="20.100000000000001" hidden="1" customHeight="1" x14ac:dyDescent="0.25">
      <c r="B76" s="301"/>
      <c r="O76" s="305"/>
      <c r="P76" s="301"/>
    </row>
    <row r="77" spans="2:16" ht="15" hidden="1" customHeight="1" x14ac:dyDescent="0.25"/>
    <row r="78" spans="2:16" ht="15" hidden="1" customHeight="1" x14ac:dyDescent="0.25"/>
    <row r="79" spans="2:16" ht="15" hidden="1" customHeight="1" x14ac:dyDescent="0.25"/>
    <row r="80" spans="2:16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</sheetData>
  <sortState ref="A2:P27">
    <sortCondition descending="1" ref="B2:B27"/>
  </sortState>
  <phoneticPr fontId="23" type="noConversion"/>
  <conditionalFormatting sqref="C2:D2">
    <cfRule type="duplicateValues" dxfId="67" priority="67"/>
  </conditionalFormatting>
  <conditionalFormatting sqref="C3:D3">
    <cfRule type="duplicateValues" dxfId="66" priority="69"/>
  </conditionalFormatting>
  <conditionalFormatting sqref="C4:D4">
    <cfRule type="duplicateValues" dxfId="65" priority="71"/>
  </conditionalFormatting>
  <conditionalFormatting sqref="E2">
    <cfRule type="duplicateValues" dxfId="64" priority="22"/>
  </conditionalFormatting>
  <conditionalFormatting sqref="E3">
    <cfRule type="duplicateValues" dxfId="63" priority="23"/>
  </conditionalFormatting>
  <conditionalFormatting sqref="E4">
    <cfRule type="duplicateValues" dxfId="62" priority="24"/>
  </conditionalFormatting>
  <conditionalFormatting sqref="G2">
    <cfRule type="duplicateValues" dxfId="61" priority="19"/>
  </conditionalFormatting>
  <conditionalFormatting sqref="G3">
    <cfRule type="duplicateValues" dxfId="60" priority="20"/>
  </conditionalFormatting>
  <conditionalFormatting sqref="G4">
    <cfRule type="duplicateValues" dxfId="59" priority="21"/>
  </conditionalFormatting>
  <conditionalFormatting sqref="H2">
    <cfRule type="duplicateValues" dxfId="58" priority="16"/>
  </conditionalFormatting>
  <conditionalFormatting sqref="H3">
    <cfRule type="duplicateValues" dxfId="57" priority="17"/>
  </conditionalFormatting>
  <conditionalFormatting sqref="H4">
    <cfRule type="duplicateValues" dxfId="56" priority="18"/>
  </conditionalFormatting>
  <conditionalFormatting sqref="I2">
    <cfRule type="duplicateValues" dxfId="55" priority="13"/>
  </conditionalFormatting>
  <conditionalFormatting sqref="I3">
    <cfRule type="duplicateValues" dxfId="54" priority="14"/>
  </conditionalFormatting>
  <conditionalFormatting sqref="I4">
    <cfRule type="duplicateValues" dxfId="53" priority="15"/>
  </conditionalFormatting>
  <conditionalFormatting sqref="J2">
    <cfRule type="duplicateValues" dxfId="52" priority="10"/>
  </conditionalFormatting>
  <conditionalFormatting sqref="J3">
    <cfRule type="duplicateValues" dxfId="51" priority="11"/>
  </conditionalFormatting>
  <conditionalFormatting sqref="J4">
    <cfRule type="duplicateValues" dxfId="50" priority="12"/>
  </conditionalFormatting>
  <conditionalFormatting sqref="K2">
    <cfRule type="duplicateValues" dxfId="49" priority="7"/>
  </conditionalFormatting>
  <conditionalFormatting sqref="K3">
    <cfRule type="duplicateValues" dxfId="48" priority="8"/>
  </conditionalFormatting>
  <conditionalFormatting sqref="K4">
    <cfRule type="duplicateValues" dxfId="47" priority="9"/>
  </conditionalFormatting>
  <conditionalFormatting sqref="L2">
    <cfRule type="duplicateValues" dxfId="46" priority="4"/>
  </conditionalFormatting>
  <conditionalFormatting sqref="L3">
    <cfRule type="duplicateValues" dxfId="45" priority="5"/>
  </conditionalFormatting>
  <conditionalFormatting sqref="L4">
    <cfRule type="duplicateValues" dxfId="44" priority="6"/>
  </conditionalFormatting>
  <conditionalFormatting sqref="N2:O2">
    <cfRule type="duplicateValues" dxfId="43" priority="1"/>
  </conditionalFormatting>
  <conditionalFormatting sqref="N3:O3">
    <cfRule type="duplicateValues" dxfId="42" priority="2"/>
  </conditionalFormatting>
  <conditionalFormatting sqref="N4:O4">
    <cfRule type="duplicateValues" dxfId="41" priority="3"/>
  </conditionalFormatting>
  <hyperlinks>
    <hyperlink ref="S9" r:id="rId1" xr:uid="{A80DC1A2-D839-40FD-9A3C-0B3A26790336}"/>
    <hyperlink ref="S14" r:id="rId2" xr:uid="{AA300CCE-57FB-4FEF-907C-B68E2A6245EA}"/>
    <hyperlink ref="S11" r:id="rId3" xr:uid="{C92F2994-72B2-4A6B-80DE-8357D5422D13}"/>
    <hyperlink ref="S13" r:id="rId4" xr:uid="{DC7FEA6D-355D-4B8D-9734-2C494BAEA2AA}"/>
    <hyperlink ref="S3" r:id="rId5" xr:uid="{C052CEC6-D190-4D92-A1C4-66F6038C729F}"/>
    <hyperlink ref="C1" r:id="rId6" xr:uid="{237291E5-FAF6-4BB0-87DD-03FC661AA31E}"/>
    <hyperlink ref="D1" r:id="rId7" display="[2]" xr:uid="{EFD5EA7C-C661-4959-9D42-49F47765EE05}"/>
    <hyperlink ref="S2" r:id="rId8" xr:uid="{C722EF9E-AC1E-42E3-9407-39D24C29C3FB}"/>
    <hyperlink ref="S4" r:id="rId9" xr:uid="{14797498-5BB4-4DCA-88FF-14AC396D11D1}"/>
    <hyperlink ref="S7" r:id="rId10" xr:uid="{6C3E92D4-A982-4615-9157-60408513E27D}"/>
    <hyperlink ref="S6" r:id="rId11" xr:uid="{24441C19-2E16-48E9-A790-220774ED7189}"/>
    <hyperlink ref="S10" r:id="rId12" xr:uid="{0E49FCFE-78F7-4B28-A56A-D8588BD0C92F}"/>
    <hyperlink ref="S12" r:id="rId13" xr:uid="{68E1F73E-6F27-4626-B402-3AB7E704EAA7}"/>
    <hyperlink ref="E1" r:id="rId14" display="[9]*" xr:uid="{8AC4A0DB-A269-4302-B33F-FFCB02DE2316}"/>
    <hyperlink ref="F1" r:id="rId15" display="[14]*" xr:uid="{7B944BBD-24B5-40C1-8A3F-2524C39BAD81}"/>
    <hyperlink ref="G1" r:id="rId16" display="[11]*" xr:uid="{B2FE2084-FEC3-49A4-A4C5-DA5539631E54}"/>
    <hyperlink ref="H1" r:id="rId17" display="[11]*" xr:uid="{D3C96DEC-C4BF-4F74-B436-A8DD4A16B630}"/>
    <hyperlink ref="I1" r:id="rId18" display="[10]*" xr:uid="{9CE445C0-48AC-4DD1-A434-862875C44592}"/>
    <hyperlink ref="J1" r:id="rId19" display="https://www.sttmedia.com/characterfrequency-english" xr:uid="{82E9C9B3-7971-4C69-B7AD-76D0003CD4B2}"/>
    <hyperlink ref="K1" r:id="rId20" display="[13]" xr:uid="{2412BB86-DCE4-4014-8AB6-73EA20EEA4BE}"/>
    <hyperlink ref="L1" r:id="rId21" display="http://pi.math.cornell.edu/~mec/2003-2004/cryptography/subs/frequencies.html" xr:uid="{2878E422-17D1-4413-9003-F400AE0DA513}"/>
    <hyperlink ref="M1" r:id="rId22" display="[13]" xr:uid="{E085ADFB-1FE7-4D2B-9E55-785268FCD625}"/>
    <hyperlink ref="O1" r:id="rId23" display="[8]*" xr:uid="{182AFB4C-5E51-45CA-AA01-7313F956FE1A}"/>
    <hyperlink ref="N1" r:id="rId24" display="[7]" xr:uid="{0960ECAB-37D2-429D-90FB-14CE4033E792}"/>
    <hyperlink ref="S5" r:id="rId25" xr:uid="{EA5FFA86-AC39-451E-8A5B-6A3086408A28}"/>
    <hyperlink ref="S8" r:id="rId26" xr:uid="{F8AA6F69-3053-4F67-B071-C569AB64692D}"/>
  </hyperlinks>
  <pageMargins left="0.7" right="0.7" top="0.75" bottom="0.75" header="0.3" footer="0.3"/>
  <pageSetup paperSize="0" orientation="portrait" horizontalDpi="0" verticalDpi="0" copies="0"/>
  <legacyDrawing r:id="rId27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5BA3ACD-860B-44C7-9F37-213C90A8B0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en!N2:N2</xm:f>
              <xm:sqref>N2</xm:sqref>
            </x14:sparkline>
            <x14:sparkline>
              <xm:f>en!O2:O2</xm:f>
              <xm:sqref>O2</xm:sqref>
            </x14:sparkline>
          </x14:sparklines>
        </x14:sparklineGroup>
        <x14:sparklineGroup displayEmptyCellsAs="gap" xr2:uid="{0781EF40-EAB0-44FE-B791-89EF4012D57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en!L2:L2</xm:f>
              <xm:sqref>L2</xm:sqref>
            </x14:sparkline>
          </x14:sparklines>
        </x14:sparklineGroup>
        <x14:sparklineGroup displayEmptyCellsAs="gap" xr2:uid="{61E80699-D1F9-4244-AB09-8EE1AB489C7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en!K2:K2</xm:f>
              <xm:sqref>K2</xm:sqref>
            </x14:sparkline>
          </x14:sparklines>
        </x14:sparklineGroup>
        <x14:sparklineGroup displayEmptyCellsAs="gap" xr2:uid="{1B55FF74-FB61-4795-A9A0-3D690B0A79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en!J2:J2</xm:f>
              <xm:sqref>J2</xm:sqref>
            </x14:sparkline>
          </x14:sparklines>
        </x14:sparklineGroup>
        <x14:sparklineGroup displayEmptyCellsAs="gap" xr2:uid="{B14B8F50-18AA-4465-8924-7FE6F1373D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en!I2:I2</xm:f>
              <xm:sqref>I2</xm:sqref>
            </x14:sparkline>
          </x14:sparklines>
        </x14:sparklineGroup>
        <x14:sparklineGroup displayEmptyCellsAs="gap" xr2:uid="{2637E6BF-6089-454F-BA3E-5C08AFA931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en!H2:H2</xm:f>
              <xm:sqref>H2</xm:sqref>
            </x14:sparkline>
          </x14:sparklines>
        </x14:sparklineGroup>
        <x14:sparklineGroup displayEmptyCellsAs="gap" xr2:uid="{2BA5059F-F286-4097-A618-041DFAC111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en!G2:G2</xm:f>
              <xm:sqref>G2</xm:sqref>
            </x14:sparkline>
          </x14:sparklines>
        </x14:sparklineGroup>
        <x14:sparklineGroup displayEmptyCellsAs="gap" xr2:uid="{D7332CD7-50BB-4F69-BEB4-EB431C37C1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en!E2:E2</xm:f>
              <xm:sqref>E2</xm:sqref>
            </x14:sparkline>
          </x14:sparklines>
        </x14:sparklineGroup>
        <x14:sparklineGroup displayEmptyCellsAs="gap" xr2:uid="{C241BC43-A113-4CF1-97E9-912CEB3781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en!C2:C2</xm:f>
              <xm:sqref>C2</xm:sqref>
            </x14:sparkline>
            <x14:sparkline>
              <xm:f>en!D2:D2</xm:f>
              <xm:sqref>D2</xm:sqref>
            </x14:sparkline>
          </x14:sparklines>
        </x14:sparklineGroup>
        <x14:sparklineGroup type="column" displayEmptyCellsAs="gap" markers="1" high="1" low="1" first="1" displayXAxis="1" xr2:uid="{3AC92671-C56A-4660-8A3F-68719AEF2D15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en!B2:O2</xm:f>
              <xm:sqref>P2</xm:sqref>
            </x14:sparkline>
            <x14:sparkline>
              <xm:f>en!B3:O3</xm:f>
              <xm:sqref>P3</xm:sqref>
            </x14:sparkline>
            <x14:sparkline>
              <xm:f>en!B4:O4</xm:f>
              <xm:sqref>P4</xm:sqref>
            </x14:sparkline>
            <x14:sparkline>
              <xm:f>en!B5:O5</xm:f>
              <xm:sqref>P5</xm:sqref>
            </x14:sparkline>
            <x14:sparkline>
              <xm:f>en!B6:O6</xm:f>
              <xm:sqref>P6</xm:sqref>
            </x14:sparkline>
            <x14:sparkline>
              <xm:f>en!B7:O7</xm:f>
              <xm:sqref>P7</xm:sqref>
            </x14:sparkline>
            <x14:sparkline>
              <xm:f>en!B8:O8</xm:f>
              <xm:sqref>P8</xm:sqref>
            </x14:sparkline>
            <x14:sparkline>
              <xm:f>en!B9:O9</xm:f>
              <xm:sqref>P9</xm:sqref>
            </x14:sparkline>
            <x14:sparkline>
              <xm:f>en!B10:O10</xm:f>
              <xm:sqref>P10</xm:sqref>
            </x14:sparkline>
            <x14:sparkline>
              <xm:f>en!B11:O11</xm:f>
              <xm:sqref>P11</xm:sqref>
            </x14:sparkline>
            <x14:sparkline>
              <xm:f>en!B12:O12</xm:f>
              <xm:sqref>P12</xm:sqref>
            </x14:sparkline>
            <x14:sparkline>
              <xm:f>en!B13:O13</xm:f>
              <xm:sqref>P13</xm:sqref>
            </x14:sparkline>
            <x14:sparkline>
              <xm:f>en!B14:O14</xm:f>
              <xm:sqref>P14</xm:sqref>
            </x14:sparkline>
            <x14:sparkline>
              <xm:f>en!B15:O15</xm:f>
              <xm:sqref>P15</xm:sqref>
            </x14:sparkline>
            <x14:sparkline>
              <xm:f>en!B16:O16</xm:f>
              <xm:sqref>P16</xm:sqref>
            </x14:sparkline>
            <x14:sparkline>
              <xm:f>en!B17:O17</xm:f>
              <xm:sqref>P17</xm:sqref>
            </x14:sparkline>
            <x14:sparkline>
              <xm:f>en!B18:O18</xm:f>
              <xm:sqref>P18</xm:sqref>
            </x14:sparkline>
            <x14:sparkline>
              <xm:f>en!B19:O19</xm:f>
              <xm:sqref>P19</xm:sqref>
            </x14:sparkline>
            <x14:sparkline>
              <xm:f>en!B20:O20</xm:f>
              <xm:sqref>P20</xm:sqref>
            </x14:sparkline>
            <x14:sparkline>
              <xm:f>en!B21:O21</xm:f>
              <xm:sqref>P21</xm:sqref>
            </x14:sparkline>
            <x14:sparkline>
              <xm:f>en!B22:O22</xm:f>
              <xm:sqref>P22</xm:sqref>
            </x14:sparkline>
            <x14:sparkline>
              <xm:f>en!B23:O23</xm:f>
              <xm:sqref>P23</xm:sqref>
            </x14:sparkline>
            <x14:sparkline>
              <xm:f>en!B24:O24</xm:f>
              <xm:sqref>P24</xm:sqref>
            </x14:sparkline>
            <x14:sparkline>
              <xm:f>en!B25:O25</xm:f>
              <xm:sqref>P25</xm:sqref>
            </x14:sparkline>
            <x14:sparkline>
              <xm:f>en!B26:O26</xm:f>
              <xm:sqref>P26</xm:sqref>
            </x14:sparkline>
            <x14:sparkline>
              <xm:f>en!B27:O27</xm:f>
              <xm:sqref>P27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D5CE-AD43-4481-B328-93736D152B0E}">
  <sheetPr>
    <tabColor rgb="FF92D050"/>
  </sheetPr>
  <dimension ref="A1:AA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0" defaultRowHeight="0" customHeight="1" zeroHeight="1" x14ac:dyDescent="0.25"/>
  <cols>
    <col min="1" max="1" width="5.28515625" bestFit="1" customWidth="1"/>
    <col min="2" max="2" width="10.5703125" bestFit="1" customWidth="1"/>
    <col min="3" max="16" width="9.7109375" customWidth="1"/>
    <col min="17" max="17" width="7.7109375" customWidth="1"/>
    <col min="18" max="18" width="12.85546875" bestFit="1" customWidth="1"/>
    <col min="19" max="19" width="60.7109375" customWidth="1"/>
    <col min="20" max="25" width="9.140625" hidden="1" customWidth="1"/>
    <col min="26" max="27" width="0" hidden="1" customWidth="1"/>
    <col min="28" max="16384" width="9.140625" hidden="1"/>
  </cols>
  <sheetData>
    <row r="1" spans="1:19" ht="15" x14ac:dyDescent="0.25">
      <c r="A1" s="326"/>
      <c r="B1" s="170" t="s">
        <v>1003</v>
      </c>
      <c r="C1" s="324" t="s">
        <v>519</v>
      </c>
      <c r="D1" s="324" t="s">
        <v>514</v>
      </c>
      <c r="E1" s="324" t="s">
        <v>209</v>
      </c>
      <c r="F1" s="324" t="s">
        <v>520</v>
      </c>
      <c r="G1" s="324" t="s">
        <v>1011</v>
      </c>
      <c r="H1" s="324" t="s">
        <v>241</v>
      </c>
      <c r="I1" s="324" t="s">
        <v>525</v>
      </c>
      <c r="J1" s="229" t="s">
        <v>1012</v>
      </c>
      <c r="P1" s="297"/>
      <c r="Q1" s="322" t="s">
        <v>343</v>
      </c>
      <c r="R1" s="295" t="s">
        <v>982</v>
      </c>
      <c r="S1" s="333"/>
    </row>
    <row r="2" spans="1:19" ht="15" x14ac:dyDescent="0.25">
      <c r="A2" s="299" t="s">
        <v>174</v>
      </c>
      <c r="B2" s="171">
        <f t="shared" ref="B2:B34" si="0">(C2*796+D2*650+E2*227+F2*121+G2*103+H2*(1897/8)+I2*(1897/8)+J2*(1897/8))/(1897*(1+1/8*3))</f>
        <v>0.10804539583865211</v>
      </c>
      <c r="C2" s="172">
        <v>0.10967369201111513</v>
      </c>
      <c r="D2" s="42">
        <v>0.10607878424315137</v>
      </c>
      <c r="E2" s="174">
        <v>0.10763409280300253</v>
      </c>
      <c r="F2" s="300">
        <v>0.10043645457001155</v>
      </c>
      <c r="G2" s="42">
        <v>0.11300919842312748</v>
      </c>
      <c r="H2" s="42">
        <v>0.10983</v>
      </c>
      <c r="I2" s="42">
        <v>0.10619219182608867</v>
      </c>
      <c r="J2" s="42">
        <v>0.11015911872705016</v>
      </c>
      <c r="P2" s="303"/>
      <c r="Q2" s="321" t="s">
        <v>205</v>
      </c>
      <c r="R2" s="304" t="s">
        <v>1004</v>
      </c>
      <c r="S2" s="335" t="s">
        <v>204</v>
      </c>
    </row>
    <row r="3" spans="1:19" ht="15" x14ac:dyDescent="0.25">
      <c r="A3" s="299" t="s">
        <v>165</v>
      </c>
      <c r="B3" s="171">
        <f t="shared" si="0"/>
        <v>8.4066648687588993E-2</v>
      </c>
      <c r="C3" s="172">
        <v>8.4492408151272125E-2</v>
      </c>
      <c r="D3" s="42">
        <v>8.2083583283343337E-2</v>
      </c>
      <c r="E3" s="174">
        <v>8.4129141457709555E-2</v>
      </c>
      <c r="F3" s="300">
        <v>8.9213496939610129E-2</v>
      </c>
      <c r="G3" s="174">
        <v>8.8446376225614076E-2</v>
      </c>
      <c r="H3" s="42">
        <v>8.4830000000000003E-2</v>
      </c>
      <c r="I3" s="42">
        <v>7.9884760618417164E-2</v>
      </c>
      <c r="J3" s="42">
        <v>8.6903304773561785E-2</v>
      </c>
      <c r="P3" s="303"/>
      <c r="Q3" s="321" t="s">
        <v>207</v>
      </c>
      <c r="R3" s="304" t="s">
        <v>1008</v>
      </c>
      <c r="S3" s="330" t="s">
        <v>529</v>
      </c>
    </row>
    <row r="4" spans="1:19" ht="15" x14ac:dyDescent="0.25">
      <c r="A4" s="299" t="s">
        <v>160</v>
      </c>
      <c r="B4" s="171">
        <f t="shared" si="0"/>
        <v>7.9462018204886894E-2</v>
      </c>
      <c r="C4" s="172">
        <v>8.012995097515313E-2</v>
      </c>
      <c r="D4" s="174">
        <v>8.0383923215356909E-2</v>
      </c>
      <c r="E4" s="174">
        <v>7.8137542608935448E-2</v>
      </c>
      <c r="F4" s="300">
        <v>7.5054584004902655E-2</v>
      </c>
      <c r="G4" s="174">
        <v>7.7226321641564746E-2</v>
      </c>
      <c r="H4" s="42">
        <v>7.9979999999999996E-2</v>
      </c>
      <c r="I4" s="42">
        <v>8.2237457718290233E-2</v>
      </c>
      <c r="J4" s="42">
        <v>7.5887392900856776E-2</v>
      </c>
      <c r="P4" s="303"/>
      <c r="Q4" s="321" t="s">
        <v>209</v>
      </c>
      <c r="R4" s="304" t="s">
        <v>1009</v>
      </c>
      <c r="S4" s="330" t="s">
        <v>1010</v>
      </c>
    </row>
    <row r="5" spans="1:19" ht="15" x14ac:dyDescent="0.25">
      <c r="A5" s="299" t="s">
        <v>168</v>
      </c>
      <c r="B5" s="171">
        <f t="shared" si="0"/>
        <v>7.5185075228676942E-2</v>
      </c>
      <c r="C5" s="172">
        <v>7.3531722745056954E-2</v>
      </c>
      <c r="D5" s="42">
        <v>7.9784043191361745E-2</v>
      </c>
      <c r="E5" s="174">
        <v>7.9166771724134943E-2</v>
      </c>
      <c r="F5" s="300">
        <v>7.1061866125078907E-2</v>
      </c>
      <c r="G5" s="174">
        <v>7.1666835135954732E-2</v>
      </c>
      <c r="H5" s="42">
        <v>7.3669999999999999E-2</v>
      </c>
      <c r="I5" s="42">
        <v>7.9777819841150205E-2</v>
      </c>
      <c r="J5" s="42">
        <v>6.4871481028151753E-2</v>
      </c>
      <c r="P5" s="303"/>
      <c r="Q5" s="321" t="s">
        <v>239</v>
      </c>
      <c r="R5" s="304" t="s">
        <v>1007</v>
      </c>
      <c r="S5" s="330" t="s">
        <v>521</v>
      </c>
    </row>
    <row r="6" spans="1:19" ht="15" x14ac:dyDescent="0.25">
      <c r="A6" s="299" t="s">
        <v>173</v>
      </c>
      <c r="B6" s="171">
        <f t="shared" si="0"/>
        <v>6.7018732127350156E-2</v>
      </c>
      <c r="C6" s="172">
        <v>6.6972295793851708E-2</v>
      </c>
      <c r="D6" s="42">
        <v>6.7186562687462509E-2</v>
      </c>
      <c r="E6" s="174">
        <v>6.8009299353018304E-2</v>
      </c>
      <c r="F6" s="300">
        <v>6.76643805977174E-2</v>
      </c>
      <c r="G6" s="174">
        <v>6.8533306378247255E-2</v>
      </c>
      <c r="H6" s="42">
        <v>6.7000000000000004E-2</v>
      </c>
      <c r="I6" s="42">
        <v>6.6944926569115326E-2</v>
      </c>
      <c r="J6" s="42">
        <v>6.4871481028151753E-2</v>
      </c>
      <c r="P6" s="303"/>
      <c r="Q6" s="321" t="s">
        <v>240</v>
      </c>
      <c r="R6" s="304" t="s">
        <v>1005</v>
      </c>
      <c r="S6" s="330" t="s">
        <v>206</v>
      </c>
    </row>
    <row r="7" spans="1:19" ht="15" x14ac:dyDescent="0.25">
      <c r="A7" s="299" t="s">
        <v>178</v>
      </c>
      <c r="B7" s="171">
        <f t="shared" si="0"/>
        <v>6.130706010882854E-2</v>
      </c>
      <c r="C7" s="172">
        <v>6.2582712357672557E-2</v>
      </c>
      <c r="D7" s="42">
        <v>5.8288342331533689E-2</v>
      </c>
      <c r="E7" s="174">
        <v>6.4518085832180161E-2</v>
      </c>
      <c r="F7" s="300">
        <v>6.3194163180847779E-2</v>
      </c>
      <c r="G7" s="174">
        <v>6.1558677853027405E-2</v>
      </c>
      <c r="H7" s="42">
        <v>6.318E-2</v>
      </c>
      <c r="I7" s="42">
        <v>5.5716144956084797E-2</v>
      </c>
      <c r="J7" s="42">
        <v>6.4871481028151753E-2</v>
      </c>
      <c r="P7" s="303"/>
      <c r="Q7" s="321" t="s">
        <v>241</v>
      </c>
      <c r="R7" s="304" t="s">
        <v>530</v>
      </c>
      <c r="S7" s="330" t="s">
        <v>978</v>
      </c>
    </row>
    <row r="8" spans="1:19" ht="15" x14ac:dyDescent="0.25">
      <c r="A8" s="299" t="s">
        <v>177</v>
      </c>
      <c r="B8" s="171">
        <f t="shared" si="0"/>
        <v>5.5427681363271357E-2</v>
      </c>
      <c r="C8" s="172">
        <v>5.4678117009500787E-2</v>
      </c>
      <c r="D8" s="42">
        <v>5.7088582283543292E-2</v>
      </c>
      <c r="E8" s="174">
        <v>5.6469294717478399E-2</v>
      </c>
      <c r="F8" s="300">
        <v>5.2450601441047469E-2</v>
      </c>
      <c r="G8" s="174">
        <v>5.0237541696148802E-2</v>
      </c>
      <c r="H8" s="42">
        <v>5.4730000000000001E-2</v>
      </c>
      <c r="I8" s="42">
        <v>5.7213315837822194E-2</v>
      </c>
      <c r="J8" s="42">
        <v>5.5079559363525078E-2</v>
      </c>
      <c r="P8" s="303"/>
      <c r="Q8" s="321" t="s">
        <v>509</v>
      </c>
      <c r="R8" s="304" t="s">
        <v>530</v>
      </c>
      <c r="S8" s="330" t="s">
        <v>208</v>
      </c>
    </row>
    <row r="9" spans="1:19" ht="15" x14ac:dyDescent="0.25">
      <c r="A9" s="299" t="s">
        <v>176</v>
      </c>
      <c r="B9" s="171">
        <f t="shared" si="0"/>
        <v>5.0161782656572847E-2</v>
      </c>
      <c r="C9" s="172">
        <v>4.7335036827895922E-2</v>
      </c>
      <c r="D9" s="42">
        <v>5.3789242151569688E-2</v>
      </c>
      <c r="E9" s="174">
        <v>5.0972793474037548E-2</v>
      </c>
      <c r="F9" s="300">
        <v>5.2075664897764898E-2</v>
      </c>
      <c r="G9" s="174">
        <v>4.275750530678258E-2</v>
      </c>
      <c r="H9" s="42">
        <v>4.7460000000000002E-2</v>
      </c>
      <c r="I9" s="42">
        <v>5.5074500292483057E-2</v>
      </c>
      <c r="J9" s="42">
        <v>4.8959608323133404E-2</v>
      </c>
      <c r="P9" s="303"/>
      <c r="Q9" s="321" t="s">
        <v>510</v>
      </c>
      <c r="R9" s="304" t="s">
        <v>530</v>
      </c>
      <c r="S9" s="292" t="s">
        <v>1006</v>
      </c>
    </row>
    <row r="10" spans="1:19" ht="15" x14ac:dyDescent="0.25">
      <c r="A10" s="299" t="s">
        <v>162</v>
      </c>
      <c r="B10" s="171">
        <f t="shared" si="0"/>
        <v>4.6335472275808379E-2</v>
      </c>
      <c r="C10" s="172">
        <v>4.5383382968062554E-2</v>
      </c>
      <c r="D10" s="42">
        <v>4.7490501899620077E-2</v>
      </c>
      <c r="E10" s="174">
        <v>4.5512583212108444E-2</v>
      </c>
      <c r="F10" s="300">
        <v>4.6347390908778999E-2</v>
      </c>
      <c r="G10" s="174">
        <v>4.4273728899221675E-2</v>
      </c>
      <c r="H10" s="42">
        <v>4.5330000000000002E-2</v>
      </c>
      <c r="I10" s="42">
        <v>4.8871935210999529E-2</v>
      </c>
      <c r="J10" s="42">
        <v>4.6511627906976737E-2</v>
      </c>
      <c r="P10" s="303"/>
      <c r="Q10" s="321"/>
      <c r="R10" s="304"/>
      <c r="S10" s="328"/>
    </row>
    <row r="11" spans="1:19" ht="15" x14ac:dyDescent="0.25">
      <c r="A11" s="299" t="s">
        <v>171</v>
      </c>
      <c r="B11" s="171">
        <f t="shared" si="0"/>
        <v>4.3434892642263363E-2</v>
      </c>
      <c r="C11" s="172">
        <v>4.3996897789758231E-2</v>
      </c>
      <c r="D11" s="42">
        <v>4.3191361727654469E-2</v>
      </c>
      <c r="E11" s="174">
        <v>4.0347342672001581E-2</v>
      </c>
      <c r="F11" s="300">
        <v>4.1714214542715629E-2</v>
      </c>
      <c r="G11" s="174">
        <v>5.0136460123319522E-2</v>
      </c>
      <c r="H11" s="42">
        <v>4.3430000000000003E-2</v>
      </c>
      <c r="I11" s="42">
        <v>4.3738777902185569E-2</v>
      </c>
      <c r="J11" s="42">
        <v>4.2839657282741736E-2</v>
      </c>
      <c r="P11" s="303"/>
    </row>
    <row r="12" spans="1:19" ht="15" x14ac:dyDescent="0.25">
      <c r="A12" s="299" t="s">
        <v>170</v>
      </c>
      <c r="B12" s="171">
        <f t="shared" si="0"/>
        <v>3.4718430945565981E-2</v>
      </c>
      <c r="C12" s="172">
        <v>3.4938902017935862E-2</v>
      </c>
      <c r="D12" s="174">
        <v>3.4893021395720855E-2</v>
      </c>
      <c r="E12" s="174">
        <v>3.3543205626705687E-2</v>
      </c>
      <c r="F12" s="300">
        <v>3.4123020030758136E-2</v>
      </c>
      <c r="G12" s="174">
        <v>3.3356919033660171E-2</v>
      </c>
      <c r="H12" s="42">
        <v>3.4860000000000002E-2</v>
      </c>
      <c r="I12" s="42">
        <v>3.5825160384430725E-2</v>
      </c>
      <c r="J12" s="42">
        <v>3.4271725826193387E-2</v>
      </c>
      <c r="P12" s="303"/>
    </row>
    <row r="13" spans="1:19" ht="15" x14ac:dyDescent="0.25">
      <c r="A13" s="299" t="s">
        <v>172</v>
      </c>
      <c r="B13" s="171">
        <f t="shared" si="0"/>
        <v>3.1729194785636641E-2</v>
      </c>
      <c r="C13" s="172">
        <v>3.20683218539504E-2</v>
      </c>
      <c r="D13" s="174">
        <v>3.1093781243751249E-2</v>
      </c>
      <c r="E13" s="174">
        <v>3.1390327546152584E-2</v>
      </c>
      <c r="F13" s="300">
        <v>3.3490292468340323E-2</v>
      </c>
      <c r="G13" s="174">
        <v>3.2042858586879615E-2</v>
      </c>
      <c r="H13" s="42">
        <v>3.2030000000000003E-2</v>
      </c>
      <c r="I13" s="42">
        <v>3.1226706961951557E-2</v>
      </c>
      <c r="J13" s="42">
        <v>3.1823745410036713E-2</v>
      </c>
      <c r="P13" s="303"/>
    </row>
    <row r="14" spans="1:19" ht="15" x14ac:dyDescent="0.25">
      <c r="A14" s="299" t="s">
        <v>164</v>
      </c>
      <c r="B14" s="171">
        <f t="shared" si="0"/>
        <v>3.0037081530080785E-2</v>
      </c>
      <c r="C14" s="172">
        <v>2.9790432461994226E-2</v>
      </c>
      <c r="D14" s="42">
        <v>2.9494101179764049E-2</v>
      </c>
      <c r="E14" s="174">
        <v>2.957082010971903E-2</v>
      </c>
      <c r="F14" s="300">
        <v>3.3198171156571914E-2</v>
      </c>
      <c r="G14" s="174">
        <v>3.1234206004245431E-2</v>
      </c>
      <c r="H14" s="42">
        <v>2.9770000000000001E-2</v>
      </c>
      <c r="I14" s="42">
        <v>3.0371180743815895E-2</v>
      </c>
      <c r="J14" s="42">
        <v>3.059975520195838E-2</v>
      </c>
      <c r="P14" s="303"/>
    </row>
    <row r="15" spans="1:19" ht="15" x14ac:dyDescent="0.25">
      <c r="A15" s="299" t="s">
        <v>175</v>
      </c>
      <c r="B15" s="171">
        <f t="shared" si="0"/>
        <v>2.8212032655140409E-2</v>
      </c>
      <c r="C15" s="172">
        <v>2.810707247446162E-2</v>
      </c>
      <c r="D15" s="42">
        <v>2.8194361127774445E-2</v>
      </c>
      <c r="E15" s="174">
        <v>2.8650041950897671E-2</v>
      </c>
      <c r="F15" s="300">
        <v>3.1562847726951317E-2</v>
      </c>
      <c r="G15" s="174">
        <v>2.4967148488830491E-2</v>
      </c>
      <c r="H15" s="42">
        <v>2.8039999999999999E-2</v>
      </c>
      <c r="I15" s="42">
        <v>2.8125424421209792E-2</v>
      </c>
      <c r="J15" s="42">
        <v>2.8151774785801706E-2</v>
      </c>
      <c r="P15" s="303"/>
      <c r="Q15" s="321"/>
      <c r="R15" s="304"/>
      <c r="S15" s="323"/>
    </row>
    <row r="16" spans="1:19" ht="15" x14ac:dyDescent="0.25">
      <c r="A16" s="299" t="s">
        <v>179</v>
      </c>
      <c r="B16" s="171">
        <f t="shared" si="0"/>
        <v>2.4720211400585026E-2</v>
      </c>
      <c r="C16" s="172">
        <v>2.6215280052084795E-2</v>
      </c>
      <c r="D16" s="42">
        <v>2.2795440911817635E-2</v>
      </c>
      <c r="E16" s="174">
        <v>2.4253663833051359E-2</v>
      </c>
      <c r="F16" s="300">
        <v>2.7116638827546342E-2</v>
      </c>
      <c r="G16" s="174">
        <v>2.244010916809866E-2</v>
      </c>
      <c r="H16" s="42">
        <v>2.615E-2</v>
      </c>
      <c r="I16" s="42">
        <v>2.2778385557861922E-2</v>
      </c>
      <c r="J16" s="42">
        <v>2.5703794369645039E-2</v>
      </c>
      <c r="P16" s="303"/>
      <c r="Q16" s="321"/>
      <c r="R16" s="304"/>
      <c r="S16" s="323"/>
    </row>
    <row r="17" spans="1:19" ht="15" x14ac:dyDescent="0.25">
      <c r="A17" s="299" t="s">
        <v>190</v>
      </c>
      <c r="B17" s="171">
        <f t="shared" si="0"/>
        <v>2.007502257506711E-2</v>
      </c>
      <c r="C17" s="172">
        <v>2.0066792388879675E-2</v>
      </c>
      <c r="D17" s="42">
        <v>1.9996000799840034E-2</v>
      </c>
      <c r="E17" s="174">
        <v>1.9570017277250124E-2</v>
      </c>
      <c r="F17" s="300">
        <v>1.9635734316165523E-2</v>
      </c>
      <c r="G17" s="174">
        <v>1.9811988274537555E-2</v>
      </c>
      <c r="H17" s="42">
        <v>2.001E-2</v>
      </c>
      <c r="I17" s="42">
        <v>1.9249339908052329E-2</v>
      </c>
      <c r="J17" s="42">
        <v>2.2031823745410031E-2</v>
      </c>
      <c r="P17" s="303"/>
      <c r="Q17" s="321"/>
      <c r="R17" s="304"/>
      <c r="S17" s="323"/>
    </row>
    <row r="18" spans="1:19" ht="15" x14ac:dyDescent="0.25">
      <c r="A18" s="299" t="s">
        <v>186</v>
      </c>
      <c r="B18" s="171">
        <f t="shared" si="0"/>
        <v>1.9238818935139741E-2</v>
      </c>
      <c r="C18" s="172">
        <v>1.8991827746087382E-2</v>
      </c>
      <c r="D18" s="42">
        <v>1.9096180763847229E-2</v>
      </c>
      <c r="E18" s="174">
        <v>1.8740283063325969E-2</v>
      </c>
      <c r="F18" s="300">
        <v>2.0541645229736009E-2</v>
      </c>
      <c r="G18" s="174">
        <v>2.3855251187708485E-2</v>
      </c>
      <c r="H18" s="42">
        <v>1.898E-2</v>
      </c>
      <c r="I18" s="42">
        <v>1.8179932135382756E-2</v>
      </c>
      <c r="J18" s="42">
        <v>1.9583843329253361E-2</v>
      </c>
      <c r="P18" s="303"/>
      <c r="Q18" s="321"/>
      <c r="R18" s="304"/>
      <c r="S18" s="323"/>
    </row>
    <row r="19" spans="1:19" ht="15" x14ac:dyDescent="0.25">
      <c r="A19" s="299" t="s">
        <v>163</v>
      </c>
      <c r="B19" s="171">
        <f t="shared" si="0"/>
        <v>1.7834664365038257E-2</v>
      </c>
      <c r="C19" s="172">
        <v>1.6950726102552095E-2</v>
      </c>
      <c r="D19" s="42">
        <v>1.8796240751849626E-2</v>
      </c>
      <c r="E19" s="174">
        <v>1.649140267702957E-2</v>
      </c>
      <c r="F19" s="300">
        <v>1.5399707977456921E-2</v>
      </c>
      <c r="G19" s="174">
        <v>1.7386030526634996E-2</v>
      </c>
      <c r="H19" s="42">
        <v>1.687E-2</v>
      </c>
      <c r="I19" s="42">
        <v>2.0104866126187986E-2</v>
      </c>
      <c r="J19" s="42">
        <v>1.9583843329253361E-2</v>
      </c>
      <c r="P19" s="303"/>
      <c r="Q19" s="321"/>
      <c r="R19" s="304"/>
      <c r="S19" s="323"/>
    </row>
    <row r="20" spans="1:19" ht="15" x14ac:dyDescent="0.25">
      <c r="A20" s="299" t="s">
        <v>167</v>
      </c>
      <c r="B20" s="171">
        <f t="shared" si="0"/>
        <v>1.6150216140111175E-2</v>
      </c>
      <c r="C20" s="172">
        <v>1.6486147831613833E-2</v>
      </c>
      <c r="D20" s="42">
        <v>1.6096780643871225E-2</v>
      </c>
      <c r="E20" s="174">
        <v>1.6166682790130837E-2</v>
      </c>
      <c r="F20" s="300">
        <v>1.6429192271636354E-2</v>
      </c>
      <c r="G20" s="174">
        <v>1.4960072778732439E-2</v>
      </c>
      <c r="H20" s="42">
        <v>1.6410000000000001E-2</v>
      </c>
      <c r="I20" s="42">
        <v>1.5506412703708821E-2</v>
      </c>
      <c r="J20" s="42">
        <v>1.5911872705018357E-2</v>
      </c>
      <c r="P20" s="303"/>
      <c r="Q20" s="321"/>
      <c r="R20" s="304"/>
      <c r="S20" s="323"/>
    </row>
    <row r="21" spans="1:19" ht="15" x14ac:dyDescent="0.25">
      <c r="A21" s="299" t="s">
        <v>187</v>
      </c>
      <c r="B21" s="171">
        <f t="shared" si="0"/>
        <v>1.6002095926778034E-2</v>
      </c>
      <c r="C21" s="172">
        <v>1.7386086149554267E-2</v>
      </c>
      <c r="D21" s="42">
        <v>1.3897220555888821E-2</v>
      </c>
      <c r="E21" s="174">
        <v>1.5542140317603056E-2</v>
      </c>
      <c r="F21" s="300">
        <v>1.778519406828321E-2</v>
      </c>
      <c r="G21" s="174">
        <v>1.8599009400586276E-2</v>
      </c>
      <c r="H21" s="42">
        <v>1.7350000000000001E-2</v>
      </c>
      <c r="I21" s="42">
        <v>1.30467748265688E-2</v>
      </c>
      <c r="J21" s="42">
        <v>1.7135862913096694E-2</v>
      </c>
      <c r="P21" s="303"/>
      <c r="Q21" s="321"/>
      <c r="R21" s="304"/>
      <c r="S21" s="323"/>
    </row>
    <row r="22" spans="1:19" ht="15" x14ac:dyDescent="0.25">
      <c r="A22" s="299" t="s">
        <v>161</v>
      </c>
      <c r="B22" s="171">
        <f t="shared" si="0"/>
        <v>1.6001480025692082E-2</v>
      </c>
      <c r="C22" s="172">
        <v>1.5935672376021358E-2</v>
      </c>
      <c r="D22" s="42">
        <v>1.5496900619876025E-2</v>
      </c>
      <c r="E22" s="174">
        <v>1.5242845217170403E-2</v>
      </c>
      <c r="F22" s="300">
        <v>1.5801095665826749E-2</v>
      </c>
      <c r="G22" s="174">
        <v>2.031739613868392E-2</v>
      </c>
      <c r="H22" s="42">
        <v>1.592E-2</v>
      </c>
      <c r="I22" s="42">
        <v>1.5506412703708821E-2</v>
      </c>
      <c r="J22" s="42">
        <v>1.7135862913096694E-2</v>
      </c>
      <c r="P22" s="303"/>
      <c r="Q22" s="321"/>
      <c r="R22" s="321"/>
      <c r="S22" s="329"/>
    </row>
    <row r="23" spans="1:19" ht="15" x14ac:dyDescent="0.25">
      <c r="A23" s="299" t="s">
        <v>183</v>
      </c>
      <c r="B23" s="171">
        <f t="shared" si="0"/>
        <v>1.3517787129719398E-2</v>
      </c>
      <c r="C23" s="172">
        <v>1.4448193040077351E-2</v>
      </c>
      <c r="D23" s="42">
        <v>1.2297540491901619E-2</v>
      </c>
      <c r="E23" s="174">
        <v>1.3459523265209324E-2</v>
      </c>
      <c r="F23" s="300">
        <v>1.2951670736604132E-2</v>
      </c>
      <c r="G23" s="174">
        <v>1.4151420196098254E-2</v>
      </c>
      <c r="H23" s="42">
        <v>1.4500000000000001E-2</v>
      </c>
      <c r="I23" s="42">
        <v>1.1656544722098356E-2</v>
      </c>
      <c r="J23" s="42">
        <v>1.4687882496940021E-2</v>
      </c>
      <c r="P23" s="303"/>
      <c r="Q23" s="321"/>
      <c r="R23" s="304"/>
      <c r="S23" s="329"/>
    </row>
    <row r="24" spans="1:19" ht="15" x14ac:dyDescent="0.25">
      <c r="A24" s="299" t="s">
        <v>169</v>
      </c>
      <c r="B24" s="171">
        <f t="shared" si="0"/>
        <v>1.2919001246866355E-2</v>
      </c>
      <c r="C24" s="172">
        <v>1.2085221874173574E-2</v>
      </c>
      <c r="D24" s="42">
        <v>1.3597280543891224E-2</v>
      </c>
      <c r="E24" s="174">
        <v>1.2345052542272927E-2</v>
      </c>
      <c r="F24" s="300">
        <v>1.663265371311879E-2</v>
      </c>
      <c r="G24" s="174">
        <v>1.2230870312342062E-2</v>
      </c>
      <c r="H24" s="42">
        <v>1.208E-2</v>
      </c>
      <c r="I24" s="42">
        <v>1.433006415377229E-2</v>
      </c>
      <c r="J24" s="42">
        <v>1.2239902080783351E-2</v>
      </c>
      <c r="P24" s="303"/>
      <c r="Q24" s="321"/>
      <c r="R24" s="304"/>
      <c r="S24" s="329"/>
    </row>
    <row r="25" spans="1:19" ht="15" x14ac:dyDescent="0.25">
      <c r="A25" s="299" t="s">
        <v>181</v>
      </c>
      <c r="B25" s="171">
        <f t="shared" si="0"/>
        <v>9.9444003846952851E-3</v>
      </c>
      <c r="C25" s="172">
        <v>9.7061107220746609E-3</v>
      </c>
      <c r="D25" s="42">
        <v>1.0197960407918417E-2</v>
      </c>
      <c r="E25" s="174">
        <v>9.6496031887113101E-3</v>
      </c>
      <c r="F25" s="300">
        <v>9.0090155508061875E-3</v>
      </c>
      <c r="G25" s="174">
        <v>9.6027494187809568E-3</v>
      </c>
      <c r="H25" s="42">
        <v>9.6600000000000002E-3</v>
      </c>
      <c r="I25" s="42">
        <v>1.0170067918087647E-2</v>
      </c>
      <c r="J25" s="42">
        <v>1.1015911872705016E-2</v>
      </c>
      <c r="P25" s="303"/>
      <c r="Q25" s="321"/>
      <c r="R25" s="321"/>
      <c r="S25" s="329"/>
    </row>
    <row r="26" spans="1:19" ht="15" x14ac:dyDescent="0.25">
      <c r="A26" s="299" t="s">
        <v>166</v>
      </c>
      <c r="B26" s="171">
        <f t="shared" si="0"/>
        <v>8.8183770065776001E-3</v>
      </c>
      <c r="C26" s="172">
        <v>9.3948692470228971E-3</v>
      </c>
      <c r="D26" s="42">
        <v>7.9984003199360127E-3</v>
      </c>
      <c r="E26" s="174">
        <v>8.829363708322208E-3</v>
      </c>
      <c r="F26" s="300">
        <v>1.0272356954057661E-2</v>
      </c>
      <c r="G26" s="174">
        <v>1.0209238855756596E-2</v>
      </c>
      <c r="H26" s="42">
        <v>9.4000000000000004E-3</v>
      </c>
      <c r="I26" s="42">
        <v>7.4430780977802332E-3</v>
      </c>
      <c r="J26" s="42">
        <v>8.5679314565483469E-3</v>
      </c>
      <c r="P26" s="303"/>
      <c r="Q26" s="321"/>
      <c r="R26" s="304"/>
      <c r="S26" s="329"/>
    </row>
    <row r="27" spans="1:19" ht="15" x14ac:dyDescent="0.25">
      <c r="A27" s="299" t="s">
        <v>184</v>
      </c>
      <c r="B27" s="171">
        <f t="shared" si="0"/>
        <v>6.4609383418681495E-3</v>
      </c>
      <c r="C27" s="172">
        <v>7.2807824077895031E-3</v>
      </c>
      <c r="D27" s="42">
        <v>5.4989002199560093E-3</v>
      </c>
      <c r="E27" s="174">
        <v>5.7483226761982538E-3</v>
      </c>
      <c r="F27" s="300">
        <v>5.5641040761053679E-3</v>
      </c>
      <c r="G27" s="174">
        <v>7.2778732437076728E-3</v>
      </c>
      <c r="H27" s="42">
        <v>7.1799999999999998E-3</v>
      </c>
      <c r="I27" s="42">
        <v>5.528838184701697E-3</v>
      </c>
      <c r="J27" s="42">
        <v>7.3439412484700107E-3</v>
      </c>
      <c r="P27" s="303"/>
      <c r="Q27" s="321"/>
      <c r="R27" s="304"/>
      <c r="S27" s="329"/>
    </row>
    <row r="28" spans="1:19" ht="15" x14ac:dyDescent="0.25">
      <c r="A28" s="299" t="s">
        <v>189</v>
      </c>
      <c r="B28" s="171">
        <f t="shared" si="0"/>
        <v>6.4510046637031963E-3</v>
      </c>
      <c r="C28" s="172">
        <v>6.374285179456588E-3</v>
      </c>
      <c r="D28" s="174">
        <v>6.2987402519496102E-3</v>
      </c>
      <c r="E28" s="174">
        <v>6.6517993205779677E-3</v>
      </c>
      <c r="F28" s="300">
        <v>8.0346898137052172E-3</v>
      </c>
      <c r="G28" s="174">
        <v>4.7508339229758428E-3</v>
      </c>
      <c r="H28" s="42">
        <v>6.3800000000000003E-3</v>
      </c>
      <c r="I28" s="42">
        <v>6.0421539155830917E-3</v>
      </c>
      <c r="J28" s="42">
        <v>7.3439412484700107E-3</v>
      </c>
      <c r="P28" s="303"/>
      <c r="Q28" s="321"/>
      <c r="R28" s="304"/>
      <c r="S28" s="329"/>
    </row>
    <row r="29" spans="1:19" ht="15" x14ac:dyDescent="0.25">
      <c r="A29" s="299" t="s">
        <v>182</v>
      </c>
      <c r="B29" s="171">
        <f t="shared" si="0"/>
        <v>5.1988625354107238E-3</v>
      </c>
      <c r="C29" s="172">
        <v>4.8267702406623939E-3</v>
      </c>
      <c r="D29" s="42">
        <v>5.7988402319536086E-3</v>
      </c>
      <c r="E29" s="174">
        <v>5.7863016103384566E-3</v>
      </c>
      <c r="F29" s="300">
        <v>3.9544878835205575E-3</v>
      </c>
      <c r="G29" s="174">
        <v>3.9421813403416562E-3</v>
      </c>
      <c r="H29" s="42">
        <v>4.8599999999999997E-3</v>
      </c>
      <c r="I29" s="42">
        <v>6.063542071036483E-3</v>
      </c>
      <c r="J29" s="42">
        <v>4.8959608323133402E-3</v>
      </c>
      <c r="P29" s="303"/>
      <c r="Q29" s="321"/>
      <c r="R29" s="304"/>
      <c r="S29" s="329"/>
    </row>
    <row r="30" spans="1:19" ht="15" x14ac:dyDescent="0.25">
      <c r="A30" s="299" t="s">
        <v>185</v>
      </c>
      <c r="B30" s="171">
        <f t="shared" si="0"/>
        <v>3.5403130473045941E-3</v>
      </c>
      <c r="C30" s="172">
        <v>3.6069573857715831E-3</v>
      </c>
      <c r="D30" s="42">
        <v>3.3993201359728059E-3</v>
      </c>
      <c r="E30" s="174">
        <v>3.9179490447190345E-3</v>
      </c>
      <c r="F30" s="300">
        <v>3.755543907724198E-3</v>
      </c>
      <c r="G30" s="174">
        <v>3.0324471848781971E-3</v>
      </c>
      <c r="H30" s="42">
        <v>3.6099999999999999E-3</v>
      </c>
      <c r="I30" s="42">
        <v>3.2509996289155044E-3</v>
      </c>
      <c r="J30" s="42">
        <v>3.6719706242350054E-3</v>
      </c>
      <c r="P30" s="303"/>
      <c r="Q30" s="321"/>
      <c r="R30" s="304"/>
      <c r="S30" s="329"/>
    </row>
    <row r="31" spans="1:19" ht="15" x14ac:dyDescent="0.25">
      <c r="A31" s="299" t="s">
        <v>180</v>
      </c>
      <c r="B31" s="171">
        <f t="shared" si="0"/>
        <v>3.2199578856677157E-3</v>
      </c>
      <c r="C31" s="172">
        <v>2.6436466143709078E-3</v>
      </c>
      <c r="D31" s="174">
        <v>4.0991801639672061E-3</v>
      </c>
      <c r="E31" s="174">
        <v>3.6842731027175086E-3</v>
      </c>
      <c r="F31" s="300">
        <v>2.8480015729324417E-3</v>
      </c>
      <c r="G31" s="174">
        <v>2.122713029414738E-3</v>
      </c>
      <c r="H31" s="42">
        <v>2.6700000000000001E-3</v>
      </c>
      <c r="I31" s="42">
        <v>4.2883251684049913E-3</v>
      </c>
      <c r="J31" s="42">
        <v>2.4479804161566701E-3</v>
      </c>
      <c r="P31" s="303"/>
      <c r="Q31" s="321"/>
      <c r="R31" s="321"/>
      <c r="S31" s="329"/>
    </row>
    <row r="32" spans="1:19" ht="15" x14ac:dyDescent="0.25">
      <c r="A32" s="299" t="s">
        <v>188</v>
      </c>
      <c r="B32" s="171">
        <f t="shared" si="0"/>
        <v>3.1958269385436995E-3</v>
      </c>
      <c r="C32" s="172">
        <v>3.186646812102067E-3</v>
      </c>
      <c r="D32" s="42">
        <v>3.0993801239752048E-3</v>
      </c>
      <c r="E32" s="174">
        <v>3.4038619723156778E-3</v>
      </c>
      <c r="F32" s="300">
        <v>2.3915517799264437E-3</v>
      </c>
      <c r="G32" s="174">
        <v>3.6389366218538364E-3</v>
      </c>
      <c r="H32" s="42">
        <v>3.31E-3</v>
      </c>
      <c r="I32" s="42">
        <v>2.9194832193879367E-3</v>
      </c>
      <c r="J32" s="42">
        <v>3.6719706242350054E-3</v>
      </c>
      <c r="P32" s="303"/>
      <c r="Q32" s="321"/>
      <c r="R32" s="304"/>
      <c r="S32" s="329"/>
    </row>
    <row r="33" spans="1:19" ht="15" x14ac:dyDescent="0.25">
      <c r="A33" s="299" t="s">
        <v>202</v>
      </c>
      <c r="B33" s="171">
        <f t="shared" si="0"/>
        <v>1.2502477548859403E-3</v>
      </c>
      <c r="C33" s="172">
        <v>3.6600065813539786E-4</v>
      </c>
      <c r="D33" s="42">
        <v>2.1995600879824036E-3</v>
      </c>
      <c r="E33" s="174">
        <v>1.9392465760144674E-3</v>
      </c>
      <c r="F33" s="300">
        <v>0</v>
      </c>
      <c r="G33" s="174">
        <v>2.0216314565854646E-3</v>
      </c>
      <c r="H33" s="42">
        <v>1.2999999999999999E-4</v>
      </c>
      <c r="I33" s="42">
        <v>2.4061674885065411E-3</v>
      </c>
      <c r="J33" s="42">
        <v>1.223990208078335E-3</v>
      </c>
      <c r="P33" s="303"/>
      <c r="Q33" s="341" t="s">
        <v>306</v>
      </c>
      <c r="R33" s="306"/>
      <c r="S33" s="329" t="s">
        <v>515</v>
      </c>
    </row>
    <row r="34" spans="1:19" ht="15" x14ac:dyDescent="0.25">
      <c r="A34" s="307" t="s">
        <v>203</v>
      </c>
      <c r="B34" s="175">
        <f t="shared" si="0"/>
        <v>3.1745646420438238E-4</v>
      </c>
      <c r="C34" s="176">
        <v>3.6703773388846363E-4</v>
      </c>
      <c r="D34" s="44">
        <v>2.9994001199760045E-4</v>
      </c>
      <c r="E34" s="44">
        <v>5.2632472895964416E-4</v>
      </c>
      <c r="F34" s="308">
        <v>2.8956706375072162E-4</v>
      </c>
      <c r="G34" s="44">
        <v>2.021631456585465E-4</v>
      </c>
      <c r="H34" s="44">
        <v>3.6999999999999999E-4</v>
      </c>
      <c r="I34" s="44">
        <v>3.2830818620955919E-4</v>
      </c>
      <c r="J34" s="44">
        <v>0</v>
      </c>
      <c r="K34" s="336"/>
      <c r="L34" s="336"/>
      <c r="M34" s="336"/>
      <c r="N34" s="336"/>
      <c r="O34" s="337"/>
      <c r="P34" s="309"/>
      <c r="Q34" s="296" t="s">
        <v>526</v>
      </c>
      <c r="R34" s="319"/>
      <c r="S34" s="331" t="s">
        <v>1019</v>
      </c>
    </row>
    <row r="35" spans="1:19" ht="15" x14ac:dyDescent="0.25">
      <c r="A35" s="310" t="s">
        <v>523</v>
      </c>
      <c r="B35" s="311">
        <f>SUM(B2:B34)</f>
        <v>0.9999981818181819</v>
      </c>
      <c r="C35" s="339">
        <f t="shared" ref="C35:O35" si="1">SUM(C2:C34)</f>
        <v>1</v>
      </c>
      <c r="D35" s="340">
        <f t="shared" si="1"/>
        <v>0.99999999999999989</v>
      </c>
      <c r="E35" s="340">
        <f t="shared" si="1"/>
        <v>0.99999999999999989</v>
      </c>
      <c r="F35" s="340">
        <f t="shared" si="1"/>
        <v>1.0000000000000002</v>
      </c>
      <c r="G35" s="340">
        <f t="shared" si="1"/>
        <v>1</v>
      </c>
      <c r="H35" s="340">
        <f t="shared" si="1"/>
        <v>0.99997999999999987</v>
      </c>
      <c r="I35" s="340">
        <f t="shared" si="1"/>
        <v>1.0000000000000002</v>
      </c>
      <c r="J35" s="340">
        <f t="shared" si="1"/>
        <v>0.99999999999999956</v>
      </c>
      <c r="K35" s="340">
        <f t="shared" si="1"/>
        <v>0</v>
      </c>
      <c r="L35" s="340">
        <f t="shared" si="1"/>
        <v>0</v>
      </c>
      <c r="M35" s="340">
        <f t="shared" si="1"/>
        <v>0</v>
      </c>
      <c r="N35" s="340">
        <f t="shared" si="1"/>
        <v>0</v>
      </c>
      <c r="O35" s="338">
        <f t="shared" si="1"/>
        <v>0</v>
      </c>
      <c r="P35" s="313"/>
      <c r="Q35" s="321"/>
      <c r="R35" s="304"/>
      <c r="S35" s="332"/>
    </row>
  </sheetData>
  <sortState ref="A2:P34">
    <sortCondition descending="1" ref="B2:B34"/>
  </sortState>
  <conditionalFormatting sqref="I2">
    <cfRule type="duplicateValues" dxfId="40" priority="19"/>
  </conditionalFormatting>
  <conditionalFormatting sqref="I3">
    <cfRule type="duplicateValues" dxfId="39" priority="20"/>
  </conditionalFormatting>
  <conditionalFormatting sqref="I4">
    <cfRule type="duplicateValues" dxfId="38" priority="21"/>
  </conditionalFormatting>
  <conditionalFormatting sqref="F2">
    <cfRule type="duplicateValues" dxfId="37" priority="16"/>
  </conditionalFormatting>
  <conditionalFormatting sqref="F3">
    <cfRule type="duplicateValues" dxfId="36" priority="22"/>
  </conditionalFormatting>
  <conditionalFormatting sqref="F4">
    <cfRule type="duplicateValues" dxfId="35" priority="17"/>
  </conditionalFormatting>
  <conditionalFormatting sqref="D2">
    <cfRule type="duplicateValues" dxfId="34" priority="13"/>
  </conditionalFormatting>
  <conditionalFormatting sqref="D3">
    <cfRule type="duplicateValues" dxfId="33" priority="23"/>
  </conditionalFormatting>
  <conditionalFormatting sqref="D4">
    <cfRule type="duplicateValues" dxfId="32" priority="14"/>
  </conditionalFormatting>
  <conditionalFormatting sqref="H2">
    <cfRule type="duplicateValues" dxfId="31" priority="10"/>
  </conditionalFormatting>
  <conditionalFormatting sqref="H3">
    <cfRule type="duplicateValues" dxfId="30" priority="24"/>
  </conditionalFormatting>
  <conditionalFormatting sqref="H4">
    <cfRule type="duplicateValues" dxfId="29" priority="11"/>
  </conditionalFormatting>
  <conditionalFormatting sqref="E2">
    <cfRule type="duplicateValues" dxfId="28" priority="7"/>
  </conditionalFormatting>
  <conditionalFormatting sqref="E3">
    <cfRule type="duplicateValues" dxfId="27" priority="25"/>
  </conditionalFormatting>
  <conditionalFormatting sqref="E5">
    <cfRule type="duplicateValues" dxfId="26" priority="8"/>
  </conditionalFormatting>
  <conditionalFormatting sqref="G2 C2">
    <cfRule type="duplicateValues" dxfId="25" priority="72"/>
  </conditionalFormatting>
  <conditionalFormatting sqref="G3 C3">
    <cfRule type="duplicateValues" dxfId="24" priority="74"/>
  </conditionalFormatting>
  <conditionalFormatting sqref="G4 C4">
    <cfRule type="duplicateValues" dxfId="23" priority="76"/>
  </conditionalFormatting>
  <hyperlinks>
    <hyperlink ref="C1" r:id="rId1" xr:uid="{0D5CEB16-5003-41EC-887C-27A4D88A88E7}"/>
    <hyperlink ref="G1" r:id="rId2" xr:uid="{84C5EEFD-5206-4EAA-9FB4-2195301BECFE}"/>
    <hyperlink ref="I1" r:id="rId3" xr:uid="{B0E28FFD-267C-46DE-8615-CA03A4C90D3C}"/>
    <hyperlink ref="F1" r:id="rId4" xr:uid="{123C265D-1F7C-4DD7-B0A8-2771C8E9163C}"/>
    <hyperlink ref="D1" r:id="rId5" xr:uid="{40CAC463-871F-4144-A17D-3494B3C15BC0}"/>
    <hyperlink ref="H1" r:id="rId6" xr:uid="{0D9EA791-FF18-41FB-91D7-323CCD7EDBC6}"/>
    <hyperlink ref="S6" r:id="rId7" xr:uid="{97F2ADC9-A510-41EE-B9CC-DEB97005258C}"/>
    <hyperlink ref="S8" r:id="rId8" xr:uid="{3121886F-18D7-4BC9-8CC5-680FC1602A88}"/>
    <hyperlink ref="S5" r:id="rId9" xr:uid="{05FEDBCD-80F2-4CA1-A153-583FD742B389}"/>
    <hyperlink ref="S3" r:id="rId10" xr:uid="{E7B35203-034A-4110-9FC4-6A3D654DE8E6}"/>
    <hyperlink ref="S7" r:id="rId11" xr:uid="{468F83A7-DCD8-4363-AFF6-E98CA1AF2092}"/>
    <hyperlink ref="S4" r:id="rId12" xr:uid="{29E80C62-B638-4E3C-B4FE-312A9F2CA385}"/>
    <hyperlink ref="S2" r:id="rId13" xr:uid="{4A42DBD8-B8C0-4115-995B-FB3DE490C40C}"/>
    <hyperlink ref="E1" r:id="rId14" xr:uid="{9D5C112E-D77E-45FA-A8EF-EB595728D3D4}"/>
  </hyperlinks>
  <pageMargins left="0.7" right="0.7" top="0.75" bottom="0.75" header="0.3" footer="0.3"/>
  <pageSetup paperSize="0" orientation="portrait" horizontalDpi="0" verticalDpi="0" copies="0"/>
  <legacyDrawing r:id="rId1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91F0650-B6D7-4E92-9099-6059C910E4E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ru!E2:E2</xm:f>
              <xm:sqref>E2</xm:sqref>
            </x14:sparkline>
          </x14:sparklines>
        </x14:sparklineGroup>
        <x14:sparklineGroup displayEmptyCellsAs="gap" xr2:uid="{896AA534-4AA1-4D7E-88FB-653200441A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ru!H2:H2</xm:f>
              <xm:sqref>H2</xm:sqref>
            </x14:sparkline>
          </x14:sparklines>
        </x14:sparklineGroup>
        <x14:sparklineGroup displayEmptyCellsAs="gap" xr2:uid="{510F0406-C0BA-4C6E-8A1D-C8308D22CB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ru!D2:D2</xm:f>
              <xm:sqref>D2</xm:sqref>
            </x14:sparkline>
          </x14:sparklines>
        </x14:sparklineGroup>
        <x14:sparklineGroup displayEmptyCellsAs="gap" xr2:uid="{6CA3C6DA-1C72-434A-8C28-1AE50BD974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ru!F2:F2</xm:f>
              <xm:sqref>F2</xm:sqref>
            </x14:sparkline>
          </x14:sparklines>
        </x14:sparklineGroup>
        <x14:sparklineGroup displayEmptyCellsAs="gap" xr2:uid="{231C01E2-8A1B-4A45-B63B-B538FD2F9C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ru!I2:I2</xm:f>
              <xm:sqref>I2</xm:sqref>
            </x14:sparkline>
          </x14:sparklines>
        </x14:sparklineGroup>
        <x14:sparklineGroup displayEmptyCellsAs="gap" xr2:uid="{8D2B981B-3EFB-4FDA-A8EB-F3A31636D3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ru!C2:C2</xm:f>
              <xm:sqref>C2</xm:sqref>
            </x14:sparkline>
            <x14:sparkline>
              <xm:f>ru!G2:G2</xm:f>
              <xm:sqref>G2</xm:sqref>
            </x14:sparkline>
          </x14:sparklines>
        </x14:sparklineGroup>
        <x14:sparklineGroup type="column" displayEmptyCellsAs="gap" markers="1" high="1" low="1" first="1" displayXAxis="1" xr2:uid="{47EACBE1-FA09-4AC4-B11A-50C61C896FB8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ru!B2:O2</xm:f>
              <xm:sqref>P2</xm:sqref>
            </x14:sparkline>
            <x14:sparkline>
              <xm:f>ru!B3:O3</xm:f>
              <xm:sqref>P3</xm:sqref>
            </x14:sparkline>
            <x14:sparkline>
              <xm:f>ru!B4:O4</xm:f>
              <xm:sqref>P4</xm:sqref>
            </x14:sparkline>
            <x14:sparkline>
              <xm:f>ru!B5:O5</xm:f>
              <xm:sqref>P5</xm:sqref>
            </x14:sparkline>
            <x14:sparkline>
              <xm:f>ru!B6:O6</xm:f>
              <xm:sqref>P6</xm:sqref>
            </x14:sparkline>
            <x14:sparkline>
              <xm:f>ru!B7:O7</xm:f>
              <xm:sqref>P7</xm:sqref>
            </x14:sparkline>
            <x14:sparkline>
              <xm:f>ru!B8:O8</xm:f>
              <xm:sqref>P8</xm:sqref>
            </x14:sparkline>
            <x14:sparkline>
              <xm:f>ru!B9:O9</xm:f>
              <xm:sqref>P9</xm:sqref>
            </x14:sparkline>
            <x14:sparkline>
              <xm:f>ru!B10:O10</xm:f>
              <xm:sqref>P10</xm:sqref>
            </x14:sparkline>
            <x14:sparkline>
              <xm:f>ru!B11:O11</xm:f>
              <xm:sqref>P11</xm:sqref>
            </x14:sparkline>
            <x14:sparkline>
              <xm:f>ru!B12:O12</xm:f>
              <xm:sqref>P12</xm:sqref>
            </x14:sparkline>
            <x14:sparkline>
              <xm:f>ru!B13:O13</xm:f>
              <xm:sqref>P13</xm:sqref>
            </x14:sparkline>
            <x14:sparkline>
              <xm:f>ru!B14:O14</xm:f>
              <xm:sqref>P14</xm:sqref>
            </x14:sparkline>
            <x14:sparkline>
              <xm:f>ru!B15:O15</xm:f>
              <xm:sqref>P15</xm:sqref>
            </x14:sparkline>
            <x14:sparkline>
              <xm:f>ru!B16:O16</xm:f>
              <xm:sqref>P16</xm:sqref>
            </x14:sparkline>
            <x14:sparkline>
              <xm:f>ru!B17:O17</xm:f>
              <xm:sqref>P17</xm:sqref>
            </x14:sparkline>
            <x14:sparkline>
              <xm:f>ru!B18:O18</xm:f>
              <xm:sqref>P18</xm:sqref>
            </x14:sparkline>
            <x14:sparkline>
              <xm:f>ru!B19:O19</xm:f>
              <xm:sqref>P19</xm:sqref>
            </x14:sparkline>
            <x14:sparkline>
              <xm:f>ru!B20:O20</xm:f>
              <xm:sqref>P20</xm:sqref>
            </x14:sparkline>
            <x14:sparkline>
              <xm:f>ru!B21:O21</xm:f>
              <xm:sqref>P21</xm:sqref>
            </x14:sparkline>
            <x14:sparkline>
              <xm:f>ru!B22:O22</xm:f>
              <xm:sqref>P22</xm:sqref>
            </x14:sparkline>
            <x14:sparkline>
              <xm:f>ru!B23:O23</xm:f>
              <xm:sqref>P23</xm:sqref>
            </x14:sparkline>
            <x14:sparkline>
              <xm:f>ru!B24:O24</xm:f>
              <xm:sqref>P24</xm:sqref>
            </x14:sparkline>
            <x14:sparkline>
              <xm:f>ru!B25:O25</xm:f>
              <xm:sqref>P25</xm:sqref>
            </x14:sparkline>
            <x14:sparkline>
              <xm:f>ru!B26:O26</xm:f>
              <xm:sqref>P26</xm:sqref>
            </x14:sparkline>
            <x14:sparkline>
              <xm:f>ru!B27:O27</xm:f>
              <xm:sqref>P27</xm:sqref>
            </x14:sparkline>
            <x14:sparkline>
              <xm:f>ru!B28:O28</xm:f>
              <xm:sqref>P28</xm:sqref>
            </x14:sparkline>
            <x14:sparkline>
              <xm:f>ru!B29:O29</xm:f>
              <xm:sqref>P29</xm:sqref>
            </x14:sparkline>
            <x14:sparkline>
              <xm:f>ru!B30:O30</xm:f>
              <xm:sqref>P30</xm:sqref>
            </x14:sparkline>
            <x14:sparkline>
              <xm:f>ru!B31:O31</xm:f>
              <xm:sqref>P31</xm:sqref>
            </x14:sparkline>
            <x14:sparkline>
              <xm:f>ru!B32:O32</xm:f>
              <xm:sqref>P32</xm:sqref>
            </x14:sparkline>
            <x14:sparkline>
              <xm:f>ru!B33:O33</xm:f>
              <xm:sqref>P33</xm:sqref>
            </x14:sparkline>
            <x14:sparkline>
              <xm:f>ru!B34:O34</xm:f>
              <xm:sqref>P34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8BC-1E5F-4C2C-B644-F559B73EC6A1}">
  <sheetPr codeName="Sheet5">
    <tabColor rgb="FFFFC000"/>
  </sheetPr>
  <dimension ref="A1:AF202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outlineLevelRow="1" x14ac:dyDescent="0.25"/>
  <cols>
    <col min="1" max="1" width="3" style="163" bestFit="1" customWidth="1"/>
    <col min="2" max="27" width="8.42578125" style="112" customWidth="1"/>
    <col min="28" max="32" width="0" style="112" hidden="1" customWidth="1"/>
    <col min="33" max="16384" width="9.140625" style="112" hidden="1"/>
  </cols>
  <sheetData>
    <row r="1" spans="1:27" s="161" customFormat="1" ht="15" customHeight="1" x14ac:dyDescent="0.25">
      <c r="A1" s="170" t="s">
        <v>498</v>
      </c>
      <c r="B1" s="161" t="s">
        <v>212</v>
      </c>
      <c r="C1" s="161" t="s">
        <v>229</v>
      </c>
      <c r="D1" s="161" t="s">
        <v>222</v>
      </c>
      <c r="E1" s="161" t="s">
        <v>219</v>
      </c>
      <c r="F1" s="161" t="s">
        <v>210</v>
      </c>
      <c r="G1" s="161" t="s">
        <v>224</v>
      </c>
      <c r="H1" s="161" t="s">
        <v>227</v>
      </c>
      <c r="I1" s="161" t="s">
        <v>218</v>
      </c>
      <c r="J1" s="161" t="s">
        <v>214</v>
      </c>
      <c r="K1" s="161" t="s">
        <v>234</v>
      </c>
      <c r="L1" s="161" t="s">
        <v>231</v>
      </c>
      <c r="M1" s="161" t="s">
        <v>220</v>
      </c>
      <c r="N1" s="161" t="s">
        <v>223</v>
      </c>
      <c r="O1" s="161" t="s">
        <v>215</v>
      </c>
      <c r="P1" s="161" t="s">
        <v>213</v>
      </c>
      <c r="Q1" s="161" t="s">
        <v>228</v>
      </c>
      <c r="R1" s="161" t="s">
        <v>233</v>
      </c>
      <c r="S1" s="161" t="s">
        <v>217</v>
      </c>
      <c r="T1" s="161" t="s">
        <v>216</v>
      </c>
      <c r="U1" s="161" t="s">
        <v>211</v>
      </c>
      <c r="V1" s="161" t="s">
        <v>221</v>
      </c>
      <c r="W1" s="161" t="s">
        <v>230</v>
      </c>
      <c r="X1" s="161" t="s">
        <v>226</v>
      </c>
      <c r="Y1" s="161" t="s">
        <v>232</v>
      </c>
      <c r="Z1" s="161" t="s">
        <v>225</v>
      </c>
      <c r="AA1" s="161" t="s">
        <v>235</v>
      </c>
    </row>
    <row r="2" spans="1:27" ht="15" customHeight="1" x14ac:dyDescent="0.25">
      <c r="A2" s="163" t="s">
        <v>212</v>
      </c>
      <c r="B2" s="164">
        <f>(B31/SUM(github_en[])*14128+B60/SUM(crypt_en[])*1629+B89/SUM(mine_en[])*1164+B118/SUM(ocr_en[])*153+B147/SUM(old_en[])*147+B176/SUM(Dickens[])*80)/17301</f>
        <v>6.3507742557797478E-5</v>
      </c>
      <c r="C2" s="164">
        <f>(C31/SUM(github_en[])*14128+C60/SUM(crypt_en[])*1629+C89/SUM(mine_en[])*1164+C118/SUM(ocr_en[])*153+C147/SUM(old_en[])*147+C176/SUM(Dickens[])*80)/17301</f>
        <v>2.2603449799802854E-3</v>
      </c>
      <c r="D2" s="164">
        <f>(D31/SUM(github_en[])*14128+D60/SUM(crypt_en[])*1629+D89/SUM(mine_en[])*1164+D118/SUM(ocr_en[])*153+D147/SUM(old_en[])*147+D176/SUM(Dickens[])*80)/17301</f>
        <v>4.4330401160260959E-3</v>
      </c>
      <c r="E2" s="164">
        <f>(E31/SUM(github_en[])*14128+E60/SUM(crypt_en[])*1629+E89/SUM(mine_en[])*1164+E118/SUM(ocr_en[])*153+E147/SUM(old_en[])*147+E176/SUM(Dickens[])*80)/17301</f>
        <v>3.6750826054594674E-3</v>
      </c>
      <c r="F2" s="164">
        <f>(F31/SUM(github_en[])*14128+F60/SUM(crypt_en[])*1629+F89/SUM(mine_en[])*1164+F118/SUM(ocr_en[])*153+F147/SUM(old_en[])*147+F176/SUM(Dickens[])*80)/17301</f>
        <v>1.2923548975406625E-4</v>
      </c>
      <c r="G2" s="164">
        <f>(G31/SUM(github_en[])*14128+G60/SUM(crypt_en[])*1629+G89/SUM(mine_en[])*1164+G118/SUM(ocr_en[])*153+G147/SUM(old_en[])*147+G176/SUM(Dickens[])*80)/17301</f>
        <v>8.3642566587494764E-4</v>
      </c>
      <c r="H2" s="164">
        <f>(H31/SUM(github_en[])*14128+H60/SUM(crypt_en[])*1629+H89/SUM(mine_en[])*1164+H118/SUM(ocr_en[])*153+H147/SUM(old_en[])*147+H176/SUM(Dickens[])*80)/17301</f>
        <v>2.061074974384076E-3</v>
      </c>
      <c r="I2" s="164">
        <f>(I31/SUM(github_en[])*14128+I60/SUM(crypt_en[])*1629+I89/SUM(mine_en[])*1164+I118/SUM(ocr_en[])*153+I147/SUM(old_en[])*147+I176/SUM(Dickens[])*80)/17301</f>
        <v>1.735915007176352E-4</v>
      </c>
      <c r="J2" s="164">
        <f>(J31/SUM(github_en[])*14128+J60/SUM(crypt_en[])*1629+J89/SUM(mine_en[])*1164+J118/SUM(ocr_en[])*153+J147/SUM(old_en[])*147+J176/SUM(Dickens[])*80)/17301</f>
        <v>3.1777956174473768E-3</v>
      </c>
      <c r="K2" s="164">
        <f>(K31/SUM(github_en[])*14128+K60/SUM(crypt_en[])*1629+K89/SUM(mine_en[])*1164+K118/SUM(ocr_en[])*153+K147/SUM(old_en[])*147+K176/SUM(Dickens[])*80)/17301</f>
        <v>1.2594277098242732E-4</v>
      </c>
      <c r="L2" s="164">
        <f>(L31/SUM(github_en[])*14128+L60/SUM(crypt_en[])*1629+L89/SUM(mine_en[])*1164+L118/SUM(ocr_en[])*153+L147/SUM(old_en[])*147+L176/SUM(Dickens[])*80)/17301</f>
        <v>1.0569278473270235E-3</v>
      </c>
      <c r="M2" s="164">
        <f>(M31/SUM(github_en[])*14128+M60/SUM(crypt_en[])*1629+M89/SUM(mine_en[])*1164+M118/SUM(ocr_en[])*153+M147/SUM(old_en[])*147+M176/SUM(Dickens[])*80)/17301</f>
        <v>1.0704929779060754E-2</v>
      </c>
      <c r="N2" s="164">
        <f>(N31/SUM(github_en[])*14128+N60/SUM(crypt_en[])*1629+N89/SUM(mine_en[])*1164+N118/SUM(ocr_en[])*153+N147/SUM(old_en[])*147+N176/SUM(Dickens[])*80)/17301</f>
        <v>2.8945753680699069E-3</v>
      </c>
      <c r="O2" s="164">
        <f>(O31/SUM(github_en[])*14128+O60/SUM(crypt_en[])*1629+O89/SUM(mine_en[])*1164+O118/SUM(ocr_en[])*153+O147/SUM(old_en[])*147+O176/SUM(Dickens[])*80)/17301</f>
        <v>1.946280742891816E-2</v>
      </c>
      <c r="P2" s="164">
        <f>(P31/SUM(github_en[])*14128+P60/SUM(crypt_en[])*1629+P89/SUM(mine_en[])*1164+P118/SUM(ocr_en[])*153+P147/SUM(old_en[])*147+P176/SUM(Dickens[])*80)/17301</f>
        <v>5.9294878024259912E-5</v>
      </c>
      <c r="Q2" s="164">
        <f>(Q31/SUM(github_en[])*14128+Q60/SUM(crypt_en[])*1629+Q89/SUM(mine_en[])*1164+Q118/SUM(ocr_en[])*153+Q147/SUM(old_en[])*147+Q176/SUM(Dickens[])*80)/17301</f>
        <v>2.0216072999969005E-3</v>
      </c>
      <c r="R2" s="164">
        <f>(R31/SUM(github_en[])*14128+R60/SUM(crypt_en[])*1629+R89/SUM(mine_en[])*1164+R118/SUM(ocr_en[])*153+R147/SUM(old_en[])*147+R176/SUM(Dickens[])*80)/17301</f>
        <v>3.1789230876779063E-5</v>
      </c>
      <c r="S2" s="164">
        <f>(S31/SUM(github_en[])*14128+S60/SUM(crypt_en[])*1629+S89/SUM(mine_en[])*1164+S118/SUM(ocr_en[])*153+S147/SUM(old_en[])*147+S176/SUM(Dickens[])*80)/17301</f>
        <v>1.0568467789067138E-2</v>
      </c>
      <c r="T2" s="164">
        <f>(T31/SUM(github_en[])*14128+T60/SUM(crypt_en[])*1629+T89/SUM(mine_en[])*1164+T118/SUM(ocr_en[])*153+T147/SUM(old_en[])*147+T176/SUM(Dickens[])*80)/17301</f>
        <v>8.5959043713595158E-3</v>
      </c>
      <c r="U2" s="164">
        <f>(U31/SUM(github_en[])*14128+U60/SUM(crypt_en[])*1629+U89/SUM(mine_en[])*1164+U118/SUM(ocr_en[])*153+U147/SUM(old_en[])*147+U176/SUM(Dickens[])*80)/17301</f>
        <v>1.4715923875891591E-2</v>
      </c>
      <c r="V2" s="164">
        <f>(V31/SUM(github_en[])*14128+V60/SUM(crypt_en[])*1629+V89/SUM(mine_en[])*1164+V118/SUM(ocr_en[])*153+V147/SUM(old_en[])*147+V176/SUM(Dickens[])*80)/17301</f>
        <v>1.1567312821058606E-3</v>
      </c>
      <c r="W2" s="164">
        <f>(W31/SUM(github_en[])*14128+W60/SUM(crypt_en[])*1629+W89/SUM(mine_en[])*1164+W118/SUM(ocr_en[])*153+W147/SUM(old_en[])*147+W176/SUM(Dickens[])*80)/17301</f>
        <v>1.982106609719857E-3</v>
      </c>
      <c r="X2" s="164">
        <f>(X31/SUM(github_en[])*14128+X60/SUM(crypt_en[])*1629+X89/SUM(mine_en[])*1164+X118/SUM(ocr_en[])*153+X147/SUM(old_en[])*147+X176/SUM(Dickens[])*80)/17301</f>
        <v>6.3788297472028895E-4</v>
      </c>
      <c r="Y2" s="164">
        <f>(Y31/SUM(github_en[])*14128+Y60/SUM(crypt_en[])*1629+Y89/SUM(mine_en[])*1164+Y118/SUM(ocr_en[])*153+Y147/SUM(old_en[])*147+Y176/SUM(Dickens[])*80)/17301</f>
        <v>1.7761451443169658E-4</v>
      </c>
      <c r="Z2" s="164">
        <f>(Z31/SUM(github_en[])*14128+Z60/SUM(crypt_en[])*1629+Z89/SUM(mine_en[])*1164+Z118/SUM(ocr_en[])*153+Z147/SUM(old_en[])*147+Z176/SUM(Dickens[])*80)/17301</f>
        <v>2.1518764137283576E-3</v>
      </c>
      <c r="AA2" s="164">
        <f>(AA31/SUM(github_en[])*14128+AA60/SUM(crypt_en[])*1629+AA89/SUM(mine_en[])*1164+AA118/SUM(ocr_en[])*153+AA147/SUM(old_en[])*147+AA176/SUM(Dickens[])*80)/17301</f>
        <v>1.2628204281424151E-4</v>
      </c>
    </row>
    <row r="3" spans="1:27" ht="15" customHeight="1" x14ac:dyDescent="0.25">
      <c r="A3" s="163" t="s">
        <v>229</v>
      </c>
      <c r="B3" s="164">
        <f>(B32/SUM(github_en[])*14128+B61/SUM(crypt_en[])*1629+B90/SUM(mine_en[])*1164+B119/SUM(ocr_en[])*153+B148/SUM(old_en[])*147+B177/SUM(Dickens[])*80)/17301</f>
        <v>1.5068790022407369E-3</v>
      </c>
      <c r="C3" s="164">
        <f>(C32/SUM(github_en[])*14128+C61/SUM(crypt_en[])*1629+C90/SUM(mine_en[])*1164+C119/SUM(ocr_en[])*153+C148/SUM(old_en[])*147+C177/SUM(Dickens[])*80)/17301</f>
        <v>1.1057667948231687E-4</v>
      </c>
      <c r="D3" s="164">
        <f>(D32/SUM(github_en[])*14128+D61/SUM(crypt_en[])*1629+D90/SUM(mine_en[])*1164+D119/SUM(ocr_en[])*153+D148/SUM(old_en[])*147+D177/SUM(Dickens[])*80)/17301</f>
        <v>2.4514153134799152E-5</v>
      </c>
      <c r="E3" s="164">
        <f>(E32/SUM(github_en[])*14128+E61/SUM(crypt_en[])*1629+E90/SUM(mine_en[])*1164+E119/SUM(ocr_en[])*153+E148/SUM(old_en[])*147+E177/SUM(Dickens[])*80)/17301</f>
        <v>2.5510255126490333E-5</v>
      </c>
      <c r="F3" s="164">
        <f>(F32/SUM(github_en[])*14128+F61/SUM(crypt_en[])*1629+F90/SUM(mine_en[])*1164+F119/SUM(ocr_en[])*153+F148/SUM(old_en[])*147+F177/SUM(Dickens[])*80)/17301</f>
        <v>5.5525929593301104E-3</v>
      </c>
      <c r="G3" s="164">
        <f>(G32/SUM(github_en[])*14128+G61/SUM(crypt_en[])*1629+G90/SUM(mine_en[])*1164+G119/SUM(ocr_en[])*153+G148/SUM(old_en[])*147+G177/SUM(Dickens[])*80)/17301</f>
        <v>2.9807308777548218E-6</v>
      </c>
      <c r="H3" s="164">
        <f>(H32/SUM(github_en[])*14128+H61/SUM(crypt_en[])*1629+H90/SUM(mine_en[])*1164+H119/SUM(ocr_en[])*153+H148/SUM(old_en[])*147+H177/SUM(Dickens[])*80)/17301</f>
        <v>3.2299679103442306E-6</v>
      </c>
      <c r="I3" s="164">
        <f>(I32/SUM(github_en[])*14128+I61/SUM(crypt_en[])*1629+I90/SUM(mine_en[])*1164+I119/SUM(ocr_en[])*153+I148/SUM(old_en[])*147+I177/SUM(Dickens[])*80)/17301</f>
        <v>1.2934848858562234E-5</v>
      </c>
      <c r="J3" s="164">
        <f>(J32/SUM(github_en[])*14128+J61/SUM(crypt_en[])*1629+J90/SUM(mine_en[])*1164+J119/SUM(ocr_en[])*153+J148/SUM(old_en[])*147+J177/SUM(Dickens[])*80)/17301</f>
        <v>1.0557295321327227E-3</v>
      </c>
      <c r="K3" s="164">
        <f>(K32/SUM(github_en[])*14128+K61/SUM(crypt_en[])*1629+K90/SUM(mine_en[])*1164+K119/SUM(ocr_en[])*153+K148/SUM(old_en[])*147+K177/SUM(Dickens[])*80)/17301</f>
        <v>2.1388579801412278E-4</v>
      </c>
      <c r="L3" s="164">
        <f>(L32/SUM(github_en[])*14128+L61/SUM(crypt_en[])*1629+L90/SUM(mine_en[])*1164+L119/SUM(ocr_en[])*153+L148/SUM(old_en[])*147+L177/SUM(Dickens[])*80)/17301</f>
        <v>1.6211728767921356E-6</v>
      </c>
      <c r="M3" s="164">
        <f>(M32/SUM(github_en[])*14128+M61/SUM(crypt_en[])*1629+M90/SUM(mine_en[])*1164+M119/SUM(ocr_en[])*153+M148/SUM(old_en[])*147+M177/SUM(Dickens[])*80)/17301</f>
        <v>2.2691133935173672E-3</v>
      </c>
      <c r="N3" s="164">
        <f>(N32/SUM(github_en[])*14128+N61/SUM(crypt_en[])*1629+N90/SUM(mine_en[])*1164+N119/SUM(ocr_en[])*153+N148/SUM(old_en[])*147+N177/SUM(Dickens[])*80)/17301</f>
        <v>4.3012772046859407E-5</v>
      </c>
      <c r="O3" s="164">
        <f>(O32/SUM(github_en[])*14128+O61/SUM(crypt_en[])*1629+O90/SUM(mine_en[])*1164+O119/SUM(ocr_en[])*153+O148/SUM(old_en[])*147+O177/SUM(Dickens[])*80)/17301</f>
        <v>1.9786976408607247E-5</v>
      </c>
      <c r="P3" s="164">
        <f>(P32/SUM(github_en[])*14128+P61/SUM(crypt_en[])*1629+P90/SUM(mine_en[])*1164+P119/SUM(ocr_en[])*153+P148/SUM(old_en[])*147+P177/SUM(Dickens[])*80)/17301</f>
        <v>1.8949557410507343E-3</v>
      </c>
      <c r="Q3" s="164">
        <f>(Q32/SUM(github_en[])*14128+Q61/SUM(crypt_en[])*1629+Q90/SUM(mine_en[])*1164+Q119/SUM(ocr_en[])*153+Q148/SUM(old_en[])*147+Q177/SUM(Dickens[])*80)/17301</f>
        <v>9.4442018624920418E-6</v>
      </c>
      <c r="R3" s="164">
        <f>(R32/SUM(github_en[])*14128+R61/SUM(crypt_en[])*1629+R90/SUM(mine_en[])*1164+R119/SUM(ocr_en[])*153+R148/SUM(old_en[])*147+R177/SUM(Dickens[])*80)/17301</f>
        <v>3.2784853695037054E-7</v>
      </c>
      <c r="S3" s="164">
        <f>(S32/SUM(github_en[])*14128+S61/SUM(crypt_en[])*1629+S90/SUM(mine_en[])*1164+S119/SUM(ocr_en[])*153+S148/SUM(old_en[])*147+S177/SUM(Dickens[])*80)/17301</f>
        <v>1.0737490422893848E-3</v>
      </c>
      <c r="T3" s="164">
        <f>(T32/SUM(github_en[])*14128+T61/SUM(crypt_en[])*1629+T90/SUM(mine_en[])*1164+T119/SUM(ocr_en[])*153+T148/SUM(old_en[])*147+T177/SUM(Dickens[])*80)/17301</f>
        <v>4.4098079724292022E-4</v>
      </c>
      <c r="U3" s="164">
        <f>(U32/SUM(github_en[])*14128+U61/SUM(crypt_en[])*1629+U90/SUM(mine_en[])*1164+U119/SUM(ocr_en[])*153+U148/SUM(old_en[])*147+U177/SUM(Dickens[])*80)/17301</f>
        <v>1.5883964653300276E-4</v>
      </c>
      <c r="V3" s="164">
        <f>(V32/SUM(github_en[])*14128+V61/SUM(crypt_en[])*1629+V90/SUM(mine_en[])*1164+V119/SUM(ocr_en[])*153+V148/SUM(old_en[])*147+V177/SUM(Dickens[])*80)/17301</f>
        <v>1.8088150272655265E-3</v>
      </c>
      <c r="W3" s="164">
        <f>(W32/SUM(github_en[])*14128+W61/SUM(crypt_en[])*1629+W90/SUM(mine_en[])*1164+W119/SUM(ocr_en[])*153+W148/SUM(old_en[])*147+W177/SUM(Dickens[])*80)/17301</f>
        <v>3.5198223560803825E-5</v>
      </c>
      <c r="X3" s="164">
        <f>(X32/SUM(github_en[])*14128+X61/SUM(crypt_en[])*1629+X90/SUM(mine_en[])*1164+X119/SUM(ocr_en[])*153+X148/SUM(old_en[])*147+X177/SUM(Dickens[])*80)/17301</f>
        <v>6.3382002435167298E-6</v>
      </c>
      <c r="Y3" s="164">
        <f>(Y32/SUM(github_en[])*14128+Y61/SUM(crypt_en[])*1629+Y90/SUM(mine_en[])*1164+Y119/SUM(ocr_en[])*153+Y148/SUM(old_en[])*147+Y177/SUM(Dickens[])*80)/17301</f>
        <v>3.227936034470176E-7</v>
      </c>
      <c r="Z3" s="164">
        <f>(Z32/SUM(github_en[])*14128+Z61/SUM(crypt_en[])*1629+Z90/SUM(mine_en[])*1164+Z119/SUM(ocr_en[])*153+Z148/SUM(old_en[])*147+Z177/SUM(Dickens[])*80)/17301</f>
        <v>1.6921552271483909E-3</v>
      </c>
      <c r="AA3" s="164">
        <f>(AA32/SUM(github_en[])*14128+AA61/SUM(crypt_en[])*1629+AA90/SUM(mine_en[])*1164+AA119/SUM(ocr_en[])*153+AA148/SUM(old_en[])*147+AA177/SUM(Dickens[])*80)/17301</f>
        <v>4.8423369169876881E-7</v>
      </c>
    </row>
    <row r="4" spans="1:27" ht="15" customHeight="1" x14ac:dyDescent="0.25">
      <c r="A4" s="163" t="s">
        <v>222</v>
      </c>
      <c r="B4" s="164">
        <f>(B33/SUM(github_en[])*14128+B62/SUM(crypt_en[])*1629+B91/SUM(mine_en[])*1164+B120/SUM(ocr_en[])*153+B149/SUM(old_en[])*147+B178/SUM(Dickens[])*80)/17301</f>
        <v>5.2014405285180799E-3</v>
      </c>
      <c r="C4" s="164">
        <f>(C33/SUM(github_en[])*14128+C62/SUM(crypt_en[])*1629+C91/SUM(mine_en[])*1164+C120/SUM(ocr_en[])*153+C149/SUM(old_en[])*147+C178/SUM(Dickens[])*80)/17301</f>
        <v>1.2425091604821246E-5</v>
      </c>
      <c r="D4" s="164">
        <f>(D33/SUM(github_en[])*14128+D62/SUM(crypt_en[])*1629+D91/SUM(mine_en[])*1164+D120/SUM(ocr_en[])*153+D149/SUM(old_en[])*147+D178/SUM(Dickens[])*80)/17301</f>
        <v>8.3034212168289399E-4</v>
      </c>
      <c r="E4" s="164">
        <f>(E33/SUM(github_en[])*14128+E62/SUM(crypt_en[])*1629+E91/SUM(mine_en[])*1164+E120/SUM(ocr_en[])*153+E149/SUM(old_en[])*147+E178/SUM(Dickens[])*80)/17301</f>
        <v>2.990270423640621E-5</v>
      </c>
      <c r="F4" s="164">
        <f>(F33/SUM(github_en[])*14128+F62/SUM(crypt_en[])*1629+F91/SUM(mine_en[])*1164+F120/SUM(ocr_en[])*153+F149/SUM(old_en[])*147+F178/SUM(Dickens[])*80)/17301</f>
        <v>6.3598642301361287E-3</v>
      </c>
      <c r="G4" s="164">
        <f>(G33/SUM(github_en[])*14128+G62/SUM(crypt_en[])*1629+G91/SUM(mine_en[])*1164+G120/SUM(ocr_en[])*153+G149/SUM(old_en[])*147+G178/SUM(Dickens[])*80)/17301</f>
        <v>1.9035886924479884E-5</v>
      </c>
      <c r="H4" s="164">
        <f>(H33/SUM(github_en[])*14128+H62/SUM(crypt_en[])*1629+H91/SUM(mine_en[])*1164+H120/SUM(ocr_en[])*153+H149/SUM(old_en[])*147+H178/SUM(Dickens[])*80)/17301</f>
        <v>1.1521699953461281E-5</v>
      </c>
      <c r="I4" s="164">
        <f>(I33/SUM(github_en[])*14128+I62/SUM(crypt_en[])*1629+I91/SUM(mine_en[])*1164+I120/SUM(ocr_en[])*153+I149/SUM(old_en[])*147+I178/SUM(Dickens[])*80)/17301</f>
        <v>5.7080148140140358E-3</v>
      </c>
      <c r="J4" s="164">
        <f>(J33/SUM(github_en[])*14128+J62/SUM(crypt_en[])*1629+J91/SUM(mine_en[])*1164+J120/SUM(ocr_en[])*153+J149/SUM(old_en[])*147+J178/SUM(Dickens[])*80)/17301</f>
        <v>2.8177311373492799E-3</v>
      </c>
      <c r="K4" s="164">
        <f>(K33/SUM(github_en[])*14128+K62/SUM(crypt_en[])*1629+K91/SUM(mine_en[])*1164+K120/SUM(ocr_en[])*153+K149/SUM(old_en[])*147+K178/SUM(Dickens[])*80)/17301</f>
        <v>1.8921618907093855E-6</v>
      </c>
      <c r="L4" s="164">
        <f>(L33/SUM(github_en[])*14128+L62/SUM(crypt_en[])*1629+L91/SUM(mine_en[])*1164+L120/SUM(ocr_en[])*153+L149/SUM(old_en[])*147+L178/SUM(Dickens[])*80)/17301</f>
        <v>1.1910101863954908E-3</v>
      </c>
      <c r="M4" s="164">
        <f>(M33/SUM(github_en[])*14128+M62/SUM(crypt_en[])*1629+M91/SUM(mine_en[])*1164+M120/SUM(ocr_en[])*153+M149/SUM(old_en[])*147+M178/SUM(Dickens[])*80)/17301</f>
        <v>1.4974807233584324E-3</v>
      </c>
      <c r="N4" s="164">
        <f>(N33/SUM(github_en[])*14128+N62/SUM(crypt_en[])*1629+N91/SUM(mine_en[])*1164+N120/SUM(ocr_en[])*153+N149/SUM(old_en[])*147+N178/SUM(Dickens[])*80)/17301</f>
        <v>2.9904911194434294E-5</v>
      </c>
      <c r="O4" s="164">
        <f>(O33/SUM(github_en[])*14128+O62/SUM(crypt_en[])*1629+O91/SUM(mine_en[])*1164+O120/SUM(ocr_en[])*153+O149/SUM(old_en[])*147+O178/SUM(Dickens[])*80)/17301</f>
        <v>1.5291417634490152E-5</v>
      </c>
      <c r="P4" s="164">
        <f>(P33/SUM(github_en[])*14128+P62/SUM(crypt_en[])*1629+P91/SUM(mine_en[])*1164+P120/SUM(ocr_en[])*153+P149/SUM(old_en[])*147+P178/SUM(Dickens[])*80)/17301</f>
        <v>7.9766348600444556E-3</v>
      </c>
      <c r="Q4" s="164">
        <f>(Q33/SUM(github_en[])*14128+Q62/SUM(crypt_en[])*1629+Q91/SUM(mine_en[])*1164+Q120/SUM(ocr_en[])*153+Q149/SUM(old_en[])*147+Q178/SUM(Dickens[])*80)/17301</f>
        <v>2.2404561106767851E-5</v>
      </c>
      <c r="R4" s="164">
        <f>(R33/SUM(github_en[])*14128+R62/SUM(crypt_en[])*1629+R91/SUM(mine_en[])*1164+R120/SUM(ocr_en[])*153+R149/SUM(old_en[])*147+R178/SUM(Dickens[])*80)/17301</f>
        <v>5.1906767966409609E-5</v>
      </c>
      <c r="S4" s="164">
        <f>(S33/SUM(github_en[])*14128+S62/SUM(crypt_en[])*1629+S91/SUM(mine_en[])*1164+S120/SUM(ocr_en[])*153+S149/SUM(old_en[])*147+S178/SUM(Dickens[])*80)/17301</f>
        <v>1.4915276728951477E-3</v>
      </c>
      <c r="T4" s="164">
        <f>(T33/SUM(github_en[])*14128+T62/SUM(crypt_en[])*1629+T91/SUM(mine_en[])*1164+T120/SUM(ocr_en[])*153+T149/SUM(old_en[])*147+T178/SUM(Dickens[])*80)/17301</f>
        <v>2.3206375350259351E-4</v>
      </c>
      <c r="U4" s="164">
        <f>(U33/SUM(github_en[])*14128+U62/SUM(crypt_en[])*1629+U91/SUM(mine_en[])*1164+U120/SUM(ocr_en[])*153+U149/SUM(old_en[])*147+U178/SUM(Dickens[])*80)/17301</f>
        <v>4.4317595202196499E-3</v>
      </c>
      <c r="V4" s="164">
        <f>(V33/SUM(github_en[])*14128+V62/SUM(crypt_en[])*1629+V91/SUM(mine_en[])*1164+V120/SUM(ocr_en[])*153+V149/SUM(old_en[])*147+V178/SUM(Dickens[])*80)/17301</f>
        <v>1.5991827476211852E-3</v>
      </c>
      <c r="W4" s="164">
        <f>(W33/SUM(github_en[])*14128+W62/SUM(crypt_en[])*1629+W91/SUM(mine_en[])*1164+W120/SUM(ocr_en[])*153+W149/SUM(old_en[])*147+W178/SUM(Dickens[])*80)/17301</f>
        <v>3.9234636084884449E-6</v>
      </c>
      <c r="X4" s="164">
        <f>(X33/SUM(github_en[])*14128+X62/SUM(crypt_en[])*1629+X91/SUM(mine_en[])*1164+X120/SUM(ocr_en[])*153+X149/SUM(old_en[])*147+X178/SUM(Dickens[])*80)/17301</f>
        <v>7.4844022019475678E-6</v>
      </c>
      <c r="Y4" s="164">
        <f>(Y33/SUM(github_en[])*14128+Y62/SUM(crypt_en[])*1629+Y91/SUM(mine_en[])*1164+Y120/SUM(ocr_en[])*153+Y149/SUM(old_en[])*147+Y178/SUM(Dickens[])*80)/17301</f>
        <v>3.2271721137888974E-6</v>
      </c>
      <c r="Z4" s="164">
        <f>(Z33/SUM(github_en[])*14128+Z62/SUM(crypt_en[])*1629+Z91/SUM(mine_en[])*1164+Z120/SUM(ocr_en[])*153+Z149/SUM(old_en[])*147+Z178/SUM(Dickens[])*80)/17301</f>
        <v>4.0404958537597867E-4</v>
      </c>
      <c r="AA4" s="164">
        <f>(AA33/SUM(github_en[])*14128+AA62/SUM(crypt_en[])*1629+AA91/SUM(mine_en[])*1164+AA120/SUM(ocr_en[])*153+AA149/SUM(old_en[])*147+AA178/SUM(Dickens[])*80)/17301</f>
        <v>8.800257945307321E-6</v>
      </c>
    </row>
    <row r="5" spans="1:27" ht="15" customHeight="1" x14ac:dyDescent="0.25">
      <c r="A5" s="163" t="s">
        <v>219</v>
      </c>
      <c r="B5" s="164">
        <f>(B34/SUM(github_en[])*14128+B63/SUM(crypt_en[])*1629+B92/SUM(mine_en[])*1164+B121/SUM(ocr_en[])*153+B150/SUM(old_en[])*147+B179/SUM(Dickens[])*80)/17301</f>
        <v>1.8123999522666988E-3</v>
      </c>
      <c r="C5" s="164">
        <f>(C34/SUM(github_en[])*14128+C63/SUM(crypt_en[])*1629+C92/SUM(mine_en[])*1164+C121/SUM(ocr_en[])*153+C150/SUM(old_en[])*147+C179/SUM(Dickens[])*80)/17301</f>
        <v>1.7467382086315845E-4</v>
      </c>
      <c r="D5" s="164">
        <f>(D34/SUM(github_en[])*14128+D63/SUM(crypt_en[])*1629+D92/SUM(mine_en[])*1164+D121/SUM(ocr_en[])*153+D150/SUM(old_en[])*147+D179/SUM(Dickens[])*80)/17301</f>
        <v>1.1502648206358269E-4</v>
      </c>
      <c r="E5" s="164">
        <f>(E34/SUM(github_en[])*14128+E63/SUM(crypt_en[])*1629+E92/SUM(mine_en[])*1164+E121/SUM(ocr_en[])*153+E150/SUM(old_en[])*147+E179/SUM(Dickens[])*80)/17301</f>
        <v>4.9252015585814603E-4</v>
      </c>
      <c r="F5" s="164">
        <f>(F34/SUM(github_en[])*14128+F63/SUM(crypt_en[])*1629+F92/SUM(mine_en[])*1164+F121/SUM(ocr_en[])*153+F150/SUM(old_en[])*147+F179/SUM(Dickens[])*80)/17301</f>
        <v>7.5483540565529665E-3</v>
      </c>
      <c r="G5" s="164">
        <f>(G34/SUM(github_en[])*14128+G63/SUM(crypt_en[])*1629+G92/SUM(mine_en[])*1164+G121/SUM(ocr_en[])*153+G150/SUM(old_en[])*147+G179/SUM(Dickens[])*80)/17301</f>
        <v>1.2223801645239226E-4</v>
      </c>
      <c r="H5" s="164">
        <f>(H34/SUM(github_en[])*14128+H63/SUM(crypt_en[])*1629+H92/SUM(mine_en[])*1164+H121/SUM(ocr_en[])*153+H150/SUM(old_en[])*147+H179/SUM(Dickens[])*80)/17301</f>
        <v>3.3843584245521599E-4</v>
      </c>
      <c r="I5" s="164">
        <f>(I34/SUM(github_en[])*14128+I63/SUM(crypt_en[])*1629+I92/SUM(mine_en[])*1164+I121/SUM(ocr_en[])*153+I150/SUM(old_en[])*147+I179/SUM(Dickens[])*80)/17301</f>
        <v>1.6821871054475827E-4</v>
      </c>
      <c r="J5" s="164">
        <f>(J34/SUM(github_en[])*14128+J63/SUM(crypt_en[])*1629+J92/SUM(mine_en[])*1164+J121/SUM(ocr_en[])*153+J150/SUM(old_en[])*147+J179/SUM(Dickens[])*80)/17301</f>
        <v>4.9092029008788885E-3</v>
      </c>
      <c r="K5" s="164">
        <f>(K34/SUM(github_en[])*14128+K63/SUM(crypt_en[])*1629+K92/SUM(mine_en[])*1164+K121/SUM(ocr_en[])*153+K150/SUM(old_en[])*147+K179/SUM(Dickens[])*80)/17301</f>
        <v>6.3291292186560511E-5</v>
      </c>
      <c r="L5" s="164">
        <f>(L34/SUM(github_en[])*14128+L63/SUM(crypt_en[])*1629+L92/SUM(mine_en[])*1164+L121/SUM(ocr_en[])*153+L150/SUM(old_en[])*147+L179/SUM(Dickens[])*80)/17301</f>
        <v>1.5454987337287576E-5</v>
      </c>
      <c r="M5" s="164">
        <f>(M34/SUM(github_en[])*14128+M63/SUM(crypt_en[])*1629+M92/SUM(mine_en[])*1164+M121/SUM(ocr_en[])*153+M150/SUM(old_en[])*147+M179/SUM(Dickens[])*80)/17301</f>
        <v>3.5787289011482784E-4</v>
      </c>
      <c r="N5" s="164">
        <f>(N34/SUM(github_en[])*14128+N63/SUM(crypt_en[])*1629+N92/SUM(mine_en[])*1164+N121/SUM(ocr_en[])*153+N150/SUM(old_en[])*147+N179/SUM(Dickens[])*80)/17301</f>
        <v>2.5771558696268722E-4</v>
      </c>
      <c r="O5" s="164">
        <f>(O34/SUM(github_en[])*14128+O63/SUM(crypt_en[])*1629+O92/SUM(mine_en[])*1164+O121/SUM(ocr_en[])*153+O150/SUM(old_en[])*147+O179/SUM(Dickens[])*80)/17301</f>
        <v>1.4212182716279322E-4</v>
      </c>
      <c r="P5" s="164">
        <f>(P34/SUM(github_en[])*14128+P63/SUM(crypt_en[])*1629+P92/SUM(mine_en[])*1164+P121/SUM(ocr_en[])*153+P150/SUM(old_en[])*147+P179/SUM(Dickens[])*80)/17301</f>
        <v>1.9859464761516153E-3</v>
      </c>
      <c r="Q5" s="164">
        <f>(Q34/SUM(github_en[])*14128+Q63/SUM(crypt_en[])*1629+Q92/SUM(mine_en[])*1164+Q121/SUM(ocr_en[])*153+Q150/SUM(old_en[])*147+Q179/SUM(Dickens[])*80)/17301</f>
        <v>9.4120379274786369E-5</v>
      </c>
      <c r="R5" s="164">
        <f>(R34/SUM(github_en[])*14128+R63/SUM(crypt_en[])*1629+R92/SUM(mine_en[])*1164+R121/SUM(ocr_en[])*153+R150/SUM(old_en[])*147+R179/SUM(Dickens[])*80)/17301</f>
        <v>1.485945494906361E-5</v>
      </c>
      <c r="S5" s="164">
        <f>(S34/SUM(github_en[])*14128+S63/SUM(crypt_en[])*1629+S92/SUM(mine_en[])*1164+S121/SUM(ocr_en[])*153+S150/SUM(old_en[])*147+S179/SUM(Dickens[])*80)/17301</f>
        <v>9.1919955643035946E-4</v>
      </c>
      <c r="T5" s="164">
        <f>(T34/SUM(github_en[])*14128+T63/SUM(crypt_en[])*1629+T92/SUM(mine_en[])*1164+T121/SUM(ocr_en[])*153+T150/SUM(old_en[])*147+T179/SUM(Dickens[])*80)/17301</f>
        <v>1.3690876003331122E-3</v>
      </c>
      <c r="U5" s="164">
        <f>(U34/SUM(github_en[])*14128+U63/SUM(crypt_en[])*1629+U92/SUM(mine_en[])*1164+U121/SUM(ocr_en[])*153+U150/SUM(old_en[])*147+U179/SUM(Dickens[])*80)/17301</f>
        <v>4.1573361834160513E-4</v>
      </c>
      <c r="V5" s="164">
        <f>(V34/SUM(github_en[])*14128+V63/SUM(crypt_en[])*1629+V92/SUM(mine_en[])*1164+V121/SUM(ocr_en[])*153+V150/SUM(old_en[])*147+V179/SUM(Dickens[])*80)/17301</f>
        <v>1.4693750926275393E-3</v>
      </c>
      <c r="W5" s="164">
        <f>(W34/SUM(github_en[])*14128+W63/SUM(crypt_en[])*1629+W92/SUM(mine_en[])*1164+W121/SUM(ocr_en[])*153+W150/SUM(old_en[])*147+W179/SUM(Dickens[])*80)/17301</f>
        <v>2.0219302927211691E-4</v>
      </c>
      <c r="X5" s="164">
        <f>(X34/SUM(github_en[])*14128+X63/SUM(crypt_en[])*1629+X92/SUM(mine_en[])*1164+X121/SUM(ocr_en[])*153+X150/SUM(old_en[])*147+X179/SUM(Dickens[])*80)/17301</f>
        <v>1.9270670635820983E-4</v>
      </c>
      <c r="Y5" s="164">
        <f>(Y34/SUM(github_en[])*14128+Y63/SUM(crypt_en[])*1629+Y92/SUM(mine_en[])*1164+Y121/SUM(ocr_en[])*153+Y150/SUM(old_en[])*147+Y179/SUM(Dickens[])*80)/17301</f>
        <v>9.8616401725698026E-7</v>
      </c>
      <c r="Z5" s="164">
        <f>(Z34/SUM(github_en[])*14128+Z63/SUM(crypt_en[])*1629+Z92/SUM(mine_en[])*1164+Z121/SUM(ocr_en[])*153+Z150/SUM(old_en[])*147+Z179/SUM(Dickens[])*80)/17301</f>
        <v>4.9332688997143247E-4</v>
      </c>
      <c r="AA5" s="164">
        <f>(AA34/SUM(github_en[])*14128+AA63/SUM(crypt_en[])*1629+AA92/SUM(mine_en[])*1164+AA121/SUM(ocr_en[])*153+AA150/SUM(old_en[])*147+AA179/SUM(Dickens[])*80)/17301</f>
        <v>3.0603023850443145E-6</v>
      </c>
    </row>
    <row r="6" spans="1:27" ht="15" customHeight="1" x14ac:dyDescent="0.25">
      <c r="A6" s="163" t="s">
        <v>210</v>
      </c>
      <c r="B6" s="164">
        <f>(B35/SUM(github_en[])*14128+B64/SUM(crypt_en[])*1629+B93/SUM(mine_en[])*1164+B122/SUM(ocr_en[])*153+B151/SUM(old_en[])*147+B180/SUM(Dickens[])*80)/17301</f>
        <v>7.0831981005944735E-3</v>
      </c>
      <c r="C6" s="164">
        <f>(C35/SUM(github_en[])*14128+C64/SUM(crypt_en[])*1629+C93/SUM(mine_en[])*1164+C122/SUM(ocr_en[])*153+C151/SUM(old_en[])*147+C180/SUM(Dickens[])*80)/17301</f>
        <v>4.7623969368379681E-4</v>
      </c>
      <c r="D6" s="164">
        <f>(D35/SUM(github_en[])*14128+D64/SUM(crypt_en[])*1629+D93/SUM(mine_en[])*1164+D122/SUM(ocr_en[])*153+D151/SUM(old_en[])*147+D180/SUM(Dickens[])*80)/17301</f>
        <v>5.0284355168215738E-3</v>
      </c>
      <c r="E6" s="164">
        <f>(E35/SUM(github_en[])*14128+E64/SUM(crypt_en[])*1629+E93/SUM(mine_en[])*1164+E122/SUM(ocr_en[])*153+E151/SUM(old_en[])*147+E180/SUM(Dickens[])*80)/17301</f>
        <v>1.1603378876209366E-2</v>
      </c>
      <c r="F6" s="164">
        <f>(F35/SUM(github_en[])*14128+F64/SUM(crypt_en[])*1629+F93/SUM(mine_en[])*1164+F122/SUM(ocr_en[])*153+F151/SUM(old_en[])*147+F180/SUM(Dickens[])*80)/17301</f>
        <v>3.829079482298544E-3</v>
      </c>
      <c r="G6" s="164">
        <f>(G35/SUM(github_en[])*14128+G64/SUM(crypt_en[])*1629+G93/SUM(mine_en[])*1164+G122/SUM(ocr_en[])*153+G151/SUM(old_en[])*147+G180/SUM(Dickens[])*80)/17301</f>
        <v>1.7796458070274801E-3</v>
      </c>
      <c r="H6" s="164">
        <f>(H35/SUM(github_en[])*14128+H64/SUM(crypt_en[])*1629+H93/SUM(mine_en[])*1164+H122/SUM(ocr_en[])*153+H151/SUM(old_en[])*147+H180/SUM(Dickens[])*80)/17301</f>
        <v>1.3345831907705047E-3</v>
      </c>
      <c r="I6" s="164">
        <f>(I35/SUM(github_en[])*14128+I64/SUM(crypt_en[])*1629+I93/SUM(mine_en[])*1164+I122/SUM(ocr_en[])*153+I151/SUM(old_en[])*147+I180/SUM(Dickens[])*80)/17301</f>
        <v>4.3377162185996907E-4</v>
      </c>
      <c r="J6" s="164">
        <f>(J35/SUM(github_en[])*14128+J64/SUM(crypt_en[])*1629+J93/SUM(mine_en[])*1164+J122/SUM(ocr_en[])*153+J151/SUM(old_en[])*147+J180/SUM(Dickens[])*80)/17301</f>
        <v>1.9960615099188991E-3</v>
      </c>
      <c r="K6" s="164">
        <f>(K35/SUM(github_en[])*14128+K64/SUM(crypt_en[])*1629+K93/SUM(mine_en[])*1164+K122/SUM(ocr_en[])*153+K151/SUM(old_en[])*147+K180/SUM(Dickens[])*80)/17301</f>
        <v>6.9886221685490292E-5</v>
      </c>
      <c r="L6" s="164">
        <f>(L35/SUM(github_en[])*14128+L64/SUM(crypt_en[])*1629+L93/SUM(mine_en[])*1164+L122/SUM(ocr_en[])*153+L151/SUM(old_en[])*147+L180/SUM(Dickens[])*80)/17301</f>
        <v>2.0666461360923074E-4</v>
      </c>
      <c r="M6" s="164">
        <f>(M35/SUM(github_en[])*14128+M64/SUM(crypt_en[])*1629+M93/SUM(mine_en[])*1164+M122/SUM(ocr_en[])*153+M151/SUM(old_en[])*147+M180/SUM(Dickens[])*80)/17301</f>
        <v>5.2847597564793349E-3</v>
      </c>
      <c r="N6" s="164">
        <f>(N35/SUM(github_en[])*14128+N64/SUM(crypt_en[])*1629+N93/SUM(mine_en[])*1164+N122/SUM(ocr_en[])*153+N151/SUM(old_en[])*147+N180/SUM(Dickens[])*80)/17301</f>
        <v>3.8547098225419837E-3</v>
      </c>
      <c r="O6" s="164">
        <f>(O35/SUM(github_en[])*14128+O64/SUM(crypt_en[])*1629+O93/SUM(mine_en[])*1164+O122/SUM(ocr_en[])*153+O151/SUM(old_en[])*147+O180/SUM(Dickens[])*80)/17301</f>
        <v>1.4396654237700002E-2</v>
      </c>
      <c r="P6" s="164">
        <f>(P35/SUM(github_en[])*14128+P64/SUM(crypt_en[])*1629+P93/SUM(mine_en[])*1164+P122/SUM(ocr_en[])*153+P151/SUM(old_en[])*147+P180/SUM(Dickens[])*80)/17301</f>
        <v>9.4996078893521535E-4</v>
      </c>
      <c r="Q6" s="164">
        <f>(Q35/SUM(github_en[])*14128+Q64/SUM(crypt_en[])*1629+Q93/SUM(mine_en[])*1164+Q122/SUM(ocr_en[])*153+Q151/SUM(old_en[])*147+Q180/SUM(Dickens[])*80)/17301</f>
        <v>1.9232064952094967E-3</v>
      </c>
      <c r="R6" s="164">
        <f>(R35/SUM(github_en[])*14128+R64/SUM(crypt_en[])*1629+R93/SUM(mine_en[])*1164+R122/SUM(ocr_en[])*153+R151/SUM(old_en[])*147+R180/SUM(Dickens[])*80)/17301</f>
        <v>5.6572164306081883E-4</v>
      </c>
      <c r="S6" s="164">
        <f>(S35/SUM(github_en[])*14128+S64/SUM(crypt_en[])*1629+S93/SUM(mine_en[])*1164+S122/SUM(ocr_en[])*153+S151/SUM(old_en[])*147+S180/SUM(Dickens[])*80)/17301</f>
        <v>2.000261440532709E-2</v>
      </c>
      <c r="T6" s="164">
        <f>(T35/SUM(github_en[])*14128+T64/SUM(crypt_en[])*1629+T93/SUM(mine_en[])*1164+T122/SUM(ocr_en[])*153+T151/SUM(old_en[])*147+T180/SUM(Dickens[])*80)/17301</f>
        <v>1.3436413892525728E-2</v>
      </c>
      <c r="U6" s="164">
        <f>(U35/SUM(github_en[])*14128+U64/SUM(crypt_en[])*1629+U93/SUM(mine_en[])*1164+U122/SUM(ocr_en[])*153+U151/SUM(old_en[])*147+U180/SUM(Dickens[])*80)/17301</f>
        <v>4.4515542780023147E-3</v>
      </c>
      <c r="V6" s="164">
        <f>(V35/SUM(github_en[])*14128+V64/SUM(crypt_en[])*1629+V93/SUM(mine_en[])*1164+V122/SUM(ocr_en[])*153+V151/SUM(old_en[])*147+V180/SUM(Dickens[])*80)/17301</f>
        <v>3.6699433505416724E-4</v>
      </c>
      <c r="W6" s="164">
        <f>(W35/SUM(github_en[])*14128+W64/SUM(crypt_en[])*1629+W93/SUM(mine_en[])*1164+W122/SUM(ocr_en[])*153+W151/SUM(old_en[])*147+W180/SUM(Dickens[])*80)/17301</f>
        <v>2.5648551957946492E-3</v>
      </c>
      <c r="X6" s="164">
        <f>(X35/SUM(github_en[])*14128+X64/SUM(crypt_en[])*1629+X93/SUM(mine_en[])*1164+X122/SUM(ocr_en[])*153+X151/SUM(old_en[])*147+X180/SUM(Dickens[])*80)/17301</f>
        <v>1.3988587545641122E-3</v>
      </c>
      <c r="Y6" s="164">
        <f>(Y35/SUM(github_en[])*14128+Y64/SUM(crypt_en[])*1629+Y93/SUM(mine_en[])*1164+Y122/SUM(ocr_en[])*153+Y151/SUM(old_en[])*147+Y180/SUM(Dickens[])*80)/17301</f>
        <v>2.0446834430302785E-3</v>
      </c>
      <c r="Z6" s="164">
        <f>(Z35/SUM(github_en[])*14128+Z64/SUM(crypt_en[])*1629+Z93/SUM(mine_en[])*1164+Z122/SUM(ocr_en[])*153+Z151/SUM(old_en[])*147+Z180/SUM(Dickens[])*80)/17301</f>
        <v>1.4155061906782206E-3</v>
      </c>
      <c r="AA6" s="164">
        <f>(AA35/SUM(github_en[])*14128+AA64/SUM(crypt_en[])*1629+AA93/SUM(mine_en[])*1164+AA122/SUM(ocr_en[])*153+AA151/SUM(old_en[])*147+AA180/SUM(Dickens[])*80)/17301</f>
        <v>5.0800863438786901E-5</v>
      </c>
    </row>
    <row r="7" spans="1:27" ht="15" customHeight="1" x14ac:dyDescent="0.25">
      <c r="A7" s="163" t="s">
        <v>224</v>
      </c>
      <c r="B7" s="164">
        <f>(B36/SUM(github_en[])*14128+B65/SUM(crypt_en[])*1629+B94/SUM(mine_en[])*1164+B123/SUM(ocr_en[])*153+B152/SUM(old_en[])*147+B181/SUM(Dickens[])*80)/17301</f>
        <v>1.6323488821102946E-3</v>
      </c>
      <c r="C7" s="164">
        <f>(C36/SUM(github_en[])*14128+C65/SUM(crypt_en[])*1629+C94/SUM(mine_en[])*1164+C123/SUM(ocr_en[])*153+C152/SUM(old_en[])*147+C181/SUM(Dickens[])*80)/17301</f>
        <v>2.3388309540683609E-5</v>
      </c>
      <c r="D7" s="164">
        <f>(D36/SUM(github_en[])*14128+D65/SUM(crypt_en[])*1629+D94/SUM(mine_en[])*1164+D123/SUM(ocr_en[])*153+D152/SUM(old_en[])*147+D181/SUM(Dickens[])*80)/17301</f>
        <v>4.4242740033831538E-5</v>
      </c>
      <c r="E7" s="164">
        <f>(E36/SUM(github_en[])*14128+E65/SUM(crypt_en[])*1629+E94/SUM(mine_en[])*1164+E123/SUM(ocr_en[])*153+E152/SUM(old_en[])*147+E181/SUM(Dickens[])*80)/17301</f>
        <v>2.2964701318797533E-5</v>
      </c>
      <c r="F7" s="164">
        <f>(F36/SUM(github_en[])*14128+F65/SUM(crypt_en[])*1629+F94/SUM(mine_en[])*1164+F123/SUM(ocr_en[])*153+F152/SUM(old_en[])*147+F181/SUM(Dickens[])*80)/17301</f>
        <v>2.285653582799856E-3</v>
      </c>
      <c r="G7" s="164">
        <f>(G36/SUM(github_en[])*14128+G65/SUM(crypt_en[])*1629+G94/SUM(mine_en[])*1164+G123/SUM(ocr_en[])*153+G152/SUM(old_en[])*147+G181/SUM(Dickens[])*80)/17301</f>
        <v>1.4771740633222545E-3</v>
      </c>
      <c r="H7" s="164">
        <f>(H36/SUM(github_en[])*14128+H65/SUM(crypt_en[])*1629+H94/SUM(mine_en[])*1164+H123/SUM(ocr_en[])*153+H152/SUM(old_en[])*147+H181/SUM(Dickens[])*80)/17301</f>
        <v>2.1821752945529639E-5</v>
      </c>
      <c r="I7" s="164">
        <f>(I36/SUM(github_en[])*14128+I65/SUM(crypt_en[])*1629+I94/SUM(mine_en[])*1164+I123/SUM(ocr_en[])*153+I152/SUM(old_en[])*147+I181/SUM(Dickens[])*80)/17301</f>
        <v>4.1206609513096419E-5</v>
      </c>
      <c r="J7" s="164">
        <f>(J36/SUM(github_en[])*14128+J65/SUM(crypt_en[])*1629+J94/SUM(mine_en[])*1164+J123/SUM(ocr_en[])*153+J152/SUM(old_en[])*147+J181/SUM(Dickens[])*80)/17301</f>
        <v>2.8325295064019367E-3</v>
      </c>
      <c r="K7" s="164">
        <f>(K36/SUM(github_en[])*14128+K65/SUM(crypt_en[])*1629+K94/SUM(mine_en[])*1164+K123/SUM(ocr_en[])*153+K152/SUM(old_en[])*147+K181/SUM(Dickens[])*80)/17301</f>
        <v>7.3661197569977275E-6</v>
      </c>
      <c r="L7" s="164">
        <f>(L36/SUM(github_en[])*14128+L65/SUM(crypt_en[])*1629+L94/SUM(mine_en[])*1164+L123/SUM(ocr_en[])*153+L152/SUM(old_en[])*147+L181/SUM(Dickens[])*80)/17301</f>
        <v>5.9802385939613185E-6</v>
      </c>
      <c r="M7" s="164">
        <f>(M36/SUM(github_en[])*14128+M65/SUM(crypt_en[])*1629+M94/SUM(mine_en[])*1164+M123/SUM(ocr_en[])*153+M152/SUM(old_en[])*147+M181/SUM(Dickens[])*80)/17301</f>
        <v>6.3249764042543619E-4</v>
      </c>
      <c r="N7" s="164">
        <f>(N36/SUM(github_en[])*14128+N65/SUM(crypt_en[])*1629+N94/SUM(mine_en[])*1164+N123/SUM(ocr_en[])*153+N152/SUM(old_en[])*147+N181/SUM(Dickens[])*80)/17301</f>
        <v>3.7567474577002209E-5</v>
      </c>
      <c r="O7" s="164">
        <f>(O36/SUM(github_en[])*14128+O65/SUM(crypt_en[])*1629+O94/SUM(mine_en[])*1164+O123/SUM(ocr_en[])*153+O152/SUM(old_en[])*147+O181/SUM(Dickens[])*80)/17301</f>
        <v>1.6219835363757614E-5</v>
      </c>
      <c r="P7" s="164">
        <f>(P36/SUM(github_en[])*14128+P65/SUM(crypt_en[])*1629+P94/SUM(mine_en[])*1164+P123/SUM(ocr_en[])*153+P152/SUM(old_en[])*147+P181/SUM(Dickens[])*80)/17301</f>
        <v>4.8792301975729051E-3</v>
      </c>
      <c r="Q7" s="164">
        <f>(Q36/SUM(github_en[])*14128+Q65/SUM(crypt_en[])*1629+Q94/SUM(mine_en[])*1164+Q123/SUM(ocr_en[])*153+Q152/SUM(old_en[])*147+Q181/SUM(Dickens[])*80)/17301</f>
        <v>3.1889582066849491E-5</v>
      </c>
      <c r="R7" s="164">
        <f>(R36/SUM(github_en[])*14128+R65/SUM(crypt_en[])*1629+R94/SUM(mine_en[])*1164+R123/SUM(ocr_en[])*153+R152/SUM(old_en[])*147+R181/SUM(Dickens[])*80)/17301</f>
        <v>1.0924808370688167E-6</v>
      </c>
      <c r="S7" s="164">
        <f>(S36/SUM(github_en[])*14128+S65/SUM(crypt_en[])*1629+S94/SUM(mine_en[])*1164+S123/SUM(ocr_en[])*153+S152/SUM(old_en[])*147+S181/SUM(Dickens[])*80)/17301</f>
        <v>2.0678524131523194E-3</v>
      </c>
      <c r="T7" s="164">
        <f>(T36/SUM(github_en[])*14128+T65/SUM(crypt_en[])*1629+T94/SUM(mine_en[])*1164+T123/SUM(ocr_en[])*153+T152/SUM(old_en[])*147+T181/SUM(Dickens[])*80)/17301</f>
        <v>9.662857308135117E-5</v>
      </c>
      <c r="U7" s="164">
        <f>(U36/SUM(github_en[])*14128+U65/SUM(crypt_en[])*1629+U94/SUM(mine_en[])*1164+U123/SUM(ocr_en[])*153+U152/SUM(old_en[])*147+U181/SUM(Dickens[])*80)/17301</f>
        <v>1.0508154056509795E-3</v>
      </c>
      <c r="V7" s="164">
        <f>(V36/SUM(github_en[])*14128+V65/SUM(crypt_en[])*1629+V94/SUM(mine_en[])*1164+V123/SUM(ocr_en[])*153+V152/SUM(old_en[])*147+V181/SUM(Dickens[])*80)/17301</f>
        <v>9.5000207629479018E-4</v>
      </c>
      <c r="W7" s="164">
        <f>(W36/SUM(github_en[])*14128+W65/SUM(crypt_en[])*1629+W94/SUM(mine_en[])*1164+W123/SUM(ocr_en[])*153+W152/SUM(old_en[])*147+W181/SUM(Dickens[])*80)/17301</f>
        <v>5.6307279828452967E-6</v>
      </c>
      <c r="X7" s="164">
        <f>(X36/SUM(github_en[])*14128+X65/SUM(crypt_en[])*1629+X94/SUM(mine_en[])*1164+X123/SUM(ocr_en[])*153+X152/SUM(old_en[])*147+X181/SUM(Dickens[])*80)/17301</f>
        <v>2.6491279254830378E-5</v>
      </c>
      <c r="Y7" s="164">
        <f>(Y36/SUM(github_en[])*14128+Y65/SUM(crypt_en[])*1629+Y94/SUM(mine_en[])*1164+Y123/SUM(ocr_en[])*153+Y152/SUM(old_en[])*147+Y181/SUM(Dickens[])*80)/17301</f>
        <v>6.5943550214958297E-7</v>
      </c>
      <c r="Z7" s="164">
        <f>(Z36/SUM(github_en[])*14128+Z65/SUM(crypt_en[])*1629+Z94/SUM(mine_en[])*1164+Z123/SUM(ocr_en[])*153+Z152/SUM(old_en[])*147+Z181/SUM(Dickens[])*80)/17301</f>
        <v>1.0249003520444711E-4</v>
      </c>
      <c r="AA7" s="164">
        <f>(AA36/SUM(github_en[])*14128+AA65/SUM(crypt_en[])*1629+AA94/SUM(mine_en[])*1164+AA123/SUM(ocr_en[])*153+AA152/SUM(old_en[])*147+AA181/SUM(Dickens[])*80)/17301</f>
        <v>7.8554901405022541E-7</v>
      </c>
    </row>
    <row r="8" spans="1:27" ht="15" customHeight="1" x14ac:dyDescent="0.25">
      <c r="A8" s="163" t="s">
        <v>227</v>
      </c>
      <c r="B8" s="164">
        <f>(B37/SUM(github_en[])*14128+B66/SUM(crypt_en[])*1629+B95/SUM(mine_en[])*1164+B124/SUM(ocr_en[])*153+B153/SUM(old_en[])*147+B182/SUM(Dickens[])*80)/17301</f>
        <v>1.6364161578254323E-3</v>
      </c>
      <c r="C8" s="164">
        <f>(C37/SUM(github_en[])*14128+C66/SUM(crypt_en[])*1629+C95/SUM(mine_en[])*1164+C124/SUM(ocr_en[])*153+C153/SUM(old_en[])*147+C182/SUM(Dickens[])*80)/17301</f>
        <v>3.3108296320790559E-5</v>
      </c>
      <c r="D8" s="164">
        <f>(D37/SUM(github_en[])*14128+D66/SUM(crypt_en[])*1629+D95/SUM(mine_en[])*1164+D124/SUM(ocr_en[])*153+D153/SUM(old_en[])*147+D182/SUM(Dickens[])*80)/17301</f>
        <v>3.271242522757881E-5</v>
      </c>
      <c r="E8" s="164">
        <f>(E37/SUM(github_en[])*14128+E66/SUM(crypt_en[])*1629+E95/SUM(mine_en[])*1164+E124/SUM(ocr_en[])*153+E153/SUM(old_en[])*147+E182/SUM(Dickens[])*80)/17301</f>
        <v>5.0783166657713642E-5</v>
      </c>
      <c r="F8" s="164">
        <f>(F37/SUM(github_en[])*14128+F66/SUM(crypt_en[])*1629+F95/SUM(mine_en[])*1164+F124/SUM(ocr_en[])*153+F153/SUM(old_en[])*147+F182/SUM(Dickens[])*80)/17301</f>
        <v>3.7909105272874214E-3</v>
      </c>
      <c r="G8" s="164">
        <f>(G37/SUM(github_en[])*14128+G66/SUM(crypt_en[])*1629+G95/SUM(mine_en[])*1164+G124/SUM(ocr_en[])*153+G153/SUM(old_en[])*147+G182/SUM(Dickens[])*80)/17301</f>
        <v>4.5366690498152768E-5</v>
      </c>
      <c r="H8" s="164">
        <f>(H37/SUM(github_en[])*14128+H66/SUM(crypt_en[])*1629+H95/SUM(mine_en[])*1164+H124/SUM(ocr_en[])*153+H153/SUM(old_en[])*147+H182/SUM(Dickens[])*80)/17301</f>
        <v>2.5192618416327147E-4</v>
      </c>
      <c r="I8" s="164">
        <f>(I37/SUM(github_en[])*14128+I66/SUM(crypt_en[])*1629+I95/SUM(mine_en[])*1164+I124/SUM(ocr_en[])*153+I153/SUM(old_en[])*147+I182/SUM(Dickens[])*80)/17301</f>
        <v>2.265082733288177E-3</v>
      </c>
      <c r="J8" s="164">
        <f>(J37/SUM(github_en[])*14128+J66/SUM(crypt_en[])*1629+J95/SUM(mine_en[])*1164+J124/SUM(ocr_en[])*153+J153/SUM(old_en[])*147+J182/SUM(Dickens[])*80)/17301</f>
        <v>1.5281270333141958E-3</v>
      </c>
      <c r="K8" s="164">
        <f>(K37/SUM(github_en[])*14128+K66/SUM(crypt_en[])*1629+K95/SUM(mine_en[])*1164+K124/SUM(ocr_en[])*153+K153/SUM(old_en[])*147+K182/SUM(Dickens[])*80)/17301</f>
        <v>5.0933208566837507E-6</v>
      </c>
      <c r="L8" s="164">
        <f>(L37/SUM(github_en[])*14128+L66/SUM(crypt_en[])*1629+L95/SUM(mine_en[])*1164+L124/SUM(ocr_en[])*153+L153/SUM(old_en[])*147+L182/SUM(Dickens[])*80)/17301</f>
        <v>6.1737032361159209E-6</v>
      </c>
      <c r="M8" s="164">
        <f>(M37/SUM(github_en[])*14128+M66/SUM(crypt_en[])*1629+M95/SUM(mine_en[])*1164+M124/SUM(ocr_en[])*153+M153/SUM(old_en[])*147+M182/SUM(Dickens[])*80)/17301</f>
        <v>5.8860062842604156E-4</v>
      </c>
      <c r="N8" s="164">
        <f>(N37/SUM(github_en[])*14128+N66/SUM(crypt_en[])*1629+N95/SUM(mine_en[])*1164+N124/SUM(ocr_en[])*153+N153/SUM(old_en[])*147+N182/SUM(Dickens[])*80)/17301</f>
        <v>1.1263872134333484E-4</v>
      </c>
      <c r="O8" s="164">
        <f>(O37/SUM(github_en[])*14128+O66/SUM(crypt_en[])*1629+O95/SUM(mine_en[])*1164+O124/SUM(ocr_en[])*153+O153/SUM(old_en[])*147+O182/SUM(Dickens[])*80)/17301</f>
        <v>6.4095827413770544E-4</v>
      </c>
      <c r="P8" s="164">
        <f>(P37/SUM(github_en[])*14128+P66/SUM(crypt_en[])*1629+P95/SUM(mine_en[])*1164+P124/SUM(ocr_en[])*153+P153/SUM(old_en[])*147+P182/SUM(Dickens[])*80)/17301</f>
        <v>1.3848631805974418E-3</v>
      </c>
      <c r="Q8" s="164">
        <f>(Q37/SUM(github_en[])*14128+Q66/SUM(crypt_en[])*1629+Q95/SUM(mine_en[])*1164+Q124/SUM(ocr_en[])*153+Q153/SUM(old_en[])*147+Q182/SUM(Dickens[])*80)/17301</f>
        <v>3.1004864104381591E-5</v>
      </c>
      <c r="R8" s="164">
        <f>(R37/SUM(github_en[])*14128+R66/SUM(crypt_en[])*1629+R95/SUM(mine_en[])*1164+R124/SUM(ocr_en[])*153+R153/SUM(old_en[])*147+R182/SUM(Dickens[])*80)/17301</f>
        <v>1.418295308657018E-6</v>
      </c>
      <c r="S8" s="164">
        <f>(S37/SUM(github_en[])*14128+S66/SUM(crypt_en[])*1629+S95/SUM(mine_en[])*1164+S124/SUM(ocr_en[])*153+S153/SUM(old_en[])*147+S182/SUM(Dickens[])*80)/17301</f>
        <v>1.9666580333504652E-3</v>
      </c>
      <c r="T8" s="164">
        <f>(T37/SUM(github_en[])*14128+T66/SUM(crypt_en[])*1629+T95/SUM(mine_en[])*1164+T124/SUM(ocr_en[])*153+T153/SUM(old_en[])*147+T182/SUM(Dickens[])*80)/17301</f>
        <v>5.3946149776426717E-4</v>
      </c>
      <c r="U8" s="164">
        <f>(U37/SUM(github_en[])*14128+U66/SUM(crypt_en[])*1629+U95/SUM(mine_en[])*1164+U124/SUM(ocr_en[])*153+U153/SUM(old_en[])*147+U182/SUM(Dickens[])*80)/17301</f>
        <v>3.1327394185204826E-4</v>
      </c>
      <c r="V8" s="164">
        <f>(V37/SUM(github_en[])*14128+V66/SUM(crypt_en[])*1629+V95/SUM(mine_en[])*1164+V124/SUM(ocr_en[])*153+V153/SUM(old_en[])*147+V182/SUM(Dickens[])*80)/17301</f>
        <v>8.5651226479664265E-4</v>
      </c>
      <c r="W8" s="164">
        <f>(W37/SUM(github_en[])*14128+W66/SUM(crypt_en[])*1629+W95/SUM(mine_en[])*1164+W124/SUM(ocr_en[])*153+W153/SUM(old_en[])*147+W182/SUM(Dickens[])*80)/17301</f>
        <v>4.4840640675103155E-6</v>
      </c>
      <c r="X8" s="164">
        <f>(X37/SUM(github_en[])*14128+X66/SUM(crypt_en[])*1629+X95/SUM(mine_en[])*1164+X124/SUM(ocr_en[])*153+X153/SUM(old_en[])*147+X182/SUM(Dickens[])*80)/17301</f>
        <v>4.4294937787151278E-5</v>
      </c>
      <c r="Y8" s="164">
        <f>(Y37/SUM(github_en[])*14128+Y66/SUM(crypt_en[])*1629+Y95/SUM(mine_en[])*1164+Y124/SUM(ocr_en[])*153+Y153/SUM(old_en[])*147+Y182/SUM(Dickens[])*80)/17301</f>
        <v>4.9988718850027648E-7</v>
      </c>
      <c r="Z8" s="164">
        <f>(Z37/SUM(github_en[])*14128+Z66/SUM(crypt_en[])*1629+Z95/SUM(mine_en[])*1164+Z124/SUM(ocr_en[])*153+Z153/SUM(old_en[])*147+Z182/SUM(Dickens[])*80)/17301</f>
        <v>2.5587750644373808E-4</v>
      </c>
      <c r="AA8" s="164">
        <f>(AA37/SUM(github_en[])*14128+AA66/SUM(crypt_en[])*1629+AA95/SUM(mine_en[])*1164+AA124/SUM(ocr_en[])*153+AA153/SUM(old_en[])*147+AA182/SUM(Dickens[])*80)/17301</f>
        <v>1.6606129787697337E-6</v>
      </c>
    </row>
    <row r="9" spans="1:27" ht="15" customHeight="1" x14ac:dyDescent="0.25">
      <c r="A9" s="163" t="s">
        <v>218</v>
      </c>
      <c r="B9" s="164">
        <f>(B38/SUM(github_en[])*14128+B67/SUM(crypt_en[])*1629+B96/SUM(mine_en[])*1164+B125/SUM(ocr_en[])*153+B154/SUM(old_en[])*147+B183/SUM(Dickens[])*80)/17301</f>
        <v>9.0358155916972389E-3</v>
      </c>
      <c r="C9" s="164">
        <f>(C38/SUM(github_en[])*14128+C67/SUM(crypt_en[])*1629+C96/SUM(mine_en[])*1164+C125/SUM(ocr_en[])*153+C154/SUM(old_en[])*147+C183/SUM(Dickens[])*80)/17301</f>
        <v>6.1841390626315494E-5</v>
      </c>
      <c r="D9" s="164">
        <f>(D38/SUM(github_en[])*14128+D67/SUM(crypt_en[])*1629+D96/SUM(mine_en[])*1164+D125/SUM(ocr_en[])*153+D154/SUM(old_en[])*147+D183/SUM(Dickens[])*80)/17301</f>
        <v>4.7484413651945035E-5</v>
      </c>
      <c r="E9" s="164">
        <f>(E38/SUM(github_en[])*14128+E67/SUM(crypt_en[])*1629+E96/SUM(mine_en[])*1164+E125/SUM(ocr_en[])*153+E154/SUM(old_en[])*147+E183/SUM(Dickens[])*80)/17301</f>
        <v>4.4855504926272861E-5</v>
      </c>
      <c r="F9" s="164">
        <f>(F38/SUM(github_en[])*14128+F67/SUM(crypt_en[])*1629+F96/SUM(mine_en[])*1164+F125/SUM(ocr_en[])*153+F154/SUM(old_en[])*147+F183/SUM(Dickens[])*80)/17301</f>
        <v>2.9707244416400266E-2</v>
      </c>
      <c r="G9" s="164">
        <f>(G38/SUM(github_en[])*14128+G67/SUM(crypt_en[])*1629+G96/SUM(mine_en[])*1164+G125/SUM(ocr_en[])*153+G154/SUM(old_en[])*147+G183/SUM(Dickens[])*80)/17301</f>
        <v>3.9130890033720918E-5</v>
      </c>
      <c r="H9" s="164">
        <f>(H38/SUM(github_en[])*14128+H67/SUM(crypt_en[])*1629+H96/SUM(mine_en[])*1164+H125/SUM(ocr_en[])*153+H154/SUM(old_en[])*147+H183/SUM(Dickens[])*80)/17301</f>
        <v>1.3486367417088935E-5</v>
      </c>
      <c r="I9" s="164">
        <f>(I38/SUM(github_en[])*14128+I67/SUM(crypt_en[])*1629+I96/SUM(mine_en[])*1164+I125/SUM(ocr_en[])*153+I154/SUM(old_en[])*147+I183/SUM(Dickens[])*80)/17301</f>
        <v>3.8665119089126245E-5</v>
      </c>
      <c r="J9" s="164">
        <f>(J38/SUM(github_en[])*14128+J67/SUM(crypt_en[])*1629+J96/SUM(mine_en[])*1164+J125/SUM(ocr_en[])*153+J154/SUM(old_en[])*147+J183/SUM(Dickens[])*80)/17301</f>
        <v>7.3109147713555887E-3</v>
      </c>
      <c r="K9" s="164">
        <f>(K38/SUM(github_en[])*14128+K67/SUM(crypt_en[])*1629+K96/SUM(mine_en[])*1164+K125/SUM(ocr_en[])*153+K154/SUM(old_en[])*147+K183/SUM(Dickens[])*80)/17301</f>
        <v>4.5618233745044492E-6</v>
      </c>
      <c r="L9" s="164">
        <f>(L38/SUM(github_en[])*14128+L67/SUM(crypt_en[])*1629+L96/SUM(mine_en[])*1164+L125/SUM(ocr_en[])*153+L154/SUM(old_en[])*147+L183/SUM(Dickens[])*80)/17301</f>
        <v>6.8970787033446627E-6</v>
      </c>
      <c r="M9" s="164">
        <f>(M38/SUM(github_en[])*14128+M67/SUM(crypt_en[])*1629+M96/SUM(mine_en[])*1164+M125/SUM(ocr_en[])*153+M154/SUM(old_en[])*147+M183/SUM(Dickens[])*80)/17301</f>
        <v>1.3701542946901825E-4</v>
      </c>
      <c r="N9" s="164">
        <f>(N38/SUM(github_en[])*14128+N67/SUM(crypt_en[])*1629+N96/SUM(mine_en[])*1164+N125/SUM(ocr_en[])*153+N154/SUM(old_en[])*147+N183/SUM(Dickens[])*80)/17301</f>
        <v>1.4772225280327712E-4</v>
      </c>
      <c r="O9" s="164">
        <f>(O38/SUM(github_en[])*14128+O67/SUM(crypt_en[])*1629+O96/SUM(mine_en[])*1164+O125/SUM(ocr_en[])*153+O154/SUM(old_en[])*147+O183/SUM(Dickens[])*80)/17301</f>
        <v>2.6621028331454453E-4</v>
      </c>
      <c r="P9" s="164">
        <f>(P38/SUM(github_en[])*14128+P67/SUM(crypt_en[])*1629+P96/SUM(mine_en[])*1164+P125/SUM(ocr_en[])*153+P154/SUM(old_en[])*147+P183/SUM(Dickens[])*80)/17301</f>
        <v>4.6870287679422508E-3</v>
      </c>
      <c r="Q9" s="164">
        <f>(Q38/SUM(github_en[])*14128+Q67/SUM(crypt_en[])*1629+Q96/SUM(mine_en[])*1164+Q125/SUM(ocr_en[])*153+Q154/SUM(old_en[])*147+Q183/SUM(Dickens[])*80)/17301</f>
        <v>2.7349671960053384E-5</v>
      </c>
      <c r="R9" s="164">
        <f>(R38/SUM(github_en[])*14128+R67/SUM(crypt_en[])*1629+R96/SUM(mine_en[])*1164+R125/SUM(ocr_en[])*153+R154/SUM(old_en[])*147+R183/SUM(Dickens[])*80)/17301</f>
        <v>5.8920178287756589E-6</v>
      </c>
      <c r="S9" s="164">
        <f>(S38/SUM(github_en[])*14128+S67/SUM(crypt_en[])*1629+S96/SUM(mine_en[])*1164+S125/SUM(ocr_en[])*153+S154/SUM(old_en[])*147+S183/SUM(Dickens[])*80)/17301</f>
        <v>8.2481722315029245E-4</v>
      </c>
      <c r="T9" s="164">
        <f>(T38/SUM(github_en[])*14128+T67/SUM(crypt_en[])*1629+T96/SUM(mine_en[])*1164+T125/SUM(ocr_en[])*153+T154/SUM(old_en[])*147+T183/SUM(Dickens[])*80)/17301</f>
        <v>1.886288384909662E-4</v>
      </c>
      <c r="U9" s="164">
        <f>(U38/SUM(github_en[])*14128+U67/SUM(crypt_en[])*1629+U96/SUM(mine_en[])*1164+U125/SUM(ocr_en[])*153+U154/SUM(old_en[])*147+U183/SUM(Dickens[])*80)/17301</f>
        <v>1.3776205516071614E-3</v>
      </c>
      <c r="V9" s="164">
        <f>(V38/SUM(github_en[])*14128+V67/SUM(crypt_en[])*1629+V96/SUM(mine_en[])*1164+V125/SUM(ocr_en[])*153+V154/SUM(old_en[])*147+V183/SUM(Dickens[])*80)/17301</f>
        <v>7.2990325553895638E-4</v>
      </c>
      <c r="W9" s="164">
        <f>(W38/SUM(github_en[])*14128+W67/SUM(crypt_en[])*1629+W96/SUM(mine_en[])*1164+W125/SUM(ocr_en[])*153+W154/SUM(old_en[])*147+W183/SUM(Dickens[])*80)/17301</f>
        <v>6.248290229705675E-6</v>
      </c>
      <c r="X9" s="164">
        <f>(X38/SUM(github_en[])*14128+X67/SUM(crypt_en[])*1629+X96/SUM(mine_en[])*1164+X125/SUM(ocr_en[])*153+X154/SUM(old_en[])*147+X183/SUM(Dickens[])*80)/17301</f>
        <v>7.4426241209164576E-5</v>
      </c>
      <c r="Y9" s="164">
        <f>(Y38/SUM(github_en[])*14128+Y67/SUM(crypt_en[])*1629+Y96/SUM(mine_en[])*1164+Y125/SUM(ocr_en[])*153+Y154/SUM(old_en[])*147+Y183/SUM(Dickens[])*80)/17301</f>
        <v>2.4655010755045724E-7</v>
      </c>
      <c r="Z9" s="164">
        <f>(Z38/SUM(github_en[])*14128+Z67/SUM(crypt_en[])*1629+Z96/SUM(mine_en[])*1164+Z125/SUM(ocr_en[])*153+Z154/SUM(old_en[])*147+Z183/SUM(Dickens[])*80)/17301</f>
        <v>4.5719264913869119E-4</v>
      </c>
      <c r="AA9" s="164">
        <f>(AA38/SUM(github_en[])*14128+AA67/SUM(crypt_en[])*1629+AA96/SUM(mine_en[])*1164+AA125/SUM(ocr_en[])*153+AA154/SUM(old_en[])*147+AA183/SUM(Dickens[])*80)/17301</f>
        <v>4.0478634203203958E-6</v>
      </c>
    </row>
    <row r="10" spans="1:27" ht="15" customHeight="1" x14ac:dyDescent="0.25">
      <c r="A10" s="163" t="s">
        <v>214</v>
      </c>
      <c r="B10" s="164">
        <f>(B39/SUM(github_en[])*14128+B68/SUM(crypt_en[])*1629+B97/SUM(mine_en[])*1164+B126/SUM(ocr_en[])*153+B155/SUM(old_en[])*147+B184/SUM(Dickens[])*80)/17301</f>
        <v>2.8583500911533266E-3</v>
      </c>
      <c r="C10" s="164">
        <f>(C39/SUM(github_en[])*14128+C68/SUM(crypt_en[])*1629+C97/SUM(mine_en[])*1164+C126/SUM(ocr_en[])*153+C155/SUM(old_en[])*147+C184/SUM(Dickens[])*80)/17301</f>
        <v>9.4619832727879931E-4</v>
      </c>
      <c r="D10" s="164">
        <f>(D39/SUM(github_en[])*14128+D68/SUM(crypt_en[])*1629+D97/SUM(mine_en[])*1164+D126/SUM(ocr_en[])*153+D155/SUM(old_en[])*147+D184/SUM(Dickens[])*80)/17301</f>
        <v>6.8011699819187773E-3</v>
      </c>
      <c r="E10" s="164">
        <f>(E39/SUM(github_en[])*14128+E68/SUM(crypt_en[])*1629+E97/SUM(mine_en[])*1164+E126/SUM(ocr_en[])*153+E155/SUM(old_en[])*147+E184/SUM(Dickens[])*80)/17301</f>
        <v>2.9530594506343277E-3</v>
      </c>
      <c r="F10" s="164">
        <f>(F39/SUM(github_en[])*14128+F68/SUM(crypt_en[])*1629+F97/SUM(mine_en[])*1164+F126/SUM(ocr_en[])*153+F155/SUM(old_en[])*147+F184/SUM(Dickens[])*80)/17301</f>
        <v>3.7672294716476784E-3</v>
      </c>
      <c r="G10" s="164">
        <f>(G39/SUM(github_en[])*14128+G68/SUM(crypt_en[])*1629+G97/SUM(mine_en[])*1164+G126/SUM(ocr_en[])*153+G155/SUM(old_en[])*147+G184/SUM(Dickens[])*80)/17301</f>
        <v>1.9154830774139224E-3</v>
      </c>
      <c r="H10" s="164">
        <f>(H39/SUM(github_en[])*14128+H68/SUM(crypt_en[])*1629+H97/SUM(mine_en[])*1164+H126/SUM(ocr_en[])*153+H155/SUM(old_en[])*147+H184/SUM(Dickens[])*80)/17301</f>
        <v>2.5111386841879563E-3</v>
      </c>
      <c r="I10" s="164">
        <f>(I39/SUM(github_en[])*14128+I68/SUM(crypt_en[])*1629+I97/SUM(mine_en[])*1164+I126/SUM(ocr_en[])*153+I155/SUM(old_en[])*147+I184/SUM(Dickens[])*80)/17301</f>
        <v>3.7038646851430675E-5</v>
      </c>
      <c r="J10" s="164">
        <f>(J39/SUM(github_en[])*14128+J68/SUM(crypt_en[])*1629+J97/SUM(mine_en[])*1164+J126/SUM(ocr_en[])*153+J155/SUM(old_en[])*147+J184/SUM(Dickens[])*80)/17301</f>
        <v>2.16163524256946E-4</v>
      </c>
      <c r="K10" s="164">
        <f>(K39/SUM(github_en[])*14128+K68/SUM(crypt_en[])*1629+K97/SUM(mine_en[])*1164+K126/SUM(ocr_en[])*153+K155/SUM(old_en[])*147+K184/SUM(Dickens[])*80)/17301</f>
        <v>1.7871894774197331E-5</v>
      </c>
      <c r="L10" s="164">
        <f>(L39/SUM(github_en[])*14128+L68/SUM(crypt_en[])*1629+L97/SUM(mine_en[])*1164+L126/SUM(ocr_en[])*153+L155/SUM(old_en[])*147+L184/SUM(Dickens[])*80)/17301</f>
        <v>4.3317855532240258E-4</v>
      </c>
      <c r="M10" s="164">
        <f>(M39/SUM(github_en[])*14128+M68/SUM(crypt_en[])*1629+M97/SUM(mine_en[])*1164+M126/SUM(ocr_en[])*153+M155/SUM(old_en[])*147+M184/SUM(Dickens[])*80)/17301</f>
        <v>4.2882597441563797E-3</v>
      </c>
      <c r="N10" s="164">
        <f>(N39/SUM(github_en[])*14128+N68/SUM(crypt_en[])*1629+N97/SUM(mine_en[])*1164+N126/SUM(ocr_en[])*153+N155/SUM(old_en[])*147+N184/SUM(Dickens[])*80)/17301</f>
        <v>3.1039020106134571E-3</v>
      </c>
      <c r="O10" s="164">
        <f>(O39/SUM(github_en[])*14128+O68/SUM(crypt_en[])*1629+O97/SUM(mine_en[])*1164+O126/SUM(ocr_en[])*153+O155/SUM(old_en[])*147+O184/SUM(Dickens[])*80)/17301</f>
        <v>2.386175541339515E-2</v>
      </c>
      <c r="P10" s="164">
        <f>(P39/SUM(github_en[])*14128+P68/SUM(crypt_en[])*1629+P97/SUM(mine_en[])*1164+P126/SUM(ocr_en[])*153+P155/SUM(old_en[])*147+P184/SUM(Dickens[])*80)/17301</f>
        <v>8.4367197736687737E-3</v>
      </c>
      <c r="Q10" s="164">
        <f>(Q39/SUM(github_en[])*14128+Q68/SUM(crypt_en[])*1629+Q97/SUM(mine_en[])*1164+Q126/SUM(ocr_en[])*153+Q155/SUM(old_en[])*147+Q184/SUM(Dickens[])*80)/17301</f>
        <v>8.7746200580389368E-4</v>
      </c>
      <c r="R10" s="164">
        <f>(R39/SUM(github_en[])*14128+R68/SUM(crypt_en[])*1629+R97/SUM(mine_en[])*1164+R126/SUM(ocr_en[])*153+R155/SUM(old_en[])*147+R184/SUM(Dickens[])*80)/17301</f>
        <v>1.0403862803269869E-4</v>
      </c>
      <c r="S10" s="164">
        <f>(S39/SUM(github_en[])*14128+S68/SUM(crypt_en[])*1629+S97/SUM(mine_en[])*1164+S126/SUM(ocr_en[])*153+S155/SUM(old_en[])*147+S184/SUM(Dickens[])*80)/17301</f>
        <v>3.0798580187445281E-3</v>
      </c>
      <c r="T10" s="164">
        <f>(T39/SUM(github_en[])*14128+T68/SUM(crypt_en[])*1629+T97/SUM(mine_en[])*1164+T126/SUM(ocr_en[])*153+T155/SUM(old_en[])*147+T184/SUM(Dickens[])*80)/17301</f>
        <v>1.0836522932694995E-2</v>
      </c>
      <c r="U10" s="164">
        <f>(U39/SUM(github_en[])*14128+U68/SUM(crypt_en[])*1629+U97/SUM(mine_en[])*1164+U126/SUM(ocr_en[])*153+U155/SUM(old_en[])*147+U184/SUM(Dickens[])*80)/17301</f>
        <v>1.1045522514239634E-2</v>
      </c>
      <c r="V10" s="164">
        <f>(V39/SUM(github_en[])*14128+V68/SUM(crypt_en[])*1629+V97/SUM(mine_en[])*1164+V126/SUM(ocr_en[])*153+V155/SUM(old_en[])*147+V184/SUM(Dickens[])*80)/17301</f>
        <v>1.6911619648756911E-4</v>
      </c>
      <c r="W10" s="164">
        <f>(W39/SUM(github_en[])*14128+W68/SUM(crypt_en[])*1629+W97/SUM(mine_en[])*1164+W126/SUM(ocr_en[])*153+W155/SUM(old_en[])*147+W184/SUM(Dickens[])*80)/17301</f>
        <v>2.8115638934579587E-3</v>
      </c>
      <c r="X10" s="164">
        <f>(X39/SUM(github_en[])*14128+X68/SUM(crypt_en[])*1629+X97/SUM(mine_en[])*1164+X126/SUM(ocr_en[])*153+X155/SUM(old_en[])*147+X184/SUM(Dickens[])*80)/17301</f>
        <v>3.182935160762661E-5</v>
      </c>
      <c r="Y10" s="164">
        <f>(Y39/SUM(github_en[])*14128+Y68/SUM(crypt_en[])*1629+Y97/SUM(mine_en[])*1164+Y126/SUM(ocr_en[])*153+Y155/SUM(old_en[])*147+Y184/SUM(Dickens[])*80)/17301</f>
        <v>2.1490934631417775E-4</v>
      </c>
      <c r="Z10" s="164">
        <f>(Z39/SUM(github_en[])*14128+Z68/SUM(crypt_en[])*1629+Z97/SUM(mine_en[])*1164+Z126/SUM(ocr_en[])*153+Z155/SUM(old_en[])*147+Z184/SUM(Dickens[])*80)/17301</f>
        <v>6.2359743918539846E-6</v>
      </c>
      <c r="AA10" s="164">
        <f>(AA39/SUM(github_en[])*14128+AA68/SUM(crypt_en[])*1629+AA97/SUM(mine_en[])*1164+AA126/SUM(ocr_en[])*153+AA155/SUM(old_en[])*147+AA184/SUM(Dickens[])*80)/17301</f>
        <v>6.5242492429732225E-4</v>
      </c>
    </row>
    <row r="11" spans="1:27" ht="15" customHeight="1" x14ac:dyDescent="0.25">
      <c r="A11" s="163" t="s">
        <v>234</v>
      </c>
      <c r="B11" s="164">
        <f>(B40/SUM(github_en[])*14128+B69/SUM(crypt_en[])*1629+B98/SUM(mine_en[])*1164+B127/SUM(ocr_en[])*153+B156/SUM(old_en[])*147+B185/SUM(Dickens[])*80)/17301</f>
        <v>2.6716778504260645E-4</v>
      </c>
      <c r="C11" s="164">
        <f>(C40/SUM(github_en[])*14128+C69/SUM(crypt_en[])*1629+C98/SUM(mine_en[])*1164+C127/SUM(ocr_en[])*153+C156/SUM(old_en[])*147+C185/SUM(Dickens[])*80)/17301</f>
        <v>1.0723286580940307E-6</v>
      </c>
      <c r="D11" s="164">
        <f>(D40/SUM(github_en[])*14128+D69/SUM(crypt_en[])*1629+D98/SUM(mine_en[])*1164+D127/SUM(ocr_en[])*153+D156/SUM(old_en[])*147+D185/SUM(Dickens[])*80)/17301</f>
        <v>1.6100809647207732E-6</v>
      </c>
      <c r="E11" s="164">
        <f>(E40/SUM(github_en[])*14128+E69/SUM(crypt_en[])*1629+E98/SUM(mine_en[])*1164+E127/SUM(ocr_en[])*153+E156/SUM(old_en[])*147+E185/SUM(Dickens[])*80)/17301</f>
        <v>1.3363100508591687E-6</v>
      </c>
      <c r="F11" s="164">
        <f>(F40/SUM(github_en[])*14128+F69/SUM(crypt_en[])*1629+F98/SUM(mine_en[])*1164+F127/SUM(ocr_en[])*153+F156/SUM(old_en[])*147+F185/SUM(Dickens[])*80)/17301</f>
        <v>4.9602306906542444E-4</v>
      </c>
      <c r="G11" s="164">
        <f>(G40/SUM(github_en[])*14128+G69/SUM(crypt_en[])*1629+G98/SUM(mine_en[])*1164+G127/SUM(ocr_en[])*153+G156/SUM(old_en[])*147+G185/SUM(Dickens[])*80)/17301</f>
        <v>1.0007508114008609E-6</v>
      </c>
      <c r="H11" s="164">
        <f>(H40/SUM(github_en[])*14128+H69/SUM(crypt_en[])*1629+H98/SUM(mine_en[])*1164+H127/SUM(ocr_en[])*153+H156/SUM(old_en[])*147+H185/SUM(Dickens[])*80)/17301</f>
        <v>5.8021006691028413E-7</v>
      </c>
      <c r="I11" s="164">
        <f>(I40/SUM(github_en[])*14128+I69/SUM(crypt_en[])*1629+I98/SUM(mine_en[])*1164+I127/SUM(ocr_en[])*153+I156/SUM(old_en[])*147+I185/SUM(Dickens[])*80)/17301</f>
        <v>1.5397356734073832E-6</v>
      </c>
      <c r="J11" s="164">
        <f>(J40/SUM(github_en[])*14128+J69/SUM(crypt_en[])*1629+J98/SUM(mine_en[])*1164+J127/SUM(ocr_en[])*153+J156/SUM(old_en[])*147+J185/SUM(Dickens[])*80)/17301</f>
        <v>3.6997880397401444E-5</v>
      </c>
      <c r="K11" s="164">
        <f>(K40/SUM(github_en[])*14128+K69/SUM(crypt_en[])*1629+K98/SUM(mine_en[])*1164+K127/SUM(ocr_en[])*153+K156/SUM(old_en[])*147+K185/SUM(Dickens[])*80)/17301</f>
        <v>1.2823891027693974E-6</v>
      </c>
      <c r="L11" s="164">
        <f>(L40/SUM(github_en[])*14128+L69/SUM(crypt_en[])*1629+L98/SUM(mine_en[])*1164+L127/SUM(ocr_en[])*153+L156/SUM(old_en[])*147+L185/SUM(Dickens[])*80)/17301</f>
        <v>8.7737837274742278E-7</v>
      </c>
      <c r="M11" s="164">
        <f>(M40/SUM(github_en[])*14128+M69/SUM(crypt_en[])*1629+M98/SUM(mine_en[])*1164+M127/SUM(ocr_en[])*153+M156/SUM(old_en[])*147+M185/SUM(Dickens[])*80)/17301</f>
        <v>1.2815720576792966E-6</v>
      </c>
      <c r="N11" s="164">
        <f>(N40/SUM(github_en[])*14128+N69/SUM(crypt_en[])*1629+N98/SUM(mine_en[])*1164+N127/SUM(ocr_en[])*153+N156/SUM(old_en[])*147+N185/SUM(Dickens[])*80)/17301</f>
        <v>1.6520737568843347E-6</v>
      </c>
      <c r="O11" s="164">
        <f>(O40/SUM(github_en[])*14128+O69/SUM(crypt_en[])*1629+O98/SUM(mine_en[])*1164+O127/SUM(ocr_en[])*153+O156/SUM(old_en[])*147+O185/SUM(Dickens[])*80)/17301</f>
        <v>1.580025505868433E-6</v>
      </c>
      <c r="P11" s="164">
        <f>(P40/SUM(github_en[])*14128+P69/SUM(crypt_en[])*1629+P98/SUM(mine_en[])*1164+P127/SUM(ocr_en[])*153+P156/SUM(old_en[])*147+P185/SUM(Dickens[])*80)/17301</f>
        <v>5.301105801147442E-4</v>
      </c>
      <c r="Q11" s="164">
        <f>(Q40/SUM(github_en[])*14128+Q69/SUM(crypt_en[])*1629+Q98/SUM(mine_en[])*1164+Q127/SUM(ocr_en[])*153+Q156/SUM(old_en[])*147+Q185/SUM(Dickens[])*80)/17301</f>
        <v>2.6775723561590038E-6</v>
      </c>
      <c r="R11" s="164">
        <f>(R40/SUM(github_en[])*14128+R69/SUM(crypt_en[])*1629+R98/SUM(mine_en[])*1164+R127/SUM(ocr_en[])*153+R156/SUM(old_en[])*147+R185/SUM(Dickens[])*80)/17301</f>
        <v>1.8276678580711772E-8</v>
      </c>
      <c r="S11" s="164">
        <f>(S40/SUM(github_en[])*14128+S69/SUM(crypt_en[])*1629+S98/SUM(mine_en[])*1164+S127/SUM(ocr_en[])*153+S156/SUM(old_en[])*147+S185/SUM(Dickens[])*80)/17301</f>
        <v>4.0191258216705373E-6</v>
      </c>
      <c r="T11" s="164">
        <f>(T40/SUM(github_en[])*14128+T69/SUM(crypt_en[])*1629+T98/SUM(mine_en[])*1164+T127/SUM(ocr_en[])*153+T156/SUM(old_en[])*147+T185/SUM(Dickens[])*80)/17301</f>
        <v>1.9921087482737165E-6</v>
      </c>
      <c r="U11" s="164">
        <f>(U40/SUM(github_en[])*14128+U69/SUM(crypt_en[])*1629+U98/SUM(mine_en[])*1164+U127/SUM(ocr_en[])*153+U156/SUM(old_en[])*147+U185/SUM(Dickens[])*80)/17301</f>
        <v>1.3216962263585885E-6</v>
      </c>
      <c r="V11" s="164">
        <f>(V40/SUM(github_en[])*14128+V69/SUM(crypt_en[])*1629+V98/SUM(mine_en[])*1164+V127/SUM(ocr_en[])*153+V156/SUM(old_en[])*147+V185/SUM(Dickens[])*80)/17301</f>
        <v>5.9981509982768612E-4</v>
      </c>
      <c r="W11" s="164">
        <f>(W40/SUM(github_en[])*14128+W69/SUM(crypt_en[])*1629+W98/SUM(mine_en[])*1164+W127/SUM(ocr_en[])*153+W156/SUM(old_en[])*147+W185/SUM(Dickens[])*80)/17301</f>
        <v>7.2986606867932777E-7</v>
      </c>
      <c r="X11" s="164">
        <f>(X40/SUM(github_en[])*14128+X69/SUM(crypt_en[])*1629+X98/SUM(mine_en[])*1164+X127/SUM(ocr_en[])*153+X156/SUM(old_en[])*147+X185/SUM(Dickens[])*80)/17301</f>
        <v>7.2457343023951295E-7</v>
      </c>
      <c r="Y11" s="164">
        <f>(Y40/SUM(github_en[])*14128+Y69/SUM(crypt_en[])*1629+Y98/SUM(mine_en[])*1164+Y127/SUM(ocr_en[])*153+Y156/SUM(old_en[])*147+Y185/SUM(Dickens[])*80)/17301</f>
        <v>6.3919153813171459E-8</v>
      </c>
      <c r="Z11" s="164">
        <f>(Z40/SUM(github_en[])*14128+Z69/SUM(crypt_en[])*1629+Z98/SUM(mine_en[])*1164+Z127/SUM(ocr_en[])*153+Z156/SUM(old_en[])*147+Z185/SUM(Dickens[])*80)/17301</f>
        <v>4.651840882239869E-7</v>
      </c>
      <c r="AA11" s="164">
        <f>(AA40/SUM(github_en[])*14128+AA69/SUM(crypt_en[])*1629+AA98/SUM(mine_en[])*1164+AA127/SUM(ocr_en[])*153+AA156/SUM(old_en[])*147+AA185/SUM(Dickens[])*80)/17301</f>
        <v>1.3493670500560646E-7</v>
      </c>
    </row>
    <row r="12" spans="1:27" ht="15" customHeight="1" x14ac:dyDescent="0.25">
      <c r="A12" s="163" t="s">
        <v>231</v>
      </c>
      <c r="B12" s="164">
        <f>(B41/SUM(github_en[])*14128+B70/SUM(crypt_en[])*1629+B99/SUM(mine_en[])*1164+B128/SUM(ocr_en[])*153+B157/SUM(old_en[])*147+B186/SUM(Dickens[])*80)/17301</f>
        <v>2.1880884837328796E-4</v>
      </c>
      <c r="C12" s="164">
        <f>(C41/SUM(github_en[])*14128+C70/SUM(crypt_en[])*1629+C99/SUM(mine_en[])*1164+C128/SUM(ocr_en[])*153+C157/SUM(old_en[])*147+C186/SUM(Dickens[])*80)/17301</f>
        <v>1.8411759613209343E-5</v>
      </c>
      <c r="D12" s="164">
        <f>(D41/SUM(github_en[])*14128+D70/SUM(crypt_en[])*1629+D99/SUM(mine_en[])*1164+D128/SUM(ocr_en[])*153+D157/SUM(old_en[])*147+D186/SUM(Dickens[])*80)/17301</f>
        <v>1.1971703672159493E-5</v>
      </c>
      <c r="E12" s="164">
        <f>(E41/SUM(github_en[])*14128+E70/SUM(crypt_en[])*1629+E99/SUM(mine_en[])*1164+E128/SUM(ocr_en[])*153+E157/SUM(old_en[])*147+E186/SUM(Dickens[])*80)/17301</f>
        <v>1.2910616826690753E-5</v>
      </c>
      <c r="F12" s="164">
        <f>(F41/SUM(github_en[])*14128+F70/SUM(crypt_en[])*1629+F99/SUM(mine_en[])*1164+F128/SUM(ocr_en[])*153+F157/SUM(old_en[])*147+F186/SUM(Dickens[])*80)/17301</f>
        <v>2.1330873606643431E-3</v>
      </c>
      <c r="G12" s="164">
        <f>(G41/SUM(github_en[])*14128+G70/SUM(crypt_en[])*1629+G99/SUM(mine_en[])*1164+G128/SUM(ocr_en[])*153+G157/SUM(old_en[])*147+G186/SUM(Dickens[])*80)/17301</f>
        <v>2.6852591670380479E-5</v>
      </c>
      <c r="H12" s="164">
        <f>(H41/SUM(github_en[])*14128+H70/SUM(crypt_en[])*1629+H99/SUM(mine_en[])*1164+H128/SUM(ocr_en[])*153+H157/SUM(old_en[])*147+H186/SUM(Dickens[])*80)/17301</f>
        <v>2.7661633139374355E-5</v>
      </c>
      <c r="I12" s="164">
        <f>(I41/SUM(github_en[])*14128+I70/SUM(crypt_en[])*1629+I99/SUM(mine_en[])*1164+I128/SUM(ocr_en[])*153+I157/SUM(old_en[])*147+I186/SUM(Dickens[])*80)/17301</f>
        <v>4.6205697385588068E-5</v>
      </c>
      <c r="J12" s="164">
        <f>(J41/SUM(github_en[])*14128+J70/SUM(crypt_en[])*1629+J99/SUM(mine_en[])*1164+J128/SUM(ocr_en[])*153+J157/SUM(old_en[])*147+J186/SUM(Dickens[])*80)/17301</f>
        <v>1.0109146114791693E-3</v>
      </c>
      <c r="K12" s="164">
        <f>(K41/SUM(github_en[])*14128+K70/SUM(crypt_en[])*1629+K99/SUM(mine_en[])*1164+K128/SUM(ocr_en[])*153+K157/SUM(old_en[])*147+K186/SUM(Dickens[])*80)/17301</f>
        <v>2.9150222830853276E-6</v>
      </c>
      <c r="L12" s="164">
        <f>(L41/SUM(github_en[])*14128+L70/SUM(crypt_en[])*1629+L99/SUM(mine_en[])*1164+L128/SUM(ocr_en[])*153+L157/SUM(old_en[])*147+L186/SUM(Dickens[])*80)/17301</f>
        <v>6.6765470138053256E-6</v>
      </c>
      <c r="M12" s="164">
        <f>(M41/SUM(github_en[])*14128+M70/SUM(crypt_en[])*1629+M99/SUM(mine_en[])*1164+M128/SUM(ocr_en[])*153+M157/SUM(old_en[])*147+M186/SUM(Dickens[])*80)/17301</f>
        <v>1.1097408978611424E-4</v>
      </c>
      <c r="N12" s="164">
        <f>(N41/SUM(github_en[])*14128+N70/SUM(crypt_en[])*1629+N99/SUM(mine_en[])*1164+N128/SUM(ocr_en[])*153+N157/SUM(old_en[])*147+N186/SUM(Dickens[])*80)/17301</f>
        <v>2.7490083917148722E-5</v>
      </c>
      <c r="O12" s="164">
        <f>(O41/SUM(github_en[])*14128+O70/SUM(crypt_en[])*1629+O99/SUM(mine_en[])*1164+O128/SUM(ocr_en[])*153+O157/SUM(old_en[])*147+O186/SUM(Dickens[])*80)/17301</f>
        <v>4.910001686619632E-4</v>
      </c>
      <c r="P12" s="164">
        <f>(P41/SUM(github_en[])*14128+P70/SUM(crypt_en[])*1629+P99/SUM(mine_en[])*1164+P128/SUM(ocr_en[])*153+P157/SUM(old_en[])*147+P186/SUM(Dickens[])*80)/17301</f>
        <v>1.0043500734349568E-4</v>
      </c>
      <c r="Q12" s="164">
        <f>(Q41/SUM(github_en[])*14128+Q70/SUM(crypt_en[])*1629+Q99/SUM(mine_en[])*1164+Q128/SUM(ocr_en[])*153+Q157/SUM(old_en[])*147+Q186/SUM(Dickens[])*80)/17301</f>
        <v>1.607294107313695E-5</v>
      </c>
      <c r="R12" s="164">
        <f>(R41/SUM(github_en[])*14128+R70/SUM(crypt_en[])*1629+R99/SUM(mine_en[])*1164+R128/SUM(ocr_en[])*153+R157/SUM(old_en[])*147+R186/SUM(Dickens[])*80)/17301</f>
        <v>3.5857943570666369E-7</v>
      </c>
      <c r="S12" s="164">
        <f>(S41/SUM(github_en[])*14128+S70/SUM(crypt_en[])*1629+S99/SUM(mine_en[])*1164+S128/SUM(ocr_en[])*153+S157/SUM(old_en[])*147+S186/SUM(Dickens[])*80)/17301</f>
        <v>3.5929017981103173E-5</v>
      </c>
      <c r="T12" s="164">
        <f>(T41/SUM(github_en[])*14128+T70/SUM(crypt_en[])*1629+T99/SUM(mine_en[])*1164+T128/SUM(ocr_en[])*153+T157/SUM(old_en[])*147+T186/SUM(Dickens[])*80)/17301</f>
        <v>4.8791183796199802E-4</v>
      </c>
      <c r="U12" s="164">
        <f>(U41/SUM(github_en[])*14128+U70/SUM(crypt_en[])*1629+U99/SUM(mine_en[])*1164+U128/SUM(ocr_en[])*153+U157/SUM(old_en[])*147+U186/SUM(Dickens[])*80)/17301</f>
        <v>4.3803155993279248E-5</v>
      </c>
      <c r="V12" s="164">
        <f>(V41/SUM(github_en[])*14128+V70/SUM(crypt_en[])*1629+V99/SUM(mine_en[])*1164+V128/SUM(ocr_en[])*153+V157/SUM(old_en[])*147+V186/SUM(Dickens[])*80)/17301</f>
        <v>4.0119563767494195E-5</v>
      </c>
      <c r="W12" s="164">
        <f>(W41/SUM(github_en[])*14128+W70/SUM(crypt_en[])*1629+W99/SUM(mine_en[])*1164+W128/SUM(ocr_en[])*153+W157/SUM(old_en[])*147+W186/SUM(Dickens[])*80)/17301</f>
        <v>2.9525111638349403E-6</v>
      </c>
      <c r="X12" s="164">
        <f>(X41/SUM(github_en[])*14128+X70/SUM(crypt_en[])*1629+X99/SUM(mine_en[])*1164+X128/SUM(ocr_en[])*153+X157/SUM(old_en[])*147+X186/SUM(Dickens[])*80)/17301</f>
        <v>3.5907096462150083E-5</v>
      </c>
      <c r="Y12" s="164">
        <f>(Y41/SUM(github_en[])*14128+Y70/SUM(crypt_en[])*1629+Y99/SUM(mine_en[])*1164+Y128/SUM(ocr_en[])*153+Y157/SUM(old_en[])*147+Y186/SUM(Dickens[])*80)/17301</f>
        <v>2.7754101965028236E-7</v>
      </c>
      <c r="Z12" s="164">
        <f>(Z41/SUM(github_en[])*14128+Z70/SUM(crypt_en[])*1629+Z99/SUM(mine_en[])*1164+Z128/SUM(ocr_en[])*153+Z157/SUM(old_en[])*147+Z186/SUM(Dickens[])*80)/17301</f>
        <v>6.6287887801110484E-5</v>
      </c>
      <c r="AA12" s="164">
        <f>(AA41/SUM(github_en[])*14128+AA70/SUM(crypt_en[])*1629+AA99/SUM(mine_en[])*1164+AA128/SUM(ocr_en[])*153+AA157/SUM(old_en[])*147+AA186/SUM(Dickens[])*80)/17301</f>
        <v>3.0312159984848122E-7</v>
      </c>
    </row>
    <row r="13" spans="1:27" ht="15" customHeight="1" x14ac:dyDescent="0.25">
      <c r="A13" s="163" t="s">
        <v>220</v>
      </c>
      <c r="B13" s="164">
        <f>(B42/SUM(github_en[])*14128+B71/SUM(crypt_en[])*1629+B100/SUM(mine_en[])*1164+B129/SUM(ocr_en[])*153+B158/SUM(old_en[])*147+B187/SUM(Dickens[])*80)/17301</f>
        <v>5.2237969349859976E-3</v>
      </c>
      <c r="C13" s="164">
        <f>(C42/SUM(github_en[])*14128+C71/SUM(crypt_en[])*1629+C100/SUM(mine_en[])*1164+C129/SUM(ocr_en[])*153+C158/SUM(old_en[])*147+C187/SUM(Dickens[])*80)/17301</f>
        <v>1.1360827679166813E-4</v>
      </c>
      <c r="D13" s="164">
        <f>(D42/SUM(github_en[])*14128+D71/SUM(crypt_en[])*1629+D100/SUM(mine_en[])*1164+D129/SUM(ocr_en[])*153+D158/SUM(old_en[])*147+D187/SUM(Dickens[])*80)/17301</f>
        <v>1.5928866341740282E-4</v>
      </c>
      <c r="E13" s="164">
        <f>(E42/SUM(github_en[])*14128+E71/SUM(crypt_en[])*1629+E100/SUM(mine_en[])*1164+E129/SUM(ocr_en[])*153+E158/SUM(old_en[])*147+E187/SUM(Dickens[])*80)/17301</f>
        <v>2.5207409481293329E-3</v>
      </c>
      <c r="F13" s="164">
        <f>(F42/SUM(github_en[])*14128+F71/SUM(crypt_en[])*1629+F100/SUM(mine_en[])*1164+F129/SUM(ocr_en[])*153+F158/SUM(old_en[])*147+F187/SUM(Dickens[])*80)/17301</f>
        <v>8.0786827883194395E-3</v>
      </c>
      <c r="G13" s="164">
        <f>(G42/SUM(github_en[])*14128+G71/SUM(crypt_en[])*1629+G100/SUM(mine_en[])*1164+G129/SUM(ocr_en[])*153+G158/SUM(old_en[])*147+G187/SUM(Dickens[])*80)/17301</f>
        <v>5.3128770918888576E-4</v>
      </c>
      <c r="H13" s="164">
        <f>(H42/SUM(github_en[])*14128+H71/SUM(crypt_en[])*1629+H100/SUM(mine_en[])*1164+H129/SUM(ocr_en[])*153+H158/SUM(old_en[])*147+H187/SUM(Dickens[])*80)/17301</f>
        <v>7.6237380413890529E-5</v>
      </c>
      <c r="I13" s="164">
        <f>(I42/SUM(github_en[])*14128+I71/SUM(crypt_en[])*1629+I100/SUM(mine_en[])*1164+I129/SUM(ocr_en[])*153+I158/SUM(old_en[])*147+I187/SUM(Dickens[])*80)/17301</f>
        <v>4.5073292981203053E-5</v>
      </c>
      <c r="J13" s="164">
        <f>(J42/SUM(github_en[])*14128+J71/SUM(crypt_en[])*1629+J100/SUM(mine_en[])*1164+J129/SUM(ocr_en[])*153+J158/SUM(old_en[])*147+J187/SUM(Dickens[])*80)/17301</f>
        <v>6.1146356332351182E-3</v>
      </c>
      <c r="K13" s="164">
        <f>(K42/SUM(github_en[])*14128+K71/SUM(crypt_en[])*1629+K100/SUM(mine_en[])*1164+K129/SUM(ocr_en[])*153+K158/SUM(old_en[])*147+K187/SUM(Dickens[])*80)/17301</f>
        <v>5.874389707574822E-6</v>
      </c>
      <c r="L13" s="164">
        <f>(L42/SUM(github_en[])*14128+L71/SUM(crypt_en[])*1629+L100/SUM(mine_en[])*1164+L129/SUM(ocr_en[])*153+L158/SUM(old_en[])*147+L187/SUM(Dickens[])*80)/17301</f>
        <v>1.9579850355673292E-4</v>
      </c>
      <c r="M13" s="164">
        <f>(M42/SUM(github_en[])*14128+M71/SUM(crypt_en[])*1629+M100/SUM(mine_en[])*1164+M129/SUM(ocr_en[])*153+M158/SUM(old_en[])*147+M187/SUM(Dickens[])*80)/17301</f>
        <v>5.6477499745716834E-3</v>
      </c>
      <c r="N13" s="164">
        <f>(N42/SUM(github_en[])*14128+N71/SUM(crypt_en[])*1629+N100/SUM(mine_en[])*1164+N129/SUM(ocr_en[])*153+N158/SUM(old_en[])*147+N187/SUM(Dickens[])*80)/17301</f>
        <v>2.4811874334763401E-4</v>
      </c>
      <c r="O13" s="164">
        <f>(O42/SUM(github_en[])*14128+O71/SUM(crypt_en[])*1629+O100/SUM(mine_en[])*1164+O129/SUM(ocr_en[])*153+O158/SUM(old_en[])*147+O187/SUM(Dickens[])*80)/17301</f>
        <v>7.0987215376395175E-5</v>
      </c>
      <c r="P13" s="164">
        <f>(P42/SUM(github_en[])*14128+P71/SUM(crypt_en[])*1629+P100/SUM(mine_en[])*1164+P129/SUM(ocr_en[])*153+P158/SUM(old_en[])*147+P187/SUM(Dickens[])*80)/17301</f>
        <v>3.8001670845164712E-3</v>
      </c>
      <c r="Q13" s="164">
        <f>(Q42/SUM(github_en[])*14128+Q71/SUM(crypt_en[])*1629+Q100/SUM(mine_en[])*1164+Q129/SUM(ocr_en[])*153+Q158/SUM(old_en[])*147+Q187/SUM(Dickens[])*80)/17301</f>
        <v>2.2256020523692149E-4</v>
      </c>
      <c r="R13" s="164">
        <f>(R42/SUM(github_en[])*14128+R71/SUM(crypt_en[])*1629+R100/SUM(mine_en[])*1164+R129/SUM(ocr_en[])*153+R158/SUM(old_en[])*147+R187/SUM(Dickens[])*80)/17301</f>
        <v>2.8037504136086658E-6</v>
      </c>
      <c r="S13" s="164">
        <f>(S42/SUM(github_en[])*14128+S71/SUM(crypt_en[])*1629+S100/SUM(mine_en[])*1164+S129/SUM(ocr_en[])*153+S158/SUM(old_en[])*147+S187/SUM(Dickens[])*80)/17301</f>
        <v>1.2171663827605782E-4</v>
      </c>
      <c r="T13" s="164">
        <f>(T42/SUM(github_en[])*14128+T71/SUM(crypt_en[])*1629+T100/SUM(mine_en[])*1164+T129/SUM(ocr_en[])*153+T158/SUM(old_en[])*147+T187/SUM(Dickens[])*80)/17301</f>
        <v>1.4556396735475492E-3</v>
      </c>
      <c r="U13" s="164">
        <f>(U42/SUM(github_en[])*14128+U71/SUM(crypt_en[])*1629+U100/SUM(mine_en[])*1164+U129/SUM(ocr_en[])*153+U158/SUM(old_en[])*147+U187/SUM(Dickens[])*80)/17301</f>
        <v>1.2596530716266134E-3</v>
      </c>
      <c r="V13" s="164">
        <f>(V42/SUM(github_en[])*14128+V71/SUM(crypt_en[])*1629+V100/SUM(mine_en[])*1164+V129/SUM(ocr_en[])*153+V158/SUM(old_en[])*147+V187/SUM(Dickens[])*80)/17301</f>
        <v>1.3297003847181179E-3</v>
      </c>
      <c r="W13" s="164">
        <f>(W42/SUM(github_en[])*14128+W71/SUM(crypt_en[])*1629+W100/SUM(mine_en[])*1164+W129/SUM(ocr_en[])*153+W158/SUM(old_en[])*147+W187/SUM(Dickens[])*80)/17301</f>
        <v>3.3423899856163664E-4</v>
      </c>
      <c r="X13" s="164">
        <f>(X42/SUM(github_en[])*14128+X71/SUM(crypt_en[])*1629+X100/SUM(mine_en[])*1164+X129/SUM(ocr_en[])*153+X158/SUM(old_en[])*147+X187/SUM(Dickens[])*80)/17301</f>
        <v>1.5250441226762952E-4</v>
      </c>
      <c r="Y13" s="164">
        <f>(Y42/SUM(github_en[])*14128+Y71/SUM(crypt_en[])*1629+Y100/SUM(mine_en[])*1164+Y129/SUM(ocr_en[])*153+Y158/SUM(old_en[])*147+Y187/SUM(Dickens[])*80)/17301</f>
        <v>2.885806752286184E-6</v>
      </c>
      <c r="Z13" s="164">
        <f>(Z42/SUM(github_en[])*14128+Z71/SUM(crypt_en[])*1629+Z100/SUM(mine_en[])*1164+Z129/SUM(ocr_en[])*153+Z158/SUM(old_en[])*147+Z187/SUM(Dickens[])*80)/17301</f>
        <v>4.039540868718188E-3</v>
      </c>
      <c r="AA13" s="164">
        <f>(AA42/SUM(github_en[])*14128+AA71/SUM(crypt_en[])*1629+AA100/SUM(mine_en[])*1164+AA129/SUM(ocr_en[])*153+AA158/SUM(old_en[])*147+AA187/SUM(Dickens[])*80)/17301</f>
        <v>4.8166188887835297E-6</v>
      </c>
    </row>
    <row r="14" spans="1:27" ht="15" customHeight="1" x14ac:dyDescent="0.25">
      <c r="A14" s="163" t="s">
        <v>223</v>
      </c>
      <c r="B14" s="164">
        <f>(B43/SUM(github_en[])*14128+B72/SUM(crypt_en[])*1629+B101/SUM(mine_en[])*1164+B130/SUM(ocr_en[])*153+B159/SUM(old_en[])*147+B188/SUM(Dickens[])*80)/17301</f>
        <v>5.5336340440805031E-3</v>
      </c>
      <c r="C14" s="164">
        <f>(C43/SUM(github_en[])*14128+C72/SUM(crypt_en[])*1629+C101/SUM(mine_en[])*1164+C130/SUM(ocr_en[])*153+C159/SUM(old_en[])*147+C188/SUM(Dickens[])*80)/17301</f>
        <v>9.4982063390667659E-4</v>
      </c>
      <c r="D14" s="164">
        <f>(D43/SUM(github_en[])*14128+D72/SUM(crypt_en[])*1629+D101/SUM(mine_en[])*1164+D130/SUM(ocr_en[])*153+D159/SUM(old_en[])*147+D188/SUM(Dickens[])*80)/17301</f>
        <v>6.1302383619673439E-5</v>
      </c>
      <c r="E14" s="164">
        <f>(E43/SUM(github_en[])*14128+E72/SUM(crypt_en[])*1629+E101/SUM(mine_en[])*1164+E130/SUM(ocr_en[])*153+E159/SUM(old_en[])*147+E188/SUM(Dickens[])*80)/17301</f>
        <v>1.8085560538230697E-5</v>
      </c>
      <c r="F14" s="164">
        <f>(F43/SUM(github_en[])*14128+F72/SUM(crypt_en[])*1629+F101/SUM(mine_en[])*1164+F130/SUM(ocr_en[])*153+F159/SUM(old_en[])*147+F188/SUM(Dickens[])*80)/17301</f>
        <v>7.8979095053291499E-3</v>
      </c>
      <c r="G14" s="164">
        <f>(G43/SUM(github_en[])*14128+G72/SUM(crypt_en[])*1629+G101/SUM(mine_en[])*1164+G130/SUM(ocr_en[])*153+G159/SUM(old_en[])*147+G188/SUM(Dickens[])*80)/17301</f>
        <v>5.0732292387139905E-5</v>
      </c>
      <c r="H14" s="164">
        <f>(H43/SUM(github_en[])*14128+H72/SUM(crypt_en[])*1629+H101/SUM(mine_en[])*1164+H130/SUM(ocr_en[])*153+H159/SUM(old_en[])*147+H188/SUM(Dickens[])*80)/17301</f>
        <v>1.7509726303769075E-5</v>
      </c>
      <c r="I14" s="164">
        <f>(I43/SUM(github_en[])*14128+I72/SUM(crypt_en[])*1629+I101/SUM(mine_en[])*1164+I130/SUM(ocr_en[])*153+I159/SUM(old_en[])*147+I188/SUM(Dickens[])*80)/17301</f>
        <v>2.2583168013582986E-5</v>
      </c>
      <c r="J14" s="164">
        <f>(J43/SUM(github_en[])*14128+J72/SUM(crypt_en[])*1629+J101/SUM(mine_en[])*1164+J130/SUM(ocr_en[])*153+J159/SUM(old_en[])*147+J188/SUM(Dickens[])*80)/17301</f>
        <v>3.2343642092776442E-3</v>
      </c>
      <c r="K14" s="164">
        <f>(K43/SUM(github_en[])*14128+K72/SUM(crypt_en[])*1629+K101/SUM(mine_en[])*1164+K130/SUM(ocr_en[])*153+K159/SUM(old_en[])*147+K188/SUM(Dickens[])*80)/17301</f>
        <v>3.8290865857390594E-6</v>
      </c>
      <c r="L14" s="164">
        <f>(L43/SUM(github_en[])*14128+L72/SUM(crypt_en[])*1629+L101/SUM(mine_en[])*1164+L130/SUM(ocr_en[])*153+L159/SUM(old_en[])*147+L188/SUM(Dickens[])*80)/17301</f>
        <v>3.7190897481998767E-6</v>
      </c>
      <c r="M14" s="164">
        <f>(M43/SUM(github_en[])*14128+M72/SUM(crypt_en[])*1629+M101/SUM(mine_en[])*1164+M130/SUM(ocr_en[])*153+M159/SUM(old_en[])*147+M188/SUM(Dickens[])*80)/17301</f>
        <v>5.2215724155368869E-5</v>
      </c>
      <c r="N14" s="164">
        <f>(N43/SUM(github_en[])*14128+N72/SUM(crypt_en[])*1629+N101/SUM(mine_en[])*1164+N130/SUM(ocr_en[])*153+N159/SUM(old_en[])*147+N188/SUM(Dickens[])*80)/17301</f>
        <v>1.0695546013120018E-3</v>
      </c>
      <c r="O14" s="164">
        <f>(O43/SUM(github_en[])*14128+O72/SUM(crypt_en[])*1629+O101/SUM(mine_en[])*1164+O130/SUM(ocr_en[])*153+O159/SUM(old_en[])*147+O188/SUM(Dickens[])*80)/17301</f>
        <v>8.960319171370527E-5</v>
      </c>
      <c r="P14" s="164">
        <f>(P43/SUM(github_en[])*14128+P72/SUM(crypt_en[])*1629+P101/SUM(mine_en[])*1164+P130/SUM(ocr_en[])*153+P159/SUM(old_en[])*147+P188/SUM(Dickens[])*80)/17301</f>
        <v>3.2439802019348569E-3</v>
      </c>
      <c r="Q14" s="164">
        <f>(Q43/SUM(github_en[])*14128+Q72/SUM(crypt_en[])*1629+Q101/SUM(mine_en[])*1164+Q130/SUM(ocr_en[])*153+Q159/SUM(old_en[])*147+Q188/SUM(Dickens[])*80)/17301</f>
        <v>2.3195170805116842E-3</v>
      </c>
      <c r="R14" s="164">
        <f>(R43/SUM(github_en[])*14128+R72/SUM(crypt_en[])*1629+R101/SUM(mine_en[])*1164+R130/SUM(ocr_en[])*153+R159/SUM(old_en[])*147+R188/SUM(Dickens[])*80)/17301</f>
        <v>6.7887491730916092E-7</v>
      </c>
      <c r="S14" s="164">
        <f>(S43/SUM(github_en[])*14128+S72/SUM(crypt_en[])*1629+S101/SUM(mine_en[])*1164+S130/SUM(ocr_en[])*153+S159/SUM(old_en[])*147+S188/SUM(Dickens[])*80)/17301</f>
        <v>6.8051803546947652E-5</v>
      </c>
      <c r="T14" s="164">
        <f>(T43/SUM(github_en[])*14128+T72/SUM(crypt_en[])*1629+T101/SUM(mine_en[])*1164+T130/SUM(ocr_en[])*153+T159/SUM(old_en[])*147+T188/SUM(Dickens[])*80)/17301</f>
        <v>9.2419190883394852E-4</v>
      </c>
      <c r="U14" s="164">
        <f>(U43/SUM(github_en[])*14128+U72/SUM(crypt_en[])*1629+U101/SUM(mine_en[])*1164+U130/SUM(ocr_en[])*153+U159/SUM(old_en[])*147+U188/SUM(Dickens[])*80)/17301</f>
        <v>8.6313827730967154E-5</v>
      </c>
      <c r="V14" s="164">
        <f>(V43/SUM(github_en[])*14128+V72/SUM(crypt_en[])*1629+V101/SUM(mine_en[])*1164+V130/SUM(ocr_en[])*153+V159/SUM(old_en[])*147+V188/SUM(Dickens[])*80)/17301</f>
        <v>1.1034818888332925E-3</v>
      </c>
      <c r="W14" s="164">
        <f>(W43/SUM(github_en[])*14128+W72/SUM(crypt_en[])*1629+W101/SUM(mine_en[])*1164+W130/SUM(ocr_en[])*153+W159/SUM(old_en[])*147+W188/SUM(Dickens[])*80)/17301</f>
        <v>5.5338257828144061E-6</v>
      </c>
      <c r="X14" s="164">
        <f>(X43/SUM(github_en[])*14128+X72/SUM(crypt_en[])*1629+X101/SUM(mine_en[])*1164+X130/SUM(ocr_en[])*153+X159/SUM(old_en[])*147+X188/SUM(Dickens[])*80)/17301</f>
        <v>2.900330212538506E-5</v>
      </c>
      <c r="Y14" s="164">
        <f>(Y43/SUM(github_en[])*14128+Y72/SUM(crypt_en[])*1629+Y101/SUM(mine_en[])*1164+Y130/SUM(ocr_en[])*153+Y159/SUM(old_en[])*147+Y188/SUM(Dickens[])*80)/17301</f>
        <v>6.4638335172271691E-7</v>
      </c>
      <c r="Z14" s="164">
        <f>(Z43/SUM(github_en[])*14128+Z72/SUM(crypt_en[])*1629+Z101/SUM(mine_en[])*1164+Z130/SUM(ocr_en[])*153+Z159/SUM(old_en[])*147+Z188/SUM(Dickens[])*80)/17301</f>
        <v>5.8330095452096772E-4</v>
      </c>
      <c r="AA14" s="164">
        <f>(AA43/SUM(github_en[])*14128+AA72/SUM(crypt_en[])*1629+AA101/SUM(mine_en[])*1164+AA130/SUM(ocr_en[])*153+AA159/SUM(old_en[])*147+AA188/SUM(Dickens[])*80)/17301</f>
        <v>7.2433301821866284E-7</v>
      </c>
    </row>
    <row r="15" spans="1:27" ht="15" customHeight="1" x14ac:dyDescent="0.25">
      <c r="A15" s="163" t="s">
        <v>215</v>
      </c>
      <c r="B15" s="164">
        <f>(B44/SUM(github_en[])*14128+B73/SUM(crypt_en[])*1629+B102/SUM(mine_en[])*1164+B131/SUM(ocr_en[])*153+B160/SUM(old_en[])*147+B189/SUM(Dickens[])*80)/17301</f>
        <v>3.8863492712561125E-3</v>
      </c>
      <c r="C15" s="164">
        <f>(C44/SUM(github_en[])*14128+C73/SUM(crypt_en[])*1629+C102/SUM(mine_en[])*1164+C131/SUM(ocr_en[])*153+C160/SUM(old_en[])*147+C189/SUM(Dickens[])*80)/17301</f>
        <v>1.2136551471953224E-4</v>
      </c>
      <c r="D15" s="164">
        <f>(D44/SUM(github_en[])*14128+D73/SUM(crypt_en[])*1629+D102/SUM(mine_en[])*1164+D131/SUM(ocr_en[])*153+D160/SUM(old_en[])*147+D189/SUM(Dickens[])*80)/17301</f>
        <v>4.1677204879635235E-3</v>
      </c>
      <c r="E15" s="164">
        <f>(E44/SUM(github_en[])*14128+E73/SUM(crypt_en[])*1629+E102/SUM(mine_en[])*1164+E131/SUM(ocr_en[])*153+E160/SUM(old_en[])*147+E189/SUM(Dickens[])*80)/17301</f>
        <v>1.3289706018006118E-2</v>
      </c>
      <c r="F15" s="164">
        <f>(F44/SUM(github_en[])*14128+F73/SUM(crypt_en[])*1629+F102/SUM(mine_en[])*1164+F131/SUM(ocr_en[])*153+F160/SUM(old_en[])*147+F189/SUM(Dickens[])*80)/17301</f>
        <v>6.7720665430860442E-3</v>
      </c>
      <c r="G15" s="164">
        <f>(G44/SUM(github_en[])*14128+G73/SUM(crypt_en[])*1629+G102/SUM(mine_en[])*1164+G131/SUM(ocr_en[])*153+G160/SUM(old_en[])*147+G189/SUM(Dickens[])*80)/17301</f>
        <v>7.587207455771064E-4</v>
      </c>
      <c r="H15" s="164">
        <f>(H44/SUM(github_en[])*14128+H73/SUM(crypt_en[])*1629+H102/SUM(mine_en[])*1164+H131/SUM(ocr_en[])*153+H160/SUM(old_en[])*147+H189/SUM(Dickens[])*80)/17301</f>
        <v>9.4441542493557528E-3</v>
      </c>
      <c r="I15" s="164">
        <f>(I44/SUM(github_en[])*14128+I73/SUM(crypt_en[])*1629+I102/SUM(mine_en[])*1164+I131/SUM(ocr_en[])*153+I160/SUM(old_en[])*147+I189/SUM(Dickens[])*80)/17301</f>
        <v>2.0044436948898006E-4</v>
      </c>
      <c r="J15" s="164">
        <f>(J44/SUM(github_en[])*14128+J73/SUM(crypt_en[])*1629+J102/SUM(mine_en[])*1164+J131/SUM(ocr_en[])*153+J160/SUM(old_en[])*147+J189/SUM(Dickens[])*80)/17301</f>
        <v>3.5775351923839904E-3</v>
      </c>
      <c r="K15" s="164">
        <f>(K44/SUM(github_en[])*14128+K73/SUM(crypt_en[])*1629+K102/SUM(mine_en[])*1164+K131/SUM(ocr_en[])*153+K160/SUM(old_en[])*147+K189/SUM(Dickens[])*80)/17301</f>
        <v>1.2850296896328194E-4</v>
      </c>
      <c r="L15" s="164">
        <f>(L44/SUM(github_en[])*14128+L73/SUM(crypt_en[])*1629+L102/SUM(mine_en[])*1164+L131/SUM(ocr_en[])*153+L160/SUM(old_en[])*147+L189/SUM(Dickens[])*80)/17301</f>
        <v>5.2222951801907645E-4</v>
      </c>
      <c r="M15" s="164">
        <f>(M44/SUM(github_en[])*14128+M73/SUM(crypt_en[])*1629+M102/SUM(mine_en[])*1164+M131/SUM(ocr_en[])*153+M160/SUM(old_en[])*147+M189/SUM(Dickens[])*80)/17301</f>
        <v>6.383131243849502E-4</v>
      </c>
      <c r="N15" s="164">
        <f>(N44/SUM(github_en[])*14128+N73/SUM(crypt_en[])*1629+N102/SUM(mine_en[])*1164+N131/SUM(ocr_en[])*153+N160/SUM(old_en[])*147+N189/SUM(Dickens[])*80)/17301</f>
        <v>3.7714530315679053E-4</v>
      </c>
      <c r="O15" s="164">
        <f>(O44/SUM(github_en[])*14128+O73/SUM(crypt_en[])*1629+O102/SUM(mine_en[])*1164+O131/SUM(ocr_en[])*153+O160/SUM(old_en[])*147+O189/SUM(Dickens[])*80)/17301</f>
        <v>7.8159438885016857E-4</v>
      </c>
      <c r="P15" s="164">
        <f>(P44/SUM(github_en[])*14128+P73/SUM(crypt_en[])*1629+P102/SUM(mine_en[])*1164+P131/SUM(ocr_en[])*153+P160/SUM(old_en[])*147+P189/SUM(Dickens[])*80)/17301</f>
        <v>4.5293489656370008E-3</v>
      </c>
      <c r="Q15" s="164">
        <f>(Q44/SUM(github_en[])*14128+Q73/SUM(crypt_en[])*1629+Q102/SUM(mine_en[])*1164+Q131/SUM(ocr_en[])*153+Q160/SUM(old_en[])*147+Q189/SUM(Dickens[])*80)/17301</f>
        <v>1.2181565918017478E-4</v>
      </c>
      <c r="R15" s="164">
        <f>(R44/SUM(github_en[])*14128+R73/SUM(crypt_en[])*1629+R102/SUM(mine_en[])*1164+R131/SUM(ocr_en[])*153+R160/SUM(old_en[])*147+R189/SUM(Dickens[])*80)/17301</f>
        <v>5.6598676254678967E-5</v>
      </c>
      <c r="S15" s="164">
        <f>(S44/SUM(github_en[])*14128+S73/SUM(crypt_en[])*1629+S102/SUM(mine_en[])*1164+S131/SUM(ocr_en[])*153+S160/SUM(old_en[])*147+S189/SUM(Dickens[])*80)/17301</f>
        <v>1.3354448076556262E-4</v>
      </c>
      <c r="T15" s="164">
        <f>(T44/SUM(github_en[])*14128+T73/SUM(crypt_en[])*1629+T102/SUM(mine_en[])*1164+T131/SUM(ocr_en[])*153+T160/SUM(old_en[])*147+T189/SUM(Dickens[])*80)/17301</f>
        <v>5.1894604237718647E-3</v>
      </c>
      <c r="U15" s="164">
        <f>(U44/SUM(github_en[])*14128+U73/SUM(crypt_en[])*1629+U102/SUM(mine_en[])*1164+U131/SUM(ocr_en[])*153+U160/SUM(old_en[])*147+U189/SUM(Dickens[])*80)/17301</f>
        <v>1.077446134984409E-2</v>
      </c>
      <c r="V15" s="164">
        <f>(V44/SUM(github_en[])*14128+V73/SUM(crypt_en[])*1629+V102/SUM(mine_en[])*1164+V131/SUM(ocr_en[])*153+V160/SUM(old_en[])*147+V189/SUM(Dickens[])*80)/17301</f>
        <v>7.9697040613385336E-4</v>
      </c>
      <c r="W15" s="164">
        <f>(W44/SUM(github_en[])*14128+W73/SUM(crypt_en[])*1629+W102/SUM(mine_en[])*1164+W131/SUM(ocr_en[])*153+W160/SUM(old_en[])*147+W189/SUM(Dickens[])*80)/17301</f>
        <v>5.555211828789635E-4</v>
      </c>
      <c r="X15" s="164">
        <f>(X44/SUM(github_en[])*14128+X73/SUM(crypt_en[])*1629+X102/SUM(mine_en[])*1164+X131/SUM(ocr_en[])*153+X160/SUM(old_en[])*147+X189/SUM(Dickens[])*80)/17301</f>
        <v>1.5201045593627379E-4</v>
      </c>
      <c r="Y15" s="164">
        <f>(Y44/SUM(github_en[])*14128+Y73/SUM(crypt_en[])*1629+Y102/SUM(mine_en[])*1164+Y131/SUM(ocr_en[])*153+Y160/SUM(old_en[])*147+Y189/SUM(Dickens[])*80)/17301</f>
        <v>2.3600500799819838E-5</v>
      </c>
      <c r="Z15" s="164">
        <f>(Z44/SUM(github_en[])*14128+Z73/SUM(crypt_en[])*1629+Z102/SUM(mine_en[])*1164+Z131/SUM(ocr_en[])*153+Z160/SUM(old_en[])*147+Z189/SUM(Dickens[])*80)/17301</f>
        <v>9.5188682333120398E-4</v>
      </c>
      <c r="AA15" s="164">
        <f>(AA44/SUM(github_en[])*14128+AA73/SUM(crypt_en[])*1629+AA102/SUM(mine_en[])*1164+AA131/SUM(ocr_en[])*153+AA160/SUM(old_en[])*147+AA189/SUM(Dickens[])*80)/17301</f>
        <v>4.3627130233956595E-5</v>
      </c>
    </row>
    <row r="16" spans="1:27" ht="15" customHeight="1" x14ac:dyDescent="0.25">
      <c r="A16" s="163" t="s">
        <v>213</v>
      </c>
      <c r="B16" s="164">
        <f>(B45/SUM(github_en[])*14128+B74/SUM(crypt_en[])*1629+B103/SUM(mine_en[])*1164+B132/SUM(ocr_en[])*153+B161/SUM(old_en[])*147+B190/SUM(Dickens[])*80)/17301</f>
        <v>6.7374514579005582E-4</v>
      </c>
      <c r="C16" s="164">
        <f>(C45/SUM(github_en[])*14128+C74/SUM(crypt_en[])*1629+C103/SUM(mine_en[])*1164+C132/SUM(ocr_en[])*153+C161/SUM(old_en[])*147+C190/SUM(Dickens[])*80)/17301</f>
        <v>1.007701411477129E-3</v>
      </c>
      <c r="D16" s="164">
        <f>(D45/SUM(github_en[])*14128+D74/SUM(crypt_en[])*1629+D103/SUM(mine_en[])*1164+D132/SUM(ocr_en[])*153+D161/SUM(old_en[])*147+D190/SUM(Dickens[])*80)/17301</f>
        <v>1.7048328341163895E-3</v>
      </c>
      <c r="E16" s="164">
        <f>(E45/SUM(github_en[])*14128+E74/SUM(crypt_en[])*1629+E103/SUM(mine_en[])*1164+E132/SUM(ocr_en[])*153+E161/SUM(old_en[])*147+E190/SUM(Dickens[])*80)/17301</f>
        <v>1.8890760444659187E-3</v>
      </c>
      <c r="F16" s="164">
        <f>(F45/SUM(github_en[])*14128+F74/SUM(crypt_en[])*1629+F103/SUM(mine_en[])*1164+F132/SUM(ocr_en[])*153+F161/SUM(old_en[])*147+F190/SUM(Dickens[])*80)/17301</f>
        <v>3.9029897890832774E-4</v>
      </c>
      <c r="G16" s="164">
        <f>(G45/SUM(github_en[])*14128+G74/SUM(crypt_en[])*1629+G103/SUM(mine_en[])*1164+G132/SUM(ocr_en[])*153+G161/SUM(old_en[])*147+G190/SUM(Dickens[])*80)/17301</f>
        <v>1.1277102884885041E-2</v>
      </c>
      <c r="H16" s="164">
        <f>(H45/SUM(github_en[])*14128+H74/SUM(crypt_en[])*1629+H103/SUM(mine_en[])*1164+H132/SUM(ocr_en[])*153+H161/SUM(old_en[])*147+H190/SUM(Dickens[])*80)/17301</f>
        <v>9.5607352982680677E-4</v>
      </c>
      <c r="I16" s="164">
        <f>(I45/SUM(github_en[])*14128+I74/SUM(crypt_en[])*1629+I103/SUM(mine_en[])*1164+I132/SUM(ocr_en[])*153+I161/SUM(old_en[])*147+I190/SUM(Dickens[])*80)/17301</f>
        <v>2.6563000435437422E-4</v>
      </c>
      <c r="J16" s="164">
        <f>(J45/SUM(github_en[])*14128+J74/SUM(crypt_en[])*1629+J103/SUM(mine_en[])*1164+J132/SUM(ocr_en[])*153+J161/SUM(old_en[])*147+J190/SUM(Dickens[])*80)/17301</f>
        <v>8.9045967490422996E-4</v>
      </c>
      <c r="K16" s="164">
        <f>(K45/SUM(github_en[])*14128+K74/SUM(crypt_en[])*1629+K103/SUM(mine_en[])*1164+K132/SUM(ocr_en[])*153+K161/SUM(old_en[])*147+K190/SUM(Dickens[])*80)/17301</f>
        <v>8.6858170085424288E-5</v>
      </c>
      <c r="L16" s="164">
        <f>(L45/SUM(github_en[])*14128+L74/SUM(crypt_en[])*1629+L103/SUM(mine_en[])*1164+L132/SUM(ocr_en[])*153+L161/SUM(old_en[])*147+L190/SUM(Dickens[])*80)/17301</f>
        <v>6.4263916091787361E-4</v>
      </c>
      <c r="M16" s="164">
        <f>(M45/SUM(github_en[])*14128+M74/SUM(crypt_en[])*1629+M103/SUM(mine_en[])*1164+M132/SUM(ocr_en[])*153+M161/SUM(old_en[])*147+M190/SUM(Dickens[])*80)/17301</f>
        <v>3.5744115484187861E-3</v>
      </c>
      <c r="N16" s="164">
        <f>(N45/SUM(github_en[])*14128+N74/SUM(crypt_en[])*1629+N103/SUM(mine_en[])*1164+N132/SUM(ocr_en[])*153+N161/SUM(old_en[])*147+N190/SUM(Dickens[])*80)/17301</f>
        <v>5.4299486717201027E-3</v>
      </c>
      <c r="O16" s="164">
        <f>(O45/SUM(github_en[])*14128+O74/SUM(crypt_en[])*1629+O103/SUM(mine_en[])*1164+O132/SUM(ocr_en[])*153+O161/SUM(old_en[])*147+O190/SUM(Dickens[])*80)/17301</f>
        <v>1.7576571288220974E-2</v>
      </c>
      <c r="P16" s="164">
        <f>(P45/SUM(github_en[])*14128+P74/SUM(crypt_en[])*1629+P103/SUM(mine_en[])*1164+P132/SUM(ocr_en[])*153+P161/SUM(old_en[])*147+P190/SUM(Dickens[])*80)/17301</f>
        <v>2.099310989878647E-3</v>
      </c>
      <c r="Q16" s="164">
        <f>(Q45/SUM(github_en[])*14128+Q74/SUM(crypt_en[])*1629+Q103/SUM(mine_en[])*1164+Q132/SUM(ocr_en[])*153+Q161/SUM(old_en[])*147+Q190/SUM(Dickens[])*80)/17301</f>
        <v>2.3254779333156056E-3</v>
      </c>
      <c r="R16" s="164">
        <f>(R45/SUM(github_en[])*14128+R74/SUM(crypt_en[])*1629+R103/SUM(mine_en[])*1164+R132/SUM(ocr_en[])*153+R161/SUM(old_en[])*147+R190/SUM(Dickens[])*80)/17301</f>
        <v>1.1498378241189577E-5</v>
      </c>
      <c r="S16" s="164">
        <f>(S45/SUM(github_en[])*14128+S74/SUM(crypt_en[])*1629+S103/SUM(mine_en[])*1164+S132/SUM(ocr_en[])*153+S161/SUM(old_en[])*147+S190/SUM(Dickens[])*80)/17301</f>
        <v>1.2582406033934549E-2</v>
      </c>
      <c r="T16" s="164">
        <f>(T45/SUM(github_en[])*14128+T74/SUM(crypt_en[])*1629+T103/SUM(mine_en[])*1164+T132/SUM(ocr_en[])*153+T161/SUM(old_en[])*147+T190/SUM(Dickens[])*80)/17301</f>
        <v>2.8735030166805106E-3</v>
      </c>
      <c r="U16" s="164">
        <f>(U45/SUM(github_en[])*14128+U74/SUM(crypt_en[])*1629+U103/SUM(mine_en[])*1164+U132/SUM(ocr_en[])*153+U161/SUM(old_en[])*147+U190/SUM(Dickens[])*80)/17301</f>
        <v>4.3545130718618428E-3</v>
      </c>
      <c r="V16" s="164">
        <f>(V45/SUM(github_en[])*14128+V74/SUM(crypt_en[])*1629+V103/SUM(mine_en[])*1164+V132/SUM(ocr_en[])*153+V161/SUM(old_en[])*147+V190/SUM(Dickens[])*80)/17301</f>
        <v>8.4660090691785241E-3</v>
      </c>
      <c r="W16" s="164">
        <f>(W45/SUM(github_en[])*14128+W74/SUM(crypt_en[])*1629+W103/SUM(mine_en[])*1164+W132/SUM(ocr_en[])*153+W161/SUM(old_en[])*147+W190/SUM(Dickens[])*80)/17301</f>
        <v>1.825217568682667E-3</v>
      </c>
      <c r="X16" s="164">
        <f>(X45/SUM(github_en[])*14128+X74/SUM(crypt_en[])*1629+X103/SUM(mine_en[])*1164+X132/SUM(ocr_en[])*153+X161/SUM(old_en[])*147+X190/SUM(Dickens[])*80)/17301</f>
        <v>3.2094069968584184E-3</v>
      </c>
      <c r="Y16" s="164">
        <f>(Y45/SUM(github_en[])*14128+Y74/SUM(crypt_en[])*1629+Y103/SUM(mine_en[])*1164+Y132/SUM(ocr_en[])*153+Y161/SUM(old_en[])*147+Y190/SUM(Dickens[])*80)/17301</f>
        <v>1.717648391178153E-4</v>
      </c>
      <c r="Z16" s="164">
        <f>(Z45/SUM(github_en[])*14128+Z74/SUM(crypt_en[])*1629+Z103/SUM(mine_en[])*1164+Z132/SUM(ocr_en[])*153+Z161/SUM(old_en[])*147+Z190/SUM(Dickens[])*80)/17301</f>
        <v>3.6404784413461631E-4</v>
      </c>
      <c r="AA16" s="164">
        <f>(AA45/SUM(github_en[])*14128+AA74/SUM(crypt_en[])*1629+AA103/SUM(mine_en[])*1164+AA132/SUM(ocr_en[])*153+AA161/SUM(old_en[])*147+AA190/SUM(Dickens[])*80)/17301</f>
        <v>3.708837733708662E-5</v>
      </c>
    </row>
    <row r="17" spans="1:32" ht="15" customHeight="1" x14ac:dyDescent="0.25">
      <c r="A17" s="163" t="s">
        <v>228</v>
      </c>
      <c r="B17" s="164">
        <f>(B46/SUM(github_en[])*14128+B75/SUM(crypt_en[])*1629+B104/SUM(mine_en[])*1164+B133/SUM(ocr_en[])*153+B162/SUM(old_en[])*147+B191/SUM(Dickens[])*80)/17301</f>
        <v>3.2247902977533324E-3</v>
      </c>
      <c r="C17" s="164">
        <f>(C46/SUM(github_en[])*14128+C75/SUM(crypt_en[])*1629+C104/SUM(mine_en[])*1164+C133/SUM(ocr_en[])*153+C162/SUM(old_en[])*147+C191/SUM(Dickens[])*80)/17301</f>
        <v>2.0137781360029999E-5</v>
      </c>
      <c r="D17" s="164">
        <f>(D46/SUM(github_en[])*14128+D75/SUM(crypt_en[])*1629+D104/SUM(mine_en[])*1164+D133/SUM(ocr_en[])*153+D162/SUM(old_en[])*147+D191/SUM(Dickens[])*80)/17301</f>
        <v>2.1180287288057043E-5</v>
      </c>
      <c r="E17" s="164">
        <f>(E46/SUM(github_en[])*14128+E75/SUM(crypt_en[])*1629+E104/SUM(mine_en[])*1164+E133/SUM(ocr_en[])*153+E162/SUM(old_en[])*147+E191/SUM(Dickens[])*80)/17301</f>
        <v>1.9178390765439641E-5</v>
      </c>
      <c r="F17" s="164">
        <f>(F46/SUM(github_en[])*14128+F75/SUM(crypt_en[])*1629+F104/SUM(mine_en[])*1164+F133/SUM(ocr_en[])*153+F162/SUM(old_en[])*147+F191/SUM(Dickens[])*80)/17301</f>
        <v>4.6529790760851172E-3</v>
      </c>
      <c r="G17" s="164">
        <f>(G46/SUM(github_en[])*14128+G75/SUM(crypt_en[])*1629+G104/SUM(mine_en[])*1164+G133/SUM(ocr_en[])*153+G162/SUM(old_en[])*147+G191/SUM(Dickens[])*80)/17301</f>
        <v>2.2969845829497385E-5</v>
      </c>
      <c r="H17" s="164">
        <f>(H46/SUM(github_en[])*14128+H75/SUM(crypt_en[])*1629+H104/SUM(mine_en[])*1164+H133/SUM(ocr_en[])*153+H162/SUM(old_en[])*147+H191/SUM(Dickens[])*80)/17301</f>
        <v>9.4148842177848574E-6</v>
      </c>
      <c r="I17" s="164">
        <f>(I46/SUM(github_en[])*14128+I75/SUM(crypt_en[])*1629+I104/SUM(mine_en[])*1164+I133/SUM(ocr_en[])*153+I162/SUM(old_en[])*147+I191/SUM(Dickens[])*80)/17301</f>
        <v>8.8540439149048219E-4</v>
      </c>
      <c r="J17" s="164">
        <f>(J46/SUM(github_en[])*14128+J75/SUM(crypt_en[])*1629+J104/SUM(mine_en[])*1164+J133/SUM(ocr_en[])*153+J162/SUM(old_en[])*147+J191/SUM(Dickens[])*80)/17301</f>
        <v>1.2044769764886826E-3</v>
      </c>
      <c r="K17" s="164">
        <f>(K46/SUM(github_en[])*14128+K75/SUM(crypt_en[])*1629+K104/SUM(mine_en[])*1164+K133/SUM(ocr_en[])*153+K162/SUM(old_en[])*147+K191/SUM(Dickens[])*80)/17301</f>
        <v>1.9171474088544799E-6</v>
      </c>
      <c r="L17" s="164">
        <f>(L46/SUM(github_en[])*14128+L75/SUM(crypt_en[])*1629+L104/SUM(mine_en[])*1164+L133/SUM(ocr_en[])*153+L162/SUM(old_en[])*147+L191/SUM(Dickens[])*80)/17301</f>
        <v>8.8456366455402913E-6</v>
      </c>
      <c r="M17" s="164">
        <f>(M46/SUM(github_en[])*14128+M75/SUM(crypt_en[])*1629+M104/SUM(mine_en[])*1164+M133/SUM(ocr_en[])*153+M162/SUM(old_en[])*147+M191/SUM(Dickens[])*80)/17301</f>
        <v>2.5816008719760503E-3</v>
      </c>
      <c r="N17" s="164">
        <f>(N46/SUM(github_en[])*14128+N75/SUM(crypt_en[])*1629+N104/SUM(mine_en[])*1164+N133/SUM(ocr_en[])*153+N162/SUM(old_en[])*147+N191/SUM(Dickens[])*80)/17301</f>
        <v>1.9962685950924527E-4</v>
      </c>
      <c r="O17" s="164">
        <f>(O46/SUM(github_en[])*14128+O75/SUM(crypt_en[])*1629+O104/SUM(mine_en[])*1164+O133/SUM(ocr_en[])*153+O162/SUM(old_en[])*147+O191/SUM(Dickens[])*80)/17301</f>
        <v>1.3134633693969614E-5</v>
      </c>
      <c r="P17" s="164">
        <f>(P46/SUM(github_en[])*14128+P75/SUM(crypt_en[])*1629+P104/SUM(mine_en[])*1164+P133/SUM(ocr_en[])*153+P162/SUM(old_en[])*147+P191/SUM(Dickens[])*80)/17301</f>
        <v>3.5737644364938195E-3</v>
      </c>
      <c r="Q17" s="164">
        <f>(Q46/SUM(github_en[])*14128+Q75/SUM(crypt_en[])*1629+Q104/SUM(mine_en[])*1164+Q133/SUM(ocr_en[])*153+Q162/SUM(old_en[])*147+Q191/SUM(Dickens[])*80)/17301</f>
        <v>1.3582698831301359E-3</v>
      </c>
      <c r="R17" s="164">
        <f>(R46/SUM(github_en[])*14128+R75/SUM(crypt_en[])*1629+R104/SUM(mine_en[])*1164+R133/SUM(ocr_en[])*153+R162/SUM(old_en[])*147+R191/SUM(Dickens[])*80)/17301</f>
        <v>7.2446935817907635E-7</v>
      </c>
      <c r="S17" s="164">
        <f>(S46/SUM(github_en[])*14128+S75/SUM(crypt_en[])*1629+S104/SUM(mine_en[])*1164+S133/SUM(ocr_en[])*153+S162/SUM(old_en[])*147+S191/SUM(Dickens[])*80)/17301</f>
        <v>4.6946914492422241E-3</v>
      </c>
      <c r="T17" s="164">
        <f>(T46/SUM(github_en[])*14128+T75/SUM(crypt_en[])*1629+T104/SUM(mine_en[])*1164+T133/SUM(ocr_en[])*153+T162/SUM(old_en[])*147+T191/SUM(Dickens[])*80)/17301</f>
        <v>5.3416577344099156E-4</v>
      </c>
      <c r="U17" s="164">
        <f>(U46/SUM(github_en[])*14128+U75/SUM(crypt_en[])*1629+U104/SUM(mine_en[])*1164+U133/SUM(ocr_en[])*153+U162/SUM(old_en[])*147+U191/SUM(Dickens[])*80)/17301</f>
        <v>1.027760078487913E-3</v>
      </c>
      <c r="V17" s="164">
        <f>(V46/SUM(github_en[])*14128+V75/SUM(crypt_en[])*1629+V104/SUM(mine_en[])*1164+V133/SUM(ocr_en[])*153+V162/SUM(old_en[])*147+V191/SUM(Dickens[])*80)/17301</f>
        <v>1.0301013028917014E-3</v>
      </c>
      <c r="W17" s="164">
        <f>(W46/SUM(github_en[])*14128+W75/SUM(crypt_en[])*1629+W104/SUM(mine_en[])*1164+W133/SUM(ocr_en[])*153+W162/SUM(old_en[])*147+W191/SUM(Dickens[])*80)/17301</f>
        <v>3.1760406593397216E-6</v>
      </c>
      <c r="X17" s="164">
        <f>(X46/SUM(github_en[])*14128+X75/SUM(crypt_en[])*1629+X104/SUM(mine_en[])*1164+X133/SUM(ocr_en[])*153+X162/SUM(old_en[])*147+X191/SUM(Dickens[])*80)/17301</f>
        <v>2.2651370636943432E-5</v>
      </c>
      <c r="Y17" s="164">
        <f>(Y46/SUM(github_en[])*14128+Y75/SUM(crypt_en[])*1629+Y104/SUM(mine_en[])*1164+Y133/SUM(ocr_en[])*153+Y162/SUM(old_en[])*147+Y191/SUM(Dickens[])*80)/17301</f>
        <v>6.0989804809792663E-7</v>
      </c>
      <c r="Z17" s="164">
        <f>(Z46/SUM(github_en[])*14128+Z75/SUM(crypt_en[])*1629+Z104/SUM(mine_en[])*1164+Z133/SUM(ocr_en[])*153+Z162/SUM(old_en[])*147+Z191/SUM(Dickens[])*80)/17301</f>
        <v>1.0902685232607247E-4</v>
      </c>
      <c r="AA17" s="164">
        <f>(AA46/SUM(github_en[])*14128+AA75/SUM(crypt_en[])*1629+AA104/SUM(mine_en[])*1164+AA133/SUM(ocr_en[])*153+AA162/SUM(old_en[])*147+AA191/SUM(Dickens[])*80)/17301</f>
        <v>2.0784448211006416E-6</v>
      </c>
    </row>
    <row r="18" spans="1:32" ht="15" customHeight="1" x14ac:dyDescent="0.25">
      <c r="A18" s="163" t="s">
        <v>233</v>
      </c>
      <c r="B18" s="164">
        <f>(B47/SUM(github_en[])*14128+B76/SUM(crypt_en[])*1629+B105/SUM(mine_en[])*1164+B134/SUM(ocr_en[])*153+B163/SUM(old_en[])*147+B192/SUM(Dickens[])*80)/17301</f>
        <v>4.2808216518440146E-6</v>
      </c>
      <c r="C18" s="164">
        <f>(C47/SUM(github_en[])*14128+C76/SUM(crypt_en[])*1629+C105/SUM(mine_en[])*1164+C134/SUM(ocr_en[])*153+C163/SUM(old_en[])*147+C192/SUM(Dickens[])*80)/17301</f>
        <v>9.2737056743445597E-7</v>
      </c>
      <c r="D18" s="164">
        <f>(D47/SUM(github_en[])*14128+D76/SUM(crypt_en[])*1629+D105/SUM(mine_en[])*1164+D134/SUM(ocr_en[])*153+D163/SUM(old_en[])*147+D192/SUM(Dickens[])*80)/17301</f>
        <v>7.175919373942843E-7</v>
      </c>
      <c r="E18" s="164">
        <f>(E47/SUM(github_en[])*14128+E76/SUM(crypt_en[])*1629+E105/SUM(mine_en[])*1164+E134/SUM(ocr_en[])*153+E163/SUM(old_en[])*147+E192/SUM(Dickens[])*80)/17301</f>
        <v>3.8076109143693079E-7</v>
      </c>
      <c r="F18" s="164">
        <f>(F47/SUM(github_en[])*14128+F76/SUM(crypt_en[])*1629+F105/SUM(mine_en[])*1164+F134/SUM(ocr_en[])*153+F163/SUM(old_en[])*147+F192/SUM(Dickens[])*80)/17301</f>
        <v>3.2599945896845287E-7</v>
      </c>
      <c r="G18" s="164">
        <f>(G47/SUM(github_en[])*14128+G76/SUM(crypt_en[])*1629+G105/SUM(mine_en[])*1164+G134/SUM(ocr_en[])*153+G163/SUM(old_en[])*147+G192/SUM(Dickens[])*80)/17301</f>
        <v>4.792810610485311E-7</v>
      </c>
      <c r="H18" s="164">
        <f>(H47/SUM(github_en[])*14128+H76/SUM(crypt_en[])*1629+H105/SUM(mine_en[])*1164+H134/SUM(ocr_en[])*153+H163/SUM(old_en[])*147+H192/SUM(Dickens[])*80)/17301</f>
        <v>5.8365743771466626E-8</v>
      </c>
      <c r="I18" s="164">
        <f>(I47/SUM(github_en[])*14128+I76/SUM(crypt_en[])*1629+I105/SUM(mine_en[])*1164+I134/SUM(ocr_en[])*153+I163/SUM(old_en[])*147+I192/SUM(Dickens[])*80)/17301</f>
        <v>3.5083782046553547E-7</v>
      </c>
      <c r="J18" s="164">
        <f>(J47/SUM(github_en[])*14128+J76/SUM(crypt_en[])*1629+J105/SUM(mine_en[])*1164+J134/SUM(ocr_en[])*153+J163/SUM(old_en[])*147+J192/SUM(Dickens[])*80)/17301</f>
        <v>5.3418311338221204E-6</v>
      </c>
      <c r="K18" s="164">
        <f>(K47/SUM(github_en[])*14128+K76/SUM(crypt_en[])*1629+K105/SUM(mine_en[])*1164+K134/SUM(ocr_en[])*153+K163/SUM(old_en[])*147+K192/SUM(Dickens[])*80)/17301</f>
        <v>9.9200977677279814E-8</v>
      </c>
      <c r="L18" s="164">
        <f>(L47/SUM(github_en[])*14128+L76/SUM(crypt_en[])*1629+L105/SUM(mine_en[])*1164+L134/SUM(ocr_en[])*153+L163/SUM(old_en[])*147+L192/SUM(Dickens[])*80)/17301</f>
        <v>4.6605508892251711E-8</v>
      </c>
      <c r="M18" s="164">
        <f>(M47/SUM(github_en[])*14128+M76/SUM(crypt_en[])*1629+M105/SUM(mine_en[])*1164+M134/SUM(ocr_en[])*153+M163/SUM(old_en[])*147+M192/SUM(Dickens[])*80)/17301</f>
        <v>2.2014526479521183E-6</v>
      </c>
      <c r="N18" s="164">
        <f>(N47/SUM(github_en[])*14128+N76/SUM(crypt_en[])*1629+N105/SUM(mine_en[])*1164+N134/SUM(ocr_en[])*153+N163/SUM(old_en[])*147+N192/SUM(Dickens[])*80)/17301</f>
        <v>6.3924232376733176E-7</v>
      </c>
      <c r="O18" s="164">
        <f>(O47/SUM(github_en[])*14128+O76/SUM(crypt_en[])*1629+O105/SUM(mine_en[])*1164+O134/SUM(ocr_en[])*153+O163/SUM(old_en[])*147+O192/SUM(Dickens[])*80)/17301</f>
        <v>6.3561887803877672E-7</v>
      </c>
      <c r="P18" s="164">
        <f>(P47/SUM(github_en[])*14128+P76/SUM(crypt_en[])*1629+P105/SUM(mine_en[])*1164+P134/SUM(ocr_en[])*153+P163/SUM(old_en[])*147+P192/SUM(Dickens[])*80)/17301</f>
        <v>6.2792006369961014E-7</v>
      </c>
      <c r="Q18" s="164">
        <f>(Q47/SUM(github_en[])*14128+Q76/SUM(crypt_en[])*1629+Q105/SUM(mine_en[])*1164+Q134/SUM(ocr_en[])*153+Q163/SUM(old_en[])*147+Q192/SUM(Dickens[])*80)/17301</f>
        <v>2.1810661946026947E-7</v>
      </c>
      <c r="R18" s="164">
        <f>(R47/SUM(github_en[])*14128+R76/SUM(crypt_en[])*1629+R105/SUM(mine_en[])*1164+R134/SUM(ocr_en[])*153+R163/SUM(old_en[])*147+R192/SUM(Dickens[])*80)/17301</f>
        <v>5.6800644965871688E-7</v>
      </c>
      <c r="S18" s="164">
        <f>(S47/SUM(github_en[])*14128+S76/SUM(crypt_en[])*1629+S105/SUM(mine_en[])*1164+S134/SUM(ocr_en[])*153+S163/SUM(old_en[])*147+S192/SUM(Dickens[])*80)/17301</f>
        <v>6.6525915504444654E-7</v>
      </c>
      <c r="T18" s="164">
        <f>(T47/SUM(github_en[])*14128+T76/SUM(crypt_en[])*1629+T105/SUM(mine_en[])*1164+T134/SUM(ocr_en[])*153+T163/SUM(old_en[])*147+T192/SUM(Dickens[])*80)/17301</f>
        <v>1.8298563921978996E-6</v>
      </c>
      <c r="U18" s="164">
        <f>(U47/SUM(github_en[])*14128+U76/SUM(crypt_en[])*1629+U105/SUM(mine_en[])*1164+U134/SUM(ocr_en[])*153+U163/SUM(old_en[])*147+U192/SUM(Dickens[])*80)/17301</f>
        <v>7.8884459461328325E-7</v>
      </c>
      <c r="V18" s="164">
        <f>(V47/SUM(github_en[])*14128+V76/SUM(crypt_en[])*1629+V105/SUM(mine_en[])*1164+V134/SUM(ocr_en[])*153+V163/SUM(old_en[])*147+V192/SUM(Dickens[])*80)/17301</f>
        <v>1.4157117683983491E-3</v>
      </c>
      <c r="W18" s="164">
        <f>(W47/SUM(github_en[])*14128+W76/SUM(crypt_en[])*1629+W105/SUM(mine_en[])*1164+W134/SUM(ocr_en[])*153+W163/SUM(old_en[])*147+W192/SUM(Dickens[])*80)/17301</f>
        <v>2.9298947868788116E-7</v>
      </c>
      <c r="X18" s="164">
        <f>(X47/SUM(github_en[])*14128+X76/SUM(crypt_en[])*1629+X105/SUM(mine_en[])*1164+X134/SUM(ocr_en[])*153+X163/SUM(old_en[])*147+X192/SUM(Dickens[])*80)/17301</f>
        <v>8.1143133017025671E-7</v>
      </c>
      <c r="Y18" s="164">
        <f>(Y47/SUM(github_en[])*14128+Y76/SUM(crypt_en[])*1629+Y105/SUM(mine_en[])*1164+Y134/SUM(ocr_en[])*153+Y163/SUM(old_en[])*147+Y192/SUM(Dickens[])*80)/17301</f>
        <v>6.310726042993345E-8</v>
      </c>
      <c r="Z18" s="164">
        <f>(Z47/SUM(github_en[])*14128+Z76/SUM(crypt_en[])*1629+Z105/SUM(mine_en[])*1164+Z134/SUM(ocr_en[])*153+Z163/SUM(old_en[])*147+Z192/SUM(Dickens[])*80)/17301</f>
        <v>1.0029185712907514E-7</v>
      </c>
      <c r="AA18" s="164">
        <f>(AA47/SUM(github_en[])*14128+AA76/SUM(crypt_en[])*1629+AA105/SUM(mine_en[])*1164+AA134/SUM(ocr_en[])*153+AA163/SUM(old_en[])*147+AA192/SUM(Dickens[])*80)/17301</f>
        <v>7.3320023871704103E-9</v>
      </c>
    </row>
    <row r="19" spans="1:32" ht="15" customHeight="1" x14ac:dyDescent="0.25">
      <c r="A19" s="163" t="s">
        <v>217</v>
      </c>
      <c r="B19" s="164">
        <f>(B48/SUM(github_en[])*14128+B77/SUM(crypt_en[])*1629+B106/SUM(mine_en[])*1164+B135/SUM(ocr_en[])*153+B164/SUM(old_en[])*147+B193/SUM(Dickens[])*80)/17301</f>
        <v>6.9279123010420997E-3</v>
      </c>
      <c r="C19" s="164">
        <f>(C48/SUM(github_en[])*14128+C77/SUM(crypt_en[])*1629+C106/SUM(mine_en[])*1164+C135/SUM(ocr_en[])*153+C164/SUM(old_en[])*147+C193/SUM(Dickens[])*80)/17301</f>
        <v>3.1702798975205787E-4</v>
      </c>
      <c r="D19" s="164">
        <f>(D48/SUM(github_en[])*14128+D77/SUM(crypt_en[])*1629+D106/SUM(mine_en[])*1164+D135/SUM(ocr_en[])*153+D164/SUM(old_en[])*147+D193/SUM(Dickens[])*80)/17301</f>
        <v>1.2407604773377423E-3</v>
      </c>
      <c r="E19" s="164">
        <f>(E48/SUM(github_en[])*14128+E77/SUM(crypt_en[])*1629+E106/SUM(mine_en[])*1164+E135/SUM(ocr_en[])*153+E164/SUM(old_en[])*147+E193/SUM(Dickens[])*80)/17301</f>
        <v>1.9029498383373524E-3</v>
      </c>
      <c r="F19" s="164">
        <f>(F48/SUM(github_en[])*14128+F77/SUM(crypt_en[])*1629+F106/SUM(mine_en[])*1164+F135/SUM(ocr_en[])*153+F164/SUM(old_en[])*147+F193/SUM(Dickens[])*80)/17301</f>
        <v>1.8130154335711163E-2</v>
      </c>
      <c r="G19" s="164">
        <f>(G48/SUM(github_en[])*14128+G77/SUM(crypt_en[])*1629+G106/SUM(mine_en[])*1164+G135/SUM(ocr_en[])*153+G164/SUM(old_en[])*147+G193/SUM(Dickens[])*80)/17301</f>
        <v>3.5887443351377047E-4</v>
      </c>
      <c r="H19" s="164">
        <f>(H48/SUM(github_en[])*14128+H77/SUM(crypt_en[])*1629+H106/SUM(mine_en[])*1164+H135/SUM(ocr_en[])*153+H164/SUM(old_en[])*147+H193/SUM(Dickens[])*80)/17301</f>
        <v>1.0220046067920239E-3</v>
      </c>
      <c r="I19" s="164">
        <f>(I48/SUM(github_en[])*14128+I77/SUM(crypt_en[])*1629+I106/SUM(mine_en[])*1164+I135/SUM(ocr_en[])*153+I164/SUM(old_en[])*147+I193/SUM(Dickens[])*80)/17301</f>
        <v>2.0236670445465259E-4</v>
      </c>
      <c r="J19" s="164">
        <f>(J48/SUM(github_en[])*14128+J77/SUM(crypt_en[])*1629+J106/SUM(mine_en[])*1164+J135/SUM(ocr_en[])*153+J164/SUM(old_en[])*147+J193/SUM(Dickens[])*80)/17301</f>
        <v>7.1863370966786834E-3</v>
      </c>
      <c r="K19" s="164">
        <f>(K48/SUM(github_en[])*14128+K77/SUM(crypt_en[])*1629+K106/SUM(mine_en[])*1164+K135/SUM(ocr_en[])*153+K164/SUM(old_en[])*147+K193/SUM(Dickens[])*80)/17301</f>
        <v>1.6893430377833922E-5</v>
      </c>
      <c r="L19" s="164">
        <f>(L48/SUM(github_en[])*14128+L77/SUM(crypt_en[])*1629+L106/SUM(mine_en[])*1164+L135/SUM(ocr_en[])*153+L164/SUM(old_en[])*147+L193/SUM(Dickens[])*80)/17301</f>
        <v>9.8557350969627846E-4</v>
      </c>
      <c r="M19" s="164">
        <f>(M48/SUM(github_en[])*14128+M77/SUM(crypt_en[])*1629+M106/SUM(mine_en[])*1164+M135/SUM(ocr_en[])*153+M164/SUM(old_en[])*147+M193/SUM(Dickens[])*80)/17301</f>
        <v>8.7243927637142165E-4</v>
      </c>
      <c r="N19" s="164">
        <f>(N48/SUM(github_en[])*14128+N77/SUM(crypt_en[])*1629+N106/SUM(mine_en[])*1164+N135/SUM(ocr_en[])*153+N164/SUM(old_en[])*147+N193/SUM(Dickens[])*80)/17301</f>
        <v>1.7604368740240161E-3</v>
      </c>
      <c r="O19" s="164">
        <f>(O48/SUM(github_en[])*14128+O77/SUM(crypt_en[])*1629+O106/SUM(mine_en[])*1164+O135/SUM(ocr_en[])*153+O164/SUM(old_en[])*147+O193/SUM(Dickens[])*80)/17301</f>
        <v>1.6504419550992227E-3</v>
      </c>
      <c r="P19" s="164">
        <f>(P48/SUM(github_en[])*14128+P77/SUM(crypt_en[])*1629+P106/SUM(mine_en[])*1164+P135/SUM(ocr_en[])*153+P164/SUM(old_en[])*147+P193/SUM(Dickens[])*80)/17301</f>
        <v>7.2316645573519281E-3</v>
      </c>
      <c r="Q19" s="164">
        <f>(Q48/SUM(github_en[])*14128+Q77/SUM(crypt_en[])*1629+Q106/SUM(mine_en[])*1164+Q135/SUM(ocr_en[])*153+Q164/SUM(old_en[])*147+Q193/SUM(Dickens[])*80)/17301</f>
        <v>4.5214019580668783E-4</v>
      </c>
      <c r="R19" s="164">
        <f>(R48/SUM(github_en[])*14128+R77/SUM(crypt_en[])*1629+R106/SUM(mine_en[])*1164+R135/SUM(ocr_en[])*153+R164/SUM(old_en[])*147+R193/SUM(Dickens[])*80)/17301</f>
        <v>1.1878871310524203E-5</v>
      </c>
      <c r="S19" s="164">
        <f>(S48/SUM(github_en[])*14128+S77/SUM(crypt_en[])*1629+S106/SUM(mine_en[])*1164+S135/SUM(ocr_en[])*153+S164/SUM(old_en[])*147+S193/SUM(Dickens[])*80)/17301</f>
        <v>1.2117597633140597E-3</v>
      </c>
      <c r="T19" s="164">
        <f>(T48/SUM(github_en[])*14128+T77/SUM(crypt_en[])*1629+T106/SUM(mine_en[])*1164+T135/SUM(ocr_en[])*153+T164/SUM(old_en[])*147+T193/SUM(Dickens[])*80)/17301</f>
        <v>3.9987406375367358E-3</v>
      </c>
      <c r="U19" s="164">
        <f>(U48/SUM(github_en[])*14128+U77/SUM(crypt_en[])*1629+U106/SUM(mine_en[])*1164+U135/SUM(ocr_en[])*153+U164/SUM(old_en[])*147+U193/SUM(Dickens[])*80)/17301</f>
        <v>3.8620804803770259E-3</v>
      </c>
      <c r="V19" s="164">
        <f>(V48/SUM(github_en[])*14128+V77/SUM(crypt_en[])*1629+V106/SUM(mine_en[])*1164+V135/SUM(ocr_en[])*153+V164/SUM(old_en[])*147+V193/SUM(Dickens[])*80)/17301</f>
        <v>1.2685885289763091E-3</v>
      </c>
      <c r="W19" s="164">
        <f>(W48/SUM(github_en[])*14128+W77/SUM(crypt_en[])*1629+W106/SUM(mine_en[])*1164+W135/SUM(ocr_en[])*153+W164/SUM(old_en[])*147+W193/SUM(Dickens[])*80)/17301</f>
        <v>6.8213353915372267E-4</v>
      </c>
      <c r="X19" s="164">
        <f>(X48/SUM(github_en[])*14128+X77/SUM(crypt_en[])*1629+X106/SUM(mine_en[])*1164+X135/SUM(ocr_en[])*153+X164/SUM(old_en[])*147+X193/SUM(Dickens[])*80)/17301</f>
        <v>1.9732704830081687E-4</v>
      </c>
      <c r="Y19" s="164">
        <f>(Y48/SUM(github_en[])*14128+Y77/SUM(crypt_en[])*1629+Y106/SUM(mine_en[])*1164+Y135/SUM(ocr_en[])*153+Y164/SUM(old_en[])*147+Y193/SUM(Dickens[])*80)/17301</f>
        <v>1.0445703154281219E-5</v>
      </c>
      <c r="Z19" s="164">
        <f>(Z48/SUM(github_en[])*14128+Z77/SUM(crypt_en[])*1629+Z106/SUM(mine_en[])*1164+Z135/SUM(ocr_en[])*153+Z164/SUM(old_en[])*147+Z193/SUM(Dickens[])*80)/17301</f>
        <v>2.4062017911462277E-3</v>
      </c>
      <c r="AA19" s="164">
        <f>(AA48/SUM(github_en[])*14128+AA77/SUM(crypt_en[])*1629+AA106/SUM(mine_en[])*1164+AA135/SUM(ocr_en[])*153+AA164/SUM(old_en[])*147+AA193/SUM(Dickens[])*80)/17301</f>
        <v>9.5849066875538161E-6</v>
      </c>
    </row>
    <row r="20" spans="1:32" ht="15" customHeight="1" x14ac:dyDescent="0.25">
      <c r="A20" s="163" t="s">
        <v>216</v>
      </c>
      <c r="B20" s="164">
        <f>(B49/SUM(github_en[])*14128+B78/SUM(crypt_en[])*1629+B107/SUM(mine_en[])*1164+B136/SUM(ocr_en[])*153+B165/SUM(old_en[])*147+B194/SUM(Dickens[])*80)/17301</f>
        <v>2.6355869678293857E-3</v>
      </c>
      <c r="C20" s="164">
        <f>(C49/SUM(github_en[])*14128+C78/SUM(crypt_en[])*1629+C107/SUM(mine_en[])*1164+C136/SUM(ocr_en[])*153+C165/SUM(old_en[])*147+C194/SUM(Dickens[])*80)/17301</f>
        <v>2.0038166733142039E-4</v>
      </c>
      <c r="D20" s="164">
        <f>(D49/SUM(github_en[])*14128+D78/SUM(crypt_en[])*1629+D107/SUM(mine_en[])*1164+D136/SUM(ocr_en[])*153+D165/SUM(old_en[])*147+D194/SUM(Dickens[])*80)/17301</f>
        <v>1.5952812991022007E-3</v>
      </c>
      <c r="E20" s="164">
        <f>(E49/SUM(github_en[])*14128+E78/SUM(crypt_en[])*1629+E107/SUM(mine_en[])*1164+E136/SUM(ocr_en[])*153+E165/SUM(old_en[])*147+E194/SUM(Dickens[])*80)/17301</f>
        <v>1.3976188861724258E-4</v>
      </c>
      <c r="F20" s="164">
        <f>(F49/SUM(github_en[])*14128+F78/SUM(crypt_en[])*1629+F107/SUM(mine_en[])*1164+F136/SUM(ocr_en[])*153+F165/SUM(old_en[])*147+F194/SUM(Dickens[])*80)/17301</f>
        <v>9.0655359265689531E-3</v>
      </c>
      <c r="G20" s="164">
        <f>(G49/SUM(github_en[])*14128+G78/SUM(crypt_en[])*1629+G107/SUM(mine_en[])*1164+G136/SUM(ocr_en[])*153+G165/SUM(old_en[])*147+G194/SUM(Dickens[])*80)/17301</f>
        <v>2.9348996919663492E-4</v>
      </c>
      <c r="H20" s="164">
        <f>(H49/SUM(github_en[])*14128+H78/SUM(crypt_en[])*1629+H107/SUM(mine_en[])*1164+H136/SUM(ocr_en[])*153+H165/SUM(old_en[])*147+H194/SUM(Dickens[])*80)/17301</f>
        <v>7.0045553142398297E-5</v>
      </c>
      <c r="I20" s="164">
        <f>(I49/SUM(github_en[])*14128+I78/SUM(crypt_en[])*1629+I107/SUM(mine_en[])*1164+I136/SUM(ocr_en[])*153+I165/SUM(old_en[])*147+I194/SUM(Dickens[])*80)/17301</f>
        <v>3.1775479444144171E-3</v>
      </c>
      <c r="J20" s="164">
        <f>(J49/SUM(github_en[])*14128+J78/SUM(crypt_en[])*1629+J107/SUM(mine_en[])*1164+J136/SUM(ocr_en[])*153+J165/SUM(old_en[])*147+J194/SUM(Dickens[])*80)/17301</f>
        <v>5.576102468361017E-3</v>
      </c>
      <c r="K20" s="164">
        <f>(K49/SUM(github_en[])*14128+K78/SUM(crypt_en[])*1629+K107/SUM(mine_en[])*1164+K136/SUM(ocr_en[])*153+K165/SUM(old_en[])*147+K194/SUM(Dickens[])*80)/17301</f>
        <v>1.9348815115299532E-5</v>
      </c>
      <c r="L20" s="164">
        <f>(L49/SUM(github_en[])*14128+L78/SUM(crypt_en[])*1629+L107/SUM(mine_en[])*1164+L136/SUM(ocr_en[])*153+L165/SUM(old_en[])*147+L194/SUM(Dickens[])*80)/17301</f>
        <v>4.0116495276057147E-4</v>
      </c>
      <c r="M20" s="164">
        <f>(M49/SUM(github_en[])*14128+M78/SUM(crypt_en[])*1629+M107/SUM(mine_en[])*1164+M136/SUM(ocr_en[])*153+M165/SUM(old_en[])*147+M194/SUM(Dickens[])*80)/17301</f>
        <v>6.1254240971312366E-4</v>
      </c>
      <c r="N20" s="164">
        <f>(N49/SUM(github_en[])*14128+N78/SUM(crypt_en[])*1629+N107/SUM(mine_en[])*1164+N136/SUM(ocr_en[])*153+N165/SUM(old_en[])*147+N194/SUM(Dickens[])*80)/17301</f>
        <v>7.0958354792228834E-4</v>
      </c>
      <c r="O20" s="164">
        <f>(O49/SUM(github_en[])*14128+O78/SUM(crypt_en[])*1629+O107/SUM(mine_en[])*1164+O136/SUM(ocr_en[])*153+O165/SUM(old_en[])*147+O194/SUM(Dickens[])*80)/17301</f>
        <v>1.7944949090644661E-4</v>
      </c>
      <c r="P20" s="164">
        <f>(P49/SUM(github_en[])*14128+P78/SUM(crypt_en[])*1629+P107/SUM(mine_en[])*1164+P136/SUM(ocr_en[])*153+P165/SUM(old_en[])*147+P194/SUM(Dickens[])*80)/17301</f>
        <v>4.0872312141144842E-3</v>
      </c>
      <c r="Q20" s="164">
        <f>(Q49/SUM(github_en[])*14128+Q78/SUM(crypt_en[])*1629+Q107/SUM(mine_en[])*1164+Q136/SUM(ocr_en[])*153+Q165/SUM(old_en[])*147+Q194/SUM(Dickens[])*80)/17301</f>
        <v>1.9647353326422241E-3</v>
      </c>
      <c r="R20" s="164">
        <f>(R49/SUM(github_en[])*14128+R78/SUM(crypt_en[])*1629+R107/SUM(mine_en[])*1164+R136/SUM(ocr_en[])*153+R165/SUM(old_en[])*147+R194/SUM(Dickens[])*80)/17301</f>
        <v>8.2029021545889852E-5</v>
      </c>
      <c r="S20" s="164">
        <f>(S49/SUM(github_en[])*14128+S78/SUM(crypt_en[])*1629+S107/SUM(mine_en[])*1164+S136/SUM(ocr_en[])*153+S165/SUM(old_en[])*147+S194/SUM(Dickens[])*80)/17301</f>
        <v>1.3873864724082987E-4</v>
      </c>
      <c r="T20" s="164">
        <f>(T49/SUM(github_en[])*14128+T78/SUM(crypt_en[])*1629+T107/SUM(mine_en[])*1164+T136/SUM(ocr_en[])*153+T165/SUM(old_en[])*147+T194/SUM(Dickens[])*80)/17301</f>
        <v>4.143162646834884E-3</v>
      </c>
      <c r="U20" s="164">
        <f>(U49/SUM(github_en[])*14128+U78/SUM(crypt_en[])*1629+U107/SUM(mine_en[])*1164+U136/SUM(ocr_en[])*153+U165/SUM(old_en[])*147+U194/SUM(Dickens[])*80)/17301</f>
        <v>1.0663125391554958E-2</v>
      </c>
      <c r="V20" s="164">
        <f>(V49/SUM(github_en[])*14128+V78/SUM(crypt_en[])*1629+V107/SUM(mine_en[])*1164+V136/SUM(ocr_en[])*153+V165/SUM(old_en[])*147+V194/SUM(Dickens[])*80)/17301</f>
        <v>3.0664855113705322E-3</v>
      </c>
      <c r="W20" s="164">
        <f>(W49/SUM(github_en[])*14128+W78/SUM(crypt_en[])*1629+W107/SUM(mine_en[])*1164+W136/SUM(ocr_en[])*153+W165/SUM(old_en[])*147+W194/SUM(Dickens[])*80)/17301</f>
        <v>3.1448624963295844E-5</v>
      </c>
      <c r="X20" s="164">
        <f>(X49/SUM(github_en[])*14128+X78/SUM(crypt_en[])*1629+X107/SUM(mine_en[])*1164+X136/SUM(ocr_en[])*153+X165/SUM(old_en[])*147+X194/SUM(Dickens[])*80)/17301</f>
        <v>4.1295420082021863E-4</v>
      </c>
      <c r="Y20" s="164">
        <f>(Y49/SUM(github_en[])*14128+Y78/SUM(crypt_en[])*1629+Y107/SUM(mine_en[])*1164+Y136/SUM(ocr_en[])*153+Y165/SUM(old_en[])*147+Y194/SUM(Dickens[])*80)/17301</f>
        <v>1.2630578288190113E-6</v>
      </c>
      <c r="Z20" s="164">
        <f>(Z49/SUM(github_en[])*14128+Z78/SUM(crypt_en[])*1629+Z107/SUM(mine_en[])*1164+Z136/SUM(ocr_en[])*153+Z165/SUM(old_en[])*147+Z194/SUM(Dickens[])*80)/17301</f>
        <v>5.5295008900878935E-4</v>
      </c>
      <c r="AA20" s="164">
        <f>(AA49/SUM(github_en[])*14128+AA78/SUM(crypt_en[])*1629+AA107/SUM(mine_en[])*1164+AA136/SUM(ocr_en[])*153+AA165/SUM(old_en[])*147+AA194/SUM(Dickens[])*80)/17301</f>
        <v>4.0934650090937787E-6</v>
      </c>
    </row>
    <row r="21" spans="1:32" ht="15" customHeight="1" x14ac:dyDescent="0.25">
      <c r="A21" s="163" t="s">
        <v>211</v>
      </c>
      <c r="B21" s="164">
        <f>(B50/SUM(github_en[])*14128+B79/SUM(crypt_en[])*1629+B108/SUM(mine_en[])*1164+B137/SUM(ocr_en[])*153+B166/SUM(old_en[])*147+B195/SUM(Dickens[])*80)/17301</f>
        <v>5.5135011506434808E-3</v>
      </c>
      <c r="C21" s="164">
        <f>(C50/SUM(github_en[])*14128+C79/SUM(crypt_en[])*1629+C108/SUM(mine_en[])*1164+C137/SUM(ocr_en[])*153+C166/SUM(old_en[])*147+C195/SUM(Dickens[])*80)/17301</f>
        <v>1.1392430691797586E-4</v>
      </c>
      <c r="D21" s="164">
        <f>(D50/SUM(github_en[])*14128+D79/SUM(crypt_en[])*1629+D108/SUM(mine_en[])*1164+D137/SUM(ocr_en[])*153+D166/SUM(old_en[])*147+D195/SUM(Dickens[])*80)/17301</f>
        <v>3.5193589652767832E-4</v>
      </c>
      <c r="E21" s="164">
        <f>(E50/SUM(github_en[])*14128+E79/SUM(crypt_en[])*1629+E108/SUM(mine_en[])*1164+E137/SUM(ocr_en[])*153+E166/SUM(old_en[])*147+E195/SUM(Dickens[])*80)/17301</f>
        <v>6.8857215775041032E-5</v>
      </c>
      <c r="F21" s="164">
        <f>(F50/SUM(github_en[])*14128+F79/SUM(crypt_en[])*1629+F108/SUM(mine_en[])*1164+F137/SUM(ocr_en[])*153+F166/SUM(old_en[])*147+F195/SUM(Dickens[])*80)/17301</f>
        <v>1.1925153545639626E-2</v>
      </c>
      <c r="G21" s="164">
        <f>(G50/SUM(github_en[])*14128+G79/SUM(crypt_en[])*1629+G108/SUM(mine_en[])*1164+G137/SUM(ocr_en[])*153+G166/SUM(old_en[])*147+G195/SUM(Dickens[])*80)/17301</f>
        <v>1.3108792905356962E-4</v>
      </c>
      <c r="H21" s="164">
        <f>(H50/SUM(github_en[])*14128+H79/SUM(crypt_en[])*1629+H108/SUM(mine_en[])*1164+H137/SUM(ocr_en[])*153+H166/SUM(old_en[])*147+H195/SUM(Dickens[])*80)/17301</f>
        <v>5.2557619012717426E-5</v>
      </c>
      <c r="I21" s="164">
        <f>(I50/SUM(github_en[])*14128+I79/SUM(crypt_en[])*1629+I108/SUM(mine_en[])*1164+I137/SUM(ocr_en[])*153+I166/SUM(old_en[])*147+I195/SUM(Dickens[])*80)/17301</f>
        <v>3.4428598904144812E-2</v>
      </c>
      <c r="J21" s="164">
        <f>(J50/SUM(github_en[])*14128+J79/SUM(crypt_en[])*1629+J108/SUM(mine_en[])*1164+J137/SUM(ocr_en[])*153+J166/SUM(old_en[])*147+J195/SUM(Dickens[])*80)/17301</f>
        <v>1.3536217335139843E-2</v>
      </c>
      <c r="K21" s="164">
        <f>(K50/SUM(github_en[])*14128+K79/SUM(crypt_en[])*1629+K108/SUM(mine_en[])*1164+K137/SUM(ocr_en[])*153+K166/SUM(old_en[])*147+K195/SUM(Dickens[])*80)/17301</f>
        <v>1.4069087142486076E-5</v>
      </c>
      <c r="L21" s="164">
        <f>(L50/SUM(github_en[])*14128+L79/SUM(crypt_en[])*1629+L108/SUM(mine_en[])*1164+L137/SUM(ocr_en[])*153+L166/SUM(old_en[])*147+L195/SUM(Dickens[])*80)/17301</f>
        <v>1.903280603076086E-5</v>
      </c>
      <c r="M21" s="164">
        <f>(M50/SUM(github_en[])*14128+M79/SUM(crypt_en[])*1629+M108/SUM(mine_en[])*1164+M137/SUM(ocr_en[])*153+M166/SUM(old_en[])*147+M195/SUM(Dickens[])*80)/17301</f>
        <v>9.8947720516555956E-4</v>
      </c>
      <c r="N21" s="164">
        <f>(N50/SUM(github_en[])*14128+N79/SUM(crypt_en[])*1629+N108/SUM(mine_en[])*1164+N137/SUM(ocr_en[])*153+N166/SUM(old_en[])*147+N195/SUM(Dickens[])*80)/17301</f>
        <v>3.4032727221941603E-4</v>
      </c>
      <c r="O21" s="164">
        <f>(O50/SUM(github_en[])*14128+O79/SUM(crypt_en[])*1629+O108/SUM(mine_en[])*1164+O137/SUM(ocr_en[])*153+O166/SUM(old_en[])*147+O195/SUM(Dickens[])*80)/17301</f>
        <v>1.3853541644240385E-4</v>
      </c>
      <c r="P21" s="164">
        <f>(P50/SUM(github_en[])*14128+P79/SUM(crypt_en[])*1629+P108/SUM(mine_en[])*1164+P137/SUM(ocr_en[])*153+P166/SUM(old_en[])*147+P195/SUM(Dickens[])*80)/17301</f>
        <v>1.036028101372328E-2</v>
      </c>
      <c r="Q21" s="164">
        <f>(Q50/SUM(github_en[])*14128+Q79/SUM(crypt_en[])*1629+Q108/SUM(mine_en[])*1164+Q137/SUM(ocr_en[])*153+Q166/SUM(old_en[])*147+Q195/SUM(Dickens[])*80)/17301</f>
        <v>1.0979206767044222E-4</v>
      </c>
      <c r="R21" s="164">
        <f>(R50/SUM(github_en[])*14128+R79/SUM(crypt_en[])*1629+R108/SUM(mine_en[])*1164+R137/SUM(ocr_en[])*153+R166/SUM(old_en[])*147+R195/SUM(Dickens[])*80)/17301</f>
        <v>4.2016991766975802E-6</v>
      </c>
      <c r="S21" s="164">
        <f>(S50/SUM(github_en[])*14128+S79/SUM(crypt_en[])*1629+S108/SUM(mine_en[])*1164+S137/SUM(ocr_en[])*153+S166/SUM(old_en[])*147+S195/SUM(Dickens[])*80)/17301</f>
        <v>4.2161712176719511E-3</v>
      </c>
      <c r="T21" s="164">
        <f>(T50/SUM(github_en[])*14128+T79/SUM(crypt_en[])*1629+T108/SUM(mine_en[])*1164+T137/SUM(ocr_en[])*153+T166/SUM(old_en[])*147+T195/SUM(Dickens[])*80)/17301</f>
        <v>3.5401271372197739E-3</v>
      </c>
      <c r="U21" s="164">
        <f>(U50/SUM(github_en[])*14128+U79/SUM(crypt_en[])*1629+U108/SUM(mine_en[])*1164+U137/SUM(ocr_en[])*153+U166/SUM(old_en[])*147+U195/SUM(Dickens[])*80)/17301</f>
        <v>2.0014883642356092E-3</v>
      </c>
      <c r="V21" s="164">
        <f>(V50/SUM(github_en[])*14128+V79/SUM(crypt_en[])*1629+V108/SUM(mine_en[])*1164+V137/SUM(ocr_en[])*153+V166/SUM(old_en[])*147+V195/SUM(Dickens[])*80)/17301</f>
        <v>2.4371058464234831E-3</v>
      </c>
      <c r="W21" s="164">
        <f>(W50/SUM(github_en[])*14128+W79/SUM(crypt_en[])*1629+W108/SUM(mine_en[])*1164+W137/SUM(ocr_en[])*153+W166/SUM(old_en[])*147+W195/SUM(Dickens[])*80)/17301</f>
        <v>2.6658752829459323E-5</v>
      </c>
      <c r="X21" s="164">
        <f>(X50/SUM(github_en[])*14128+X79/SUM(crypt_en[])*1629+X108/SUM(mine_en[])*1164+X137/SUM(ocr_en[])*153+X166/SUM(old_en[])*147+X195/SUM(Dickens[])*80)/17301</f>
        <v>9.4057920365556223E-4</v>
      </c>
      <c r="Y21" s="164">
        <f>(Y50/SUM(github_en[])*14128+Y79/SUM(crypt_en[])*1629+Y108/SUM(mine_en[])*1164+Y137/SUM(ocr_en[])*153+Y166/SUM(old_en[])*147+Y195/SUM(Dickens[])*80)/17301</f>
        <v>1.5967578472063611E-6</v>
      </c>
      <c r="Z21" s="164">
        <f>(Z50/SUM(github_en[])*14128+Z79/SUM(crypt_en[])*1629+Z108/SUM(mine_en[])*1164+Z137/SUM(ocr_en[])*153+Z166/SUM(old_en[])*147+Z195/SUM(Dickens[])*80)/17301</f>
        <v>2.2520613179139891E-3</v>
      </c>
      <c r="AA21" s="164">
        <f>(AA50/SUM(github_en[])*14128+AA79/SUM(crypt_en[])*1629+AA108/SUM(mine_en[])*1164+AA137/SUM(ocr_en[])*153+AA166/SUM(old_en[])*147+AA195/SUM(Dickens[])*80)/17301</f>
        <v>4.0065874115610322E-5</v>
      </c>
    </row>
    <row r="22" spans="1:32" ht="15" customHeight="1" x14ac:dyDescent="0.25">
      <c r="A22" s="163" t="s">
        <v>221</v>
      </c>
      <c r="B22" s="164">
        <f>(B51/SUM(github_en[])*14128+B80/SUM(crypt_en[])*1629+B109/SUM(mine_en[])*1164+B138/SUM(ocr_en[])*153+B167/SUM(old_en[])*147+B196/SUM(Dickens[])*80)/17301</f>
        <v>1.3317210014541911E-3</v>
      </c>
      <c r="C22" s="164">
        <f>(C51/SUM(github_en[])*14128+C80/SUM(crypt_en[])*1629+C109/SUM(mine_en[])*1164+C138/SUM(ocr_en[])*153+C167/SUM(old_en[])*147+C196/SUM(Dickens[])*80)/17301</f>
        <v>8.8541676362229147E-4</v>
      </c>
      <c r="D22" s="164">
        <f>(D51/SUM(github_en[])*14128+D80/SUM(crypt_en[])*1629+D109/SUM(mine_en[])*1164+D138/SUM(ocr_en[])*153+D167/SUM(old_en[])*147+D196/SUM(Dickens[])*80)/17301</f>
        <v>1.8021657052412661E-3</v>
      </c>
      <c r="E22" s="164">
        <f>(E51/SUM(github_en[])*14128+E80/SUM(crypt_en[])*1629+E109/SUM(mine_en[])*1164+E138/SUM(ocr_en[])*153+E167/SUM(old_en[])*147+E196/SUM(Dickens[])*80)/17301</f>
        <v>9.1779827952643948E-4</v>
      </c>
      <c r="F22" s="164">
        <f>(F51/SUM(github_en[])*14128+F80/SUM(crypt_en[])*1629+F109/SUM(mine_en[])*1164+F138/SUM(ocr_en[])*153+F167/SUM(old_en[])*147+F196/SUM(Dickens[])*80)/17301</f>
        <v>1.4359393167763391E-3</v>
      </c>
      <c r="G22" s="164">
        <f>(G51/SUM(github_en[])*14128+G80/SUM(crypt_en[])*1629+G109/SUM(mine_en[])*1164+G138/SUM(ocr_en[])*153+G167/SUM(old_en[])*147+G196/SUM(Dickens[])*80)/17301</f>
        <v>1.7875137363850292E-4</v>
      </c>
      <c r="H22" s="164">
        <f>(H51/SUM(github_en[])*14128+H80/SUM(crypt_en[])*1629+H109/SUM(mine_en[])*1164+H138/SUM(ocr_en[])*153+H167/SUM(old_en[])*147+H196/SUM(Dickens[])*80)/17301</f>
        <v>1.2356736366482249E-3</v>
      </c>
      <c r="I22" s="164">
        <f>(I51/SUM(github_en[])*14128+I80/SUM(crypt_en[])*1629+I109/SUM(mine_en[])*1164+I138/SUM(ocr_en[])*153+I167/SUM(old_en[])*147+I196/SUM(Dickens[])*80)/17301</f>
        <v>1.8308439521388907E-5</v>
      </c>
      <c r="J22" s="164">
        <f>(J51/SUM(github_en[])*14128+J80/SUM(crypt_en[])*1629+J109/SUM(mine_en[])*1164+J138/SUM(ocr_en[])*153+J167/SUM(old_en[])*147+J196/SUM(Dickens[])*80)/17301</f>
        <v>9.8747001873731753E-4</v>
      </c>
      <c r="K22" s="164">
        <f>(K51/SUM(github_en[])*14128+K80/SUM(crypt_en[])*1629+K109/SUM(mine_en[])*1164+K138/SUM(ocr_en[])*153+K167/SUM(old_en[])*147+K196/SUM(Dickens[])*80)/17301</f>
        <v>6.7585575990985497E-6</v>
      </c>
      <c r="L22" s="164">
        <f>(L51/SUM(github_en[])*14128+L80/SUM(crypt_en[])*1629+L109/SUM(mine_en[])*1164+L138/SUM(ocr_en[])*153+L167/SUM(old_en[])*147+L196/SUM(Dickens[])*80)/17301</f>
        <v>5.293642021862961E-5</v>
      </c>
      <c r="M22" s="164">
        <f>(M51/SUM(github_en[])*14128+M80/SUM(crypt_en[])*1629+M109/SUM(mine_en[])*1164+M138/SUM(ocr_en[])*153+M167/SUM(old_en[])*147+M196/SUM(Dickens[])*80)/17301</f>
        <v>3.3473150460057569E-3</v>
      </c>
      <c r="N22" s="164">
        <f>(N51/SUM(github_en[])*14128+N80/SUM(crypt_en[])*1629+N109/SUM(mine_en[])*1164+N138/SUM(ocr_en[])*153+N167/SUM(old_en[])*147+N196/SUM(Dickens[])*80)/17301</f>
        <v>1.3715263004190745E-3</v>
      </c>
      <c r="O22" s="164">
        <f>(O51/SUM(github_en[])*14128+O80/SUM(crypt_en[])*1629+O109/SUM(mine_en[])*1164+O138/SUM(ocr_en[])*153+O167/SUM(old_en[])*147+O196/SUM(Dickens[])*80)/17301</f>
        <v>4.0258381780592482E-3</v>
      </c>
      <c r="P22" s="164">
        <f>(P51/SUM(github_en[])*14128+P80/SUM(crypt_en[])*1629+P109/SUM(mine_en[])*1164+P138/SUM(ocr_en[])*153+P167/SUM(old_en[])*147+P196/SUM(Dickens[])*80)/17301</f>
        <v>1.0586622010578209E-4</v>
      </c>
      <c r="Q22" s="164">
        <f>(Q51/SUM(github_en[])*14128+Q80/SUM(crypt_en[])*1629+Q109/SUM(mine_en[])*1164+Q138/SUM(ocr_en[])*153+Q167/SUM(old_en[])*147+Q196/SUM(Dickens[])*80)/17301</f>
        <v>1.3524471221860563E-3</v>
      </c>
      <c r="R22" s="164">
        <f>(R51/SUM(github_en[])*14128+R80/SUM(crypt_en[])*1629+R109/SUM(mine_en[])*1164+R138/SUM(ocr_en[])*153+R167/SUM(old_en[])*147+R196/SUM(Dickens[])*80)/17301</f>
        <v>2.6997439831235624E-6</v>
      </c>
      <c r="S22" s="164">
        <f>(S51/SUM(github_en[])*14128+S80/SUM(crypt_en[])*1629+S109/SUM(mine_en[])*1164+S138/SUM(ocr_en[])*153+S167/SUM(old_en[])*147+S196/SUM(Dickens[])*80)/17301</f>
        <v>5.2537652794669978E-3</v>
      </c>
      <c r="T22" s="164">
        <f>(T51/SUM(github_en[])*14128+T80/SUM(crypt_en[])*1629+T109/SUM(mine_en[])*1164+T138/SUM(ocr_en[])*153+T167/SUM(old_en[])*147+T196/SUM(Dickens[])*80)/17301</f>
        <v>4.3412136664413648E-3</v>
      </c>
      <c r="U22" s="164">
        <f>(U51/SUM(github_en[])*14128+U80/SUM(crypt_en[])*1629+U109/SUM(mine_en[])*1164+U138/SUM(ocr_en[])*153+U167/SUM(old_en[])*147+U196/SUM(Dickens[])*80)/17301</f>
        <v>3.9460857938754673E-3</v>
      </c>
      <c r="V22" s="164">
        <f>(V51/SUM(github_en[])*14128+V80/SUM(crypt_en[])*1629+V109/SUM(mine_en[])*1164+V138/SUM(ocr_en[])*153+V167/SUM(old_en[])*147+V196/SUM(Dickens[])*80)/17301</f>
        <v>8.1853966265520197E-6</v>
      </c>
      <c r="W22" s="164">
        <f>(W51/SUM(github_en[])*14128+W80/SUM(crypt_en[])*1629+W109/SUM(mine_en[])*1164+W138/SUM(ocr_en[])*153+W167/SUM(old_en[])*147+W196/SUM(Dickens[])*80)/17301</f>
        <v>3.1231075537338347E-5</v>
      </c>
      <c r="X22" s="164">
        <f>(X51/SUM(github_en[])*14128+X80/SUM(crypt_en[])*1629+X109/SUM(mine_en[])*1164+X138/SUM(ocr_en[])*153+X167/SUM(old_en[])*147+X196/SUM(Dickens[])*80)/17301</f>
        <v>1.357405501692282E-5</v>
      </c>
      <c r="Y22" s="164">
        <f>(Y51/SUM(github_en[])*14128+Y80/SUM(crypt_en[])*1629+Y109/SUM(mine_en[])*1164+Y138/SUM(ocr_en[])*153+Y167/SUM(old_en[])*147+Y196/SUM(Dickens[])*80)/17301</f>
        <v>3.7714913612400222E-5</v>
      </c>
      <c r="Z22" s="164">
        <f>(Z51/SUM(github_en[])*14128+Z80/SUM(crypt_en[])*1629+Z109/SUM(mine_en[])*1164+Z138/SUM(ocr_en[])*153+Z167/SUM(old_en[])*147+Z196/SUM(Dickens[])*80)/17301</f>
        <v>5.1762985665623967E-5</v>
      </c>
      <c r="AA22" s="164">
        <f>(AA51/SUM(github_en[])*14128+AA80/SUM(crypt_en[])*1629+AA109/SUM(mine_en[])*1164+AA138/SUM(ocr_en[])*153+AA167/SUM(old_en[])*147+AA196/SUM(Dickens[])*80)/17301</f>
        <v>2.0716310004124116E-5</v>
      </c>
    </row>
    <row r="23" spans="1:32" ht="15" customHeight="1" x14ac:dyDescent="0.25">
      <c r="A23" s="163" t="s">
        <v>230</v>
      </c>
      <c r="B23" s="164">
        <f>(B52/SUM(github_en[])*14128+B81/SUM(crypt_en[])*1629+B110/SUM(mine_en[])*1164+B139/SUM(ocr_en[])*153+B168/SUM(old_en[])*147+B197/SUM(Dickens[])*80)/17301</f>
        <v>1.3353863585905911E-3</v>
      </c>
      <c r="C23" s="164">
        <f>(C52/SUM(github_en[])*14128+C81/SUM(crypt_en[])*1629+C110/SUM(mine_en[])*1164+C139/SUM(ocr_en[])*153+C168/SUM(old_en[])*147+C197/SUM(Dickens[])*80)/17301</f>
        <v>1.4116235627250548E-6</v>
      </c>
      <c r="D23" s="164">
        <f>(D52/SUM(github_en[])*14128+D81/SUM(crypt_en[])*1629+D110/SUM(mine_en[])*1164+D139/SUM(ocr_en[])*153+D168/SUM(old_en[])*147+D197/SUM(Dickens[])*80)/17301</f>
        <v>3.3678649743548591E-6</v>
      </c>
      <c r="E23" s="164">
        <f>(E52/SUM(github_en[])*14128+E81/SUM(crypt_en[])*1629+E110/SUM(mine_en[])*1164+E139/SUM(ocr_en[])*153+E168/SUM(old_en[])*147+E197/SUM(Dickens[])*80)/17301</f>
        <v>4.4036964402734287E-6</v>
      </c>
      <c r="F23" s="164">
        <f>(F52/SUM(github_en[])*14128+F81/SUM(crypt_en[])*1629+F110/SUM(mine_en[])*1164+F139/SUM(ocr_en[])*153+F168/SUM(old_en[])*147+F197/SUM(Dickens[])*80)/17301</f>
        <v>8.0823072672030448E-3</v>
      </c>
      <c r="G23" s="164">
        <f>(G52/SUM(github_en[])*14128+G81/SUM(crypt_en[])*1629+G110/SUM(mine_en[])*1164+G139/SUM(ocr_en[])*153+G168/SUM(old_en[])*147+G197/SUM(Dickens[])*80)/17301</f>
        <v>1.0889156431595369E-6</v>
      </c>
      <c r="H23" s="164">
        <f>(H52/SUM(github_en[])*14128+H81/SUM(crypt_en[])*1629+H110/SUM(mine_en[])*1164+H139/SUM(ocr_en[])*153+H168/SUM(old_en[])*147+H197/SUM(Dickens[])*80)/17301</f>
        <v>1.4620831150378941E-6</v>
      </c>
      <c r="I23" s="164">
        <f>(I52/SUM(github_en[])*14128+I81/SUM(crypt_en[])*1629+I110/SUM(mine_en[])*1164+I139/SUM(ocr_en[])*153+I168/SUM(old_en[])*147+I197/SUM(Dickens[])*80)/17301</f>
        <v>1.4753940657913313E-6</v>
      </c>
      <c r="J23" s="164">
        <f>(J52/SUM(github_en[])*14128+J81/SUM(crypt_en[])*1629+J110/SUM(mine_en[])*1164+J139/SUM(ocr_en[])*153+J168/SUM(old_en[])*147+J197/SUM(Dickens[])*80)/17301</f>
        <v>2.7046688947478439E-3</v>
      </c>
      <c r="K23" s="164">
        <f>(K52/SUM(github_en[])*14128+K81/SUM(crypt_en[])*1629+K110/SUM(mine_en[])*1164+K139/SUM(ocr_en[])*153+K168/SUM(old_en[])*147+K197/SUM(Dickens[])*80)/17301</f>
        <v>4.7063716614680026E-7</v>
      </c>
      <c r="L23" s="164">
        <f>(L52/SUM(github_en[])*14128+L81/SUM(crypt_en[])*1629+L110/SUM(mine_en[])*1164+L139/SUM(ocr_en[])*153+L168/SUM(old_en[])*147+L197/SUM(Dickens[])*80)/17301</f>
        <v>4.0657918721583696E-7</v>
      </c>
      <c r="M23" s="164">
        <f>(M52/SUM(github_en[])*14128+M81/SUM(crypt_en[])*1629+M110/SUM(mine_en[])*1164+M139/SUM(ocr_en[])*153+M168/SUM(old_en[])*147+M197/SUM(Dickens[])*80)/17301</f>
        <v>4.7169014264250839E-6</v>
      </c>
      <c r="N23" s="164">
        <f>(N52/SUM(github_en[])*14128+N81/SUM(crypt_en[])*1629+N110/SUM(mine_en[])*1164+N139/SUM(ocr_en[])*153+N168/SUM(old_en[])*147+N197/SUM(Dickens[])*80)/17301</f>
        <v>1.7819711546772827E-6</v>
      </c>
      <c r="O23" s="164">
        <f>(O52/SUM(github_en[])*14128+O81/SUM(crypt_en[])*1629+O110/SUM(mine_en[])*1164+O139/SUM(ocr_en[])*153+O168/SUM(old_en[])*147+O197/SUM(Dickens[])*80)/17301</f>
        <v>2.1285851592031235E-6</v>
      </c>
      <c r="P23" s="164">
        <f>(P52/SUM(github_en[])*14128+P81/SUM(crypt_en[])*1629+P110/SUM(mine_en[])*1164+P139/SUM(ocr_en[])*153+P168/SUM(old_en[])*147+P197/SUM(Dickens[])*80)/17301</f>
        <v>6.7532044352055013E-4</v>
      </c>
      <c r="Q23" s="164">
        <f>(Q52/SUM(github_en[])*14128+Q81/SUM(crypt_en[])*1629+Q110/SUM(mine_en[])*1164+Q139/SUM(ocr_en[])*153+Q168/SUM(old_en[])*147+Q197/SUM(Dickens[])*80)/17301</f>
        <v>3.0303219012722158E-6</v>
      </c>
      <c r="R23" s="164">
        <f>(R52/SUM(github_en[])*14128+R81/SUM(crypt_en[])*1629+R110/SUM(mine_en[])*1164+R139/SUM(ocr_en[])*153+R168/SUM(old_en[])*147+R197/SUM(Dickens[])*80)/17301</f>
        <v>9.8262108517440812E-8</v>
      </c>
      <c r="S23" s="164">
        <f>(S52/SUM(github_en[])*14128+S81/SUM(crypt_en[])*1629+S110/SUM(mine_en[])*1164+S139/SUM(ocr_en[])*153+S168/SUM(old_en[])*147+S197/SUM(Dickens[])*80)/17301</f>
        <v>9.7716479187211149E-6</v>
      </c>
      <c r="T23" s="164">
        <f>(T52/SUM(github_en[])*14128+T81/SUM(crypt_en[])*1629+T110/SUM(mine_en[])*1164+T139/SUM(ocr_en[])*153+T168/SUM(old_en[])*147+T197/SUM(Dickens[])*80)/17301</f>
        <v>9.7375361202003005E-6</v>
      </c>
      <c r="U23" s="164">
        <f>(U52/SUM(github_en[])*14128+U81/SUM(crypt_en[])*1629+U110/SUM(mine_en[])*1164+U139/SUM(ocr_en[])*153+U168/SUM(old_en[])*147+U197/SUM(Dickens[])*80)/17301</f>
        <v>3.2892104660347587E-6</v>
      </c>
      <c r="V23" s="164">
        <f>(V52/SUM(github_en[])*14128+V81/SUM(crypt_en[])*1629+V110/SUM(mine_en[])*1164+V139/SUM(ocr_en[])*153+V168/SUM(old_en[])*147+V197/SUM(Dickens[])*80)/17301</f>
        <v>2.3459312009011682E-5</v>
      </c>
      <c r="W23" s="164">
        <f>(W52/SUM(github_en[])*14128+W81/SUM(crypt_en[])*1629+W110/SUM(mine_en[])*1164+W139/SUM(ocr_en[])*153+W168/SUM(old_en[])*147+W197/SUM(Dickens[])*80)/17301</f>
        <v>1.3230749936688044E-6</v>
      </c>
      <c r="X23" s="164">
        <f>(X52/SUM(github_en[])*14128+X81/SUM(crypt_en[])*1629+X110/SUM(mine_en[])*1164+X139/SUM(ocr_en[])*153+X168/SUM(old_en[])*147+X197/SUM(Dickens[])*80)/17301</f>
        <v>1.2254621976950224E-6</v>
      </c>
      <c r="Y23" s="164">
        <f>(Y52/SUM(github_en[])*14128+Y81/SUM(crypt_en[])*1629+Y110/SUM(mine_en[])*1164+Y139/SUM(ocr_en[])*153+Y168/SUM(old_en[])*147+Y197/SUM(Dickens[])*80)/17301</f>
        <v>2.0949697527441562E-7</v>
      </c>
      <c r="Z23" s="164">
        <f>(Z52/SUM(github_en[])*14128+Z81/SUM(crypt_en[])*1629+Z110/SUM(mine_en[])*1164+Z139/SUM(ocr_en[])*153+Z168/SUM(old_en[])*147+Z197/SUM(Dickens[])*80)/17301</f>
        <v>4.7840929214539924E-5</v>
      </c>
      <c r="AA23" s="164">
        <f>(AA52/SUM(github_en[])*14128+AA81/SUM(crypt_en[])*1629+AA110/SUM(mine_en[])*1164+AA139/SUM(ocr_en[])*153+AA168/SUM(old_en[])*147+AA197/SUM(Dickens[])*80)/17301</f>
        <v>2.1280602923841879E-7</v>
      </c>
    </row>
    <row r="24" spans="1:32" ht="15" customHeight="1" x14ac:dyDescent="0.25">
      <c r="A24" s="163" t="s">
        <v>226</v>
      </c>
      <c r="B24" s="164">
        <f>(B53/SUM(github_en[])*14128+B82/SUM(crypt_en[])*1629+B111/SUM(mine_en[])*1164+B140/SUM(ocr_en[])*153+B169/SUM(old_en[])*147+B198/SUM(Dickens[])*80)/17301</f>
        <v>3.7684817548255E-3</v>
      </c>
      <c r="C24" s="164">
        <f>(C53/SUM(github_en[])*14128+C82/SUM(crypt_en[])*1629+C111/SUM(mine_en[])*1164+C140/SUM(ocr_en[])*153+C169/SUM(old_en[])*147+C198/SUM(Dickens[])*80)/17301</f>
        <v>1.8565513901319081E-5</v>
      </c>
      <c r="D24" s="164">
        <f>(D53/SUM(github_en[])*14128+D82/SUM(crypt_en[])*1629+D111/SUM(mine_en[])*1164+D140/SUM(ocr_en[])*153+D169/SUM(old_en[])*147+D198/SUM(Dickens[])*80)/17301</f>
        <v>1.6650543435257933E-5</v>
      </c>
      <c r="E24" s="164">
        <f>(E53/SUM(github_en[])*14128+E82/SUM(crypt_en[])*1629+E111/SUM(mine_en[])*1164+E140/SUM(ocr_en[])*153+E169/SUM(old_en[])*147+E198/SUM(Dickens[])*80)/17301</f>
        <v>4.1344797465314124E-5</v>
      </c>
      <c r="F24" s="164">
        <f>(F53/SUM(github_en[])*14128+F82/SUM(crypt_en[])*1629+F111/SUM(mine_en[])*1164+F140/SUM(ocr_en[])*153+F169/SUM(old_en[])*147+F198/SUM(Dickens[])*80)/17301</f>
        <v>3.4550833960167392E-3</v>
      </c>
      <c r="G24" s="164">
        <f>(G53/SUM(github_en[])*14128+G82/SUM(crypt_en[])*1629+G111/SUM(mine_en[])*1164+G140/SUM(ocr_en[])*153+G169/SUM(old_en[])*147+G198/SUM(Dickens[])*80)/17301</f>
        <v>2.3255008733879102E-5</v>
      </c>
      <c r="H24" s="164">
        <f>(H53/SUM(github_en[])*14128+H82/SUM(crypt_en[])*1629+H111/SUM(mine_en[])*1164+H140/SUM(ocr_en[])*153+H169/SUM(old_en[])*147+H198/SUM(Dickens[])*80)/17301</f>
        <v>5.4098673231621456E-6</v>
      </c>
      <c r="I24" s="164">
        <f>(I53/SUM(github_en[])*14128+I82/SUM(crypt_en[])*1629+I111/SUM(mine_en[])*1164+I140/SUM(ocr_en[])*153+I169/SUM(old_en[])*147+I198/SUM(Dickens[])*80)/17301</f>
        <v>3.556223098160984E-3</v>
      </c>
      <c r="J24" s="164">
        <f>(J53/SUM(github_en[])*14128+J82/SUM(crypt_en[])*1629+J111/SUM(mine_en[])*1164+J140/SUM(ocr_en[])*153+J169/SUM(old_en[])*147+J198/SUM(Dickens[])*80)/17301</f>
        <v>3.6766636694376123E-3</v>
      </c>
      <c r="K24" s="164">
        <f>(K53/SUM(github_en[])*14128+K82/SUM(crypt_en[])*1629+K111/SUM(mine_en[])*1164+K140/SUM(ocr_en[])*153+K169/SUM(old_en[])*147+K198/SUM(Dickens[])*80)/17301</f>
        <v>2.435582167046806E-6</v>
      </c>
      <c r="L24" s="164">
        <f>(L53/SUM(github_en[])*14128+L82/SUM(crypt_en[])*1629+L111/SUM(mine_en[])*1164+L140/SUM(ocr_en[])*153+L169/SUM(old_en[])*147+L198/SUM(Dickens[])*80)/17301</f>
        <v>1.2162837035171597E-5</v>
      </c>
      <c r="M24" s="164">
        <f>(M53/SUM(github_en[])*14128+M82/SUM(crypt_en[])*1629+M111/SUM(mine_en[])*1164+M140/SUM(ocr_en[])*153+M169/SUM(old_en[])*147+M198/SUM(Dickens[])*80)/17301</f>
        <v>1.4815037976493727E-4</v>
      </c>
      <c r="N24" s="164">
        <f>(N53/SUM(github_en[])*14128+N82/SUM(crypt_en[])*1629+N111/SUM(mine_en[])*1164+N140/SUM(ocr_en[])*153+N169/SUM(old_en[])*147+N198/SUM(Dickens[])*80)/17301</f>
        <v>2.1335241449576148E-5</v>
      </c>
      <c r="O24" s="164">
        <f>(O53/SUM(github_en[])*14128+O82/SUM(crypt_en[])*1629+O111/SUM(mine_en[])*1164+O140/SUM(ocr_en[])*153+O169/SUM(old_en[])*147+O198/SUM(Dickens[])*80)/17301</f>
        <v>7.6439748700875016E-4</v>
      </c>
      <c r="P24" s="164">
        <f>(P53/SUM(github_en[])*14128+P82/SUM(crypt_en[])*1629+P111/SUM(mine_en[])*1164+P140/SUM(ocr_en[])*153+P169/SUM(old_en[])*147+P198/SUM(Dickens[])*80)/17301</f>
        <v>2.2106911588778044E-3</v>
      </c>
      <c r="Q24" s="164">
        <f>(Q53/SUM(github_en[])*14128+Q82/SUM(crypt_en[])*1629+Q111/SUM(mine_en[])*1164+Q140/SUM(ocr_en[])*153+Q169/SUM(old_en[])*147+Q198/SUM(Dickens[])*80)/17301</f>
        <v>1.6822219229397903E-5</v>
      </c>
      <c r="R24" s="164">
        <f>(R53/SUM(github_en[])*14128+R82/SUM(crypt_en[])*1629+R111/SUM(mine_en[])*1164+R140/SUM(ocr_en[])*153+R169/SUM(old_en[])*147+R198/SUM(Dickens[])*80)/17301</f>
        <v>3.5888266269325461E-7</v>
      </c>
      <c r="S24" s="164">
        <f>(S53/SUM(github_en[])*14128+S82/SUM(crypt_en[])*1629+S111/SUM(mine_en[])*1164+S140/SUM(ocr_en[])*153+S169/SUM(old_en[])*147+S198/SUM(Dickens[])*80)/17301</f>
        <v>2.8891256536905751E-4</v>
      </c>
      <c r="T24" s="164">
        <f>(T53/SUM(github_en[])*14128+T82/SUM(crypt_en[])*1629+T111/SUM(mine_en[])*1164+T140/SUM(ocr_en[])*153+T169/SUM(old_en[])*147+T198/SUM(Dickens[])*80)/17301</f>
        <v>3.5165204478802104E-4</v>
      </c>
      <c r="U24" s="164">
        <f>(U53/SUM(github_en[])*14128+U82/SUM(crypt_en[])*1629+U111/SUM(mine_en[])*1164+U140/SUM(ocr_en[])*153+U169/SUM(old_en[])*147+U198/SUM(Dickens[])*80)/17301</f>
        <v>9.0115568487959886E-5</v>
      </c>
      <c r="V24" s="164">
        <f>(V53/SUM(github_en[])*14128+V82/SUM(crypt_en[])*1629+V111/SUM(mine_en[])*1164+V140/SUM(ocr_en[])*153+V169/SUM(old_en[])*147+V198/SUM(Dickens[])*80)/17301</f>
        <v>1.0828741079689069E-5</v>
      </c>
      <c r="W24" s="164">
        <f>(W53/SUM(github_en[])*14128+W82/SUM(crypt_en[])*1629+W111/SUM(mine_en[])*1164+W140/SUM(ocr_en[])*153+W169/SUM(old_en[])*147+W198/SUM(Dickens[])*80)/17301</f>
        <v>1.5303864171372585E-6</v>
      </c>
      <c r="X24" s="164">
        <f>(X53/SUM(github_en[])*14128+X82/SUM(crypt_en[])*1629+X111/SUM(mine_en[])*1164+X140/SUM(ocr_en[])*153+X169/SUM(old_en[])*147+X198/SUM(Dickens[])*80)/17301</f>
        <v>2.6342892984966364E-5</v>
      </c>
      <c r="Y24" s="164">
        <f>(Y53/SUM(github_en[])*14128+Y82/SUM(crypt_en[])*1629+Y111/SUM(mine_en[])*1164+Y140/SUM(ocr_en[])*153+Y169/SUM(old_en[])*147+Y198/SUM(Dickens[])*80)/17301</f>
        <v>1.4880969433527152E-7</v>
      </c>
      <c r="Z24" s="164">
        <f>(Z53/SUM(github_en[])*14128+Z82/SUM(crypt_en[])*1629+Z111/SUM(mine_en[])*1164+Z140/SUM(ocr_en[])*153+Z169/SUM(old_en[])*147+Z198/SUM(Dickens[])*80)/17301</f>
        <v>3.4187993362479333E-5</v>
      </c>
      <c r="AA24" s="164">
        <f>(AA53/SUM(github_en[])*14128+AA82/SUM(crypt_en[])*1629+AA111/SUM(mine_en[])*1164+AA140/SUM(ocr_en[])*153+AA169/SUM(old_en[])*147+AA198/SUM(Dickens[])*80)/17301</f>
        <v>1.1893252081855264E-6</v>
      </c>
    </row>
    <row r="25" spans="1:32" ht="15" customHeight="1" x14ac:dyDescent="0.25">
      <c r="A25" s="163" t="s">
        <v>232</v>
      </c>
      <c r="B25" s="164">
        <f>(B54/SUM(github_en[])*14128+B83/SUM(crypt_en[])*1629+B112/SUM(mine_en[])*1164+B141/SUM(ocr_en[])*153+B170/SUM(old_en[])*147+B199/SUM(Dickens[])*80)/17301</f>
        <v>2.7526413002236559E-4</v>
      </c>
      <c r="C25" s="164">
        <f>(C54/SUM(github_en[])*14128+C83/SUM(crypt_en[])*1629+C112/SUM(mine_en[])*1164+C141/SUM(ocr_en[])*153+C170/SUM(old_en[])*147+C199/SUM(Dickens[])*80)/17301</f>
        <v>2.969049271329968E-6</v>
      </c>
      <c r="D25" s="164">
        <f>(D54/SUM(github_en[])*14128+D83/SUM(crypt_en[])*1629+D112/SUM(mine_en[])*1164+D141/SUM(ocr_en[])*153+D170/SUM(old_en[])*147+D199/SUM(Dickens[])*80)/17301</f>
        <v>2.4878454241637554E-4</v>
      </c>
      <c r="E25" s="164">
        <f>(E54/SUM(github_en[])*14128+E83/SUM(crypt_en[])*1629+E112/SUM(mine_en[])*1164+E141/SUM(ocr_en[])*153+E170/SUM(old_en[])*147+E199/SUM(Dickens[])*80)/17301</f>
        <v>1.3626051684920234E-6</v>
      </c>
      <c r="F25" s="164">
        <f>(F54/SUM(github_en[])*14128+F83/SUM(crypt_en[])*1629+F112/SUM(mine_en[])*1164+F141/SUM(ocr_en[])*153+F170/SUM(old_en[])*147+F199/SUM(Dickens[])*80)/17301</f>
        <v>2.1176561245837402E-4</v>
      </c>
      <c r="G25" s="164">
        <f>(G54/SUM(github_en[])*14128+G83/SUM(crypt_en[])*1629+G112/SUM(mine_en[])*1164+G141/SUM(ocr_en[])*153+G170/SUM(old_en[])*147+G199/SUM(Dickens[])*80)/17301</f>
        <v>1.7839915445651684E-5</v>
      </c>
      <c r="H25" s="164">
        <f>(H54/SUM(github_en[])*14128+H83/SUM(crypt_en[])*1629+H112/SUM(mine_en[])*1164+H141/SUM(ocr_en[])*153+H170/SUM(old_en[])*147+H199/SUM(Dickens[])*80)/17301</f>
        <v>1.031456015923063E-6</v>
      </c>
      <c r="I25" s="164">
        <f>(I54/SUM(github_en[])*14128+I83/SUM(crypt_en[])*1629+I112/SUM(mine_en[])*1164+I141/SUM(ocr_en[])*153+I170/SUM(old_en[])*147+I199/SUM(Dickens[])*80)/17301</f>
        <v>3.9547363895705872E-5</v>
      </c>
      <c r="J25" s="164">
        <f>(J54/SUM(github_en[])*14128+J83/SUM(crypt_en[])*1629+J112/SUM(mine_en[])*1164+J141/SUM(ocr_en[])*153+J170/SUM(old_en[])*147+J199/SUM(Dickens[])*80)/17301</f>
        <v>3.6788343021325131E-4</v>
      </c>
      <c r="K25" s="164">
        <f>(K54/SUM(github_en[])*14128+K83/SUM(crypt_en[])*1629+K112/SUM(mine_en[])*1164+K141/SUM(ocr_en[])*153+K170/SUM(old_en[])*147+K199/SUM(Dickens[])*80)/17301</f>
        <v>3.8111554876678278E-7</v>
      </c>
      <c r="L25" s="164">
        <f>(L54/SUM(github_en[])*14128+L83/SUM(crypt_en[])*1629+L112/SUM(mine_en[])*1164+L141/SUM(ocr_en[])*153+L170/SUM(old_en[])*147+L199/SUM(Dickens[])*80)/17301</f>
        <v>3.8087195291776484E-7</v>
      </c>
      <c r="M25" s="164">
        <f>(M54/SUM(github_en[])*14128+M83/SUM(crypt_en[])*1629+M112/SUM(mine_en[])*1164+M141/SUM(ocr_en[])*153+M170/SUM(old_en[])*147+M199/SUM(Dickens[])*80)/17301</f>
        <v>6.4820209519321354E-6</v>
      </c>
      <c r="N25" s="164">
        <f>(N54/SUM(github_en[])*14128+N83/SUM(crypt_en[])*1629+N112/SUM(mine_en[])*1164+N141/SUM(ocr_en[])*153+N170/SUM(old_en[])*147+N199/SUM(Dickens[])*80)/17301</f>
        <v>4.7692499941258656E-6</v>
      </c>
      <c r="O25" s="164">
        <f>(O54/SUM(github_en[])*14128+O83/SUM(crypt_en[])*1629+O112/SUM(mine_en[])*1164+O141/SUM(ocr_en[])*153+O170/SUM(old_en[])*147+O199/SUM(Dickens[])*80)/17301</f>
        <v>1.2378730823566115E-6</v>
      </c>
      <c r="P25" s="164">
        <f>(P54/SUM(github_en[])*14128+P83/SUM(crypt_en[])*1629+P112/SUM(mine_en[])*1164+P141/SUM(ocr_en[])*153+P170/SUM(old_en[])*147+P199/SUM(Dickens[])*80)/17301</f>
        <v>2.7190427308734728E-5</v>
      </c>
      <c r="Q25" s="164">
        <f>(Q54/SUM(github_en[])*14128+Q83/SUM(crypt_en[])*1629+Q112/SUM(mine_en[])*1164+Q141/SUM(ocr_en[])*153+Q170/SUM(old_en[])*147+Q199/SUM(Dickens[])*80)/17301</f>
        <v>6.4451290800042601E-4</v>
      </c>
      <c r="R25" s="164">
        <f>(R54/SUM(github_en[])*14128+R83/SUM(crypt_en[])*1629+R112/SUM(mine_en[])*1164+R141/SUM(ocr_en[])*153+R170/SUM(old_en[])*147+R199/SUM(Dickens[])*80)/17301</f>
        <v>2.5392809358502216E-6</v>
      </c>
      <c r="S25" s="164">
        <f>(S54/SUM(github_en[])*14128+S83/SUM(crypt_en[])*1629+S112/SUM(mine_en[])*1164+S141/SUM(ocr_en[])*153+S170/SUM(old_en[])*147+S199/SUM(Dickens[])*80)/17301</f>
        <v>2.2467900523646491E-6</v>
      </c>
      <c r="T25" s="164">
        <f>(T54/SUM(github_en[])*14128+T83/SUM(crypt_en[])*1629+T112/SUM(mine_en[])*1164+T141/SUM(ocr_en[])*153+T170/SUM(old_en[])*147+T199/SUM(Dickens[])*80)/17301</f>
        <v>3.9069573338428013E-6</v>
      </c>
      <c r="U25" s="164">
        <f>(U54/SUM(github_en[])*14128+U83/SUM(crypt_en[])*1629+U112/SUM(mine_en[])*1164+U141/SUM(ocr_en[])*153+U170/SUM(old_en[])*147+U199/SUM(Dickens[])*80)/17301</f>
        <v>4.5540465065586612E-4</v>
      </c>
      <c r="V25" s="164">
        <f>(V54/SUM(github_en[])*14128+V83/SUM(crypt_en[])*1629+V112/SUM(mine_en[])*1164+V141/SUM(ocr_en[])*153+V170/SUM(old_en[])*147+V199/SUM(Dickens[])*80)/17301</f>
        <v>4.6328671822475175E-5</v>
      </c>
      <c r="W25" s="164">
        <f>(W54/SUM(github_en[])*14128+W83/SUM(crypt_en[])*1629+W112/SUM(mine_en[])*1164+W141/SUM(ocr_en[])*153+W170/SUM(old_en[])*147+W199/SUM(Dickens[])*80)/17301</f>
        <v>1.7537801741290445E-5</v>
      </c>
      <c r="X25" s="164">
        <f>(X54/SUM(github_en[])*14128+X83/SUM(crypt_en[])*1629+X112/SUM(mine_en[])*1164+X141/SUM(ocr_en[])*153+X170/SUM(old_en[])*147+X199/SUM(Dickens[])*80)/17301</f>
        <v>4.5156913966129769E-6</v>
      </c>
      <c r="Y25" s="164">
        <f>(Y54/SUM(github_en[])*14128+Y83/SUM(crypt_en[])*1629+Y112/SUM(mine_en[])*1164+Y141/SUM(ocr_en[])*153+Y170/SUM(old_en[])*147+Y199/SUM(Dickens[])*80)/17301</f>
        <v>2.4944321767343829E-5</v>
      </c>
      <c r="Z25" s="164">
        <f>(Z54/SUM(github_en[])*14128+Z83/SUM(crypt_en[])*1629+Z112/SUM(mine_en[])*1164+Z141/SUM(ocr_en[])*153+Z170/SUM(old_en[])*147+Z199/SUM(Dickens[])*80)/17301</f>
        <v>2.3627776958663886E-5</v>
      </c>
      <c r="AA25" s="164">
        <f>(AA54/SUM(github_en[])*14128+AA83/SUM(crypt_en[])*1629+AA112/SUM(mine_en[])*1164+AA141/SUM(ocr_en[])*153+AA170/SUM(old_en[])*147+AA199/SUM(Dickens[])*80)/17301</f>
        <v>8.5766952135678453E-8</v>
      </c>
    </row>
    <row r="26" spans="1:32" ht="15" customHeight="1" x14ac:dyDescent="0.25">
      <c r="A26" s="163" t="s">
        <v>225</v>
      </c>
      <c r="B26" s="164">
        <f>(B55/SUM(github_en[])*14128+B84/SUM(crypt_en[])*1629+B113/SUM(mine_en[])*1164+B142/SUM(ocr_en[])*153+B171/SUM(old_en[])*147+B200/SUM(Dickens[])*80)/17301</f>
        <v>3.1261448145493301E-4</v>
      </c>
      <c r="C26" s="164">
        <f>(C55/SUM(github_en[])*14128+C84/SUM(crypt_en[])*1629+C113/SUM(mine_en[])*1164+C142/SUM(ocr_en[])*153+C171/SUM(old_en[])*147+C200/SUM(Dickens[])*80)/17301</f>
        <v>1.0175017235001435E-4</v>
      </c>
      <c r="D26" s="164">
        <f>(D55/SUM(github_en[])*14128+D84/SUM(crypt_en[])*1629+D113/SUM(mine_en[])*1164+D142/SUM(ocr_en[])*153+D171/SUM(old_en[])*147+D200/SUM(Dickens[])*80)/17301</f>
        <v>1.8847800658332422E-4</v>
      </c>
      <c r="E26" s="164">
        <f>(E55/SUM(github_en[])*14128+E84/SUM(crypt_en[])*1629+E113/SUM(mine_en[])*1164+E142/SUM(ocr_en[])*153+E171/SUM(old_en[])*147+E200/SUM(Dickens[])*80)/17301</f>
        <v>1.0873949892487094E-4</v>
      </c>
      <c r="F26" s="164">
        <f>(F55/SUM(github_en[])*14128+F84/SUM(crypt_en[])*1629+F113/SUM(mine_en[])*1164+F142/SUM(ocr_en[])*153+F171/SUM(old_en[])*147+F200/SUM(Dickens[])*80)/17301</f>
        <v>9.5929857121600573E-4</v>
      </c>
      <c r="G26" s="164">
        <f>(G55/SUM(github_en[])*14128+G84/SUM(crypt_en[])*1629+G113/SUM(mine_en[])*1164+G142/SUM(ocr_en[])*153+G171/SUM(old_en[])*147+G200/SUM(Dickens[])*80)/17301</f>
        <v>6.2610736927091139E-5</v>
      </c>
      <c r="H26" s="164">
        <f>(H55/SUM(github_en[])*14128+H84/SUM(crypt_en[])*1629+H113/SUM(mine_en[])*1164+H142/SUM(ocr_en[])*153+H171/SUM(old_en[])*147+H200/SUM(Dickens[])*80)/17301</f>
        <v>4.7265965690036341E-5</v>
      </c>
      <c r="I26" s="164">
        <f>(I55/SUM(github_en[])*14128+I84/SUM(crypt_en[])*1629+I113/SUM(mine_en[])*1164+I142/SUM(ocr_en[])*153+I171/SUM(old_en[])*147+I200/SUM(Dickens[])*80)/17301</f>
        <v>6.2943662914833416E-5</v>
      </c>
      <c r="J26" s="164">
        <f>(J55/SUM(github_en[])*14128+J84/SUM(crypt_en[])*1629+J113/SUM(mine_en[])*1164+J142/SUM(ocr_en[])*153+J171/SUM(old_en[])*147+J200/SUM(Dickens[])*80)/17301</f>
        <v>3.5656280083193011E-4</v>
      </c>
      <c r="K26" s="164">
        <f>(K55/SUM(github_en[])*14128+K84/SUM(crypt_en[])*1629+K113/SUM(mine_en[])*1164+K142/SUM(ocr_en[])*153+K171/SUM(old_en[])*147+K200/SUM(Dickens[])*80)/17301</f>
        <v>9.2742667613117872E-6</v>
      </c>
      <c r="L26" s="164">
        <f>(L55/SUM(github_en[])*14128+L84/SUM(crypt_en[])*1629+L113/SUM(mine_en[])*1164+L142/SUM(ocr_en[])*153+L171/SUM(old_en[])*147+L200/SUM(Dickens[])*80)/17301</f>
        <v>1.2321486673442234E-5</v>
      </c>
      <c r="M26" s="164">
        <f>(M55/SUM(github_en[])*14128+M84/SUM(crypt_en[])*1629+M113/SUM(mine_en[])*1164+M142/SUM(ocr_en[])*153+M171/SUM(old_en[])*147+M200/SUM(Dickens[])*80)/17301</f>
        <v>1.7253361351160005E-4</v>
      </c>
      <c r="N26" s="164">
        <f>(N55/SUM(github_en[])*14128+N84/SUM(crypt_en[])*1629+N113/SUM(mine_en[])*1164+N142/SUM(ocr_en[])*153+N171/SUM(old_en[])*147+N200/SUM(Dickens[])*80)/17301</f>
        <v>2.6813676960626092E-4</v>
      </c>
      <c r="O26" s="164">
        <f>(O55/SUM(github_en[])*14128+O84/SUM(crypt_en[])*1629+O113/SUM(mine_en[])*1164+O142/SUM(ocr_en[])*153+O171/SUM(old_en[])*147+O200/SUM(Dickens[])*80)/17301</f>
        <v>1.4670365925680291E-4</v>
      </c>
      <c r="P26" s="164">
        <f>(P55/SUM(github_en[])*14128+P84/SUM(crypt_en[])*1629+P113/SUM(mine_en[])*1164+P142/SUM(ocr_en[])*153+P171/SUM(old_en[])*147+P200/SUM(Dickens[])*80)/17301</f>
        <v>1.50797749779057E-3</v>
      </c>
      <c r="Q26" s="164">
        <f>(Q55/SUM(github_en[])*14128+Q84/SUM(crypt_en[])*1629+Q113/SUM(mine_en[])*1164+Q142/SUM(ocr_en[])*153+Q171/SUM(old_en[])*147+Q200/SUM(Dickens[])*80)/17301</f>
        <v>2.7334843423860392E-4</v>
      </c>
      <c r="R26" s="164">
        <f>(R55/SUM(github_en[])*14128+R84/SUM(crypt_en[])*1629+R113/SUM(mine_en[])*1164+R142/SUM(ocr_en[])*153+R171/SUM(old_en[])*147+R200/SUM(Dickens[])*80)/17301</f>
        <v>2.0287413451482419E-6</v>
      </c>
      <c r="S26" s="164">
        <f>(S55/SUM(github_en[])*14128+S84/SUM(crypt_en[])*1629+S113/SUM(mine_en[])*1164+S142/SUM(ocr_en[])*153+S171/SUM(old_en[])*147+S200/SUM(Dickens[])*80)/17301</f>
        <v>1.1461705192613732E-4</v>
      </c>
      <c r="T26" s="164">
        <f>(T55/SUM(github_en[])*14128+T84/SUM(crypt_en[])*1629+T113/SUM(mine_en[])*1164+T142/SUM(ocr_en[])*153+T171/SUM(old_en[])*147+T200/SUM(Dickens[])*80)/17301</f>
        <v>1.0274228190341216E-3</v>
      </c>
      <c r="U26" s="164">
        <f>(U55/SUM(github_en[])*14128+U84/SUM(crypt_en[])*1629+U113/SUM(mine_en[])*1164+U142/SUM(ocr_en[])*153+U171/SUM(old_en[])*147+U200/SUM(Dickens[])*80)/17301</f>
        <v>3.0428906830587036E-4</v>
      </c>
      <c r="V26" s="164">
        <f>(V55/SUM(github_en[])*14128+V84/SUM(crypt_en[])*1629+V113/SUM(mine_en[])*1164+V142/SUM(ocr_en[])*153+V171/SUM(old_en[])*147+V200/SUM(Dickens[])*80)/17301</f>
        <v>2.9536441882660918E-5</v>
      </c>
      <c r="W26" s="164">
        <f>(W55/SUM(github_en[])*14128+W84/SUM(crypt_en[])*1629+W113/SUM(mine_en[])*1164+W142/SUM(ocr_en[])*153+W171/SUM(old_en[])*147+W200/SUM(Dickens[])*80)/17301</f>
        <v>1.1401184408872997E-5</v>
      </c>
      <c r="X26" s="164">
        <f>(X55/SUM(github_en[])*14128+X84/SUM(crypt_en[])*1629+X113/SUM(mine_en[])*1164+X142/SUM(ocr_en[])*153+X171/SUM(old_en[])*147+X200/SUM(Dickens[])*80)/17301</f>
        <v>1.1247400711719509E-4</v>
      </c>
      <c r="Y26" s="164">
        <f>(Y55/SUM(github_en[])*14128+Y84/SUM(crypt_en[])*1629+Y113/SUM(mine_en[])*1164+Y142/SUM(ocr_en[])*153+Y171/SUM(old_en[])*147+Y200/SUM(Dickens[])*80)/17301</f>
        <v>1.6101217012162741E-6</v>
      </c>
      <c r="Z26" s="164">
        <f>(Z55/SUM(github_en[])*14128+Z84/SUM(crypt_en[])*1629+Z113/SUM(mine_en[])*1164+Z142/SUM(ocr_en[])*153+Z171/SUM(old_en[])*147+Z200/SUM(Dickens[])*80)/17301</f>
        <v>9.703819082695324E-6</v>
      </c>
      <c r="AA26" s="164">
        <f>(AA55/SUM(github_en[])*14128+AA84/SUM(crypt_en[])*1629+AA113/SUM(mine_en[])*1164+AA142/SUM(ocr_en[])*153+AA171/SUM(old_en[])*147+AA200/SUM(Dickens[])*80)/17301</f>
        <v>1.7525993589577194E-5</v>
      </c>
    </row>
    <row r="27" spans="1:32" ht="15" customHeight="1" x14ac:dyDescent="0.25">
      <c r="A27" s="163" t="s">
        <v>235</v>
      </c>
      <c r="B27" s="164">
        <f>(B56/SUM(github_en[])*14128+B85/SUM(crypt_en[])*1629+B114/SUM(mine_en[])*1164+B143/SUM(ocr_en[])*153+B172/SUM(old_en[])*147+B201/SUM(Dickens[])*80)/17301</f>
        <v>2.7495443187266713E-4</v>
      </c>
      <c r="C27" s="164">
        <f>(C56/SUM(github_en[])*14128+C85/SUM(crypt_en[])*1629+C114/SUM(mine_en[])*1164+C143/SUM(ocr_en[])*153+C172/SUM(old_en[])*147+C201/SUM(Dickens[])*80)/17301</f>
        <v>3.7752455206323637E-6</v>
      </c>
      <c r="D27" s="164">
        <f>(D56/SUM(github_en[])*14128+D85/SUM(crypt_en[])*1629+D114/SUM(mine_en[])*1164+D143/SUM(ocr_en[])*153+D172/SUM(old_en[])*147+D201/SUM(Dickens[])*80)/17301</f>
        <v>1.5690978998035798E-6</v>
      </c>
      <c r="E27" s="164">
        <f>(E56/SUM(github_en[])*14128+E85/SUM(crypt_en[])*1629+E114/SUM(mine_en[])*1164+E143/SUM(ocr_en[])*153+E172/SUM(old_en[])*147+E201/SUM(Dickens[])*80)/17301</f>
        <v>1.1999133109288486E-6</v>
      </c>
      <c r="F27" s="164">
        <f>(F56/SUM(github_en[])*14128+F85/SUM(crypt_en[])*1629+F114/SUM(mine_en[])*1164+F143/SUM(ocr_en[])*153+F172/SUM(old_en[])*147+F201/SUM(Dickens[])*80)/17301</f>
        <v>4.9226277422480974E-4</v>
      </c>
      <c r="G27" s="164">
        <f>(G56/SUM(github_en[])*14128+G85/SUM(crypt_en[])*1629+G114/SUM(mine_en[])*1164+G143/SUM(ocr_en[])*153+G172/SUM(old_en[])*147+G201/SUM(Dickens[])*80)/17301</f>
        <v>8.1249673203203442E-7</v>
      </c>
      <c r="H27" s="164">
        <f>(H56/SUM(github_en[])*14128+H85/SUM(crypt_en[])*1629+H114/SUM(mine_en[])*1164+H143/SUM(ocr_en[])*153+H172/SUM(old_en[])*147+H201/SUM(Dickens[])*80)/17301</f>
        <v>2.038607729766682E-6</v>
      </c>
      <c r="I27" s="164">
        <f>(I56/SUM(github_en[])*14128+I85/SUM(crypt_en[])*1629+I114/SUM(mine_en[])*1164+I143/SUM(ocr_en[])*153+I172/SUM(old_en[])*147+I201/SUM(Dickens[])*80)/17301</f>
        <v>8.3216306917813783E-6</v>
      </c>
      <c r="J27" s="164">
        <f>(J56/SUM(github_en[])*14128+J85/SUM(crypt_en[])*1629+J114/SUM(mine_en[])*1164+J143/SUM(ocr_en[])*153+J172/SUM(old_en[])*147+J201/SUM(Dickens[])*80)/17301</f>
        <v>1.2507085586661013E-4</v>
      </c>
      <c r="K27" s="164">
        <f>(K56/SUM(github_en[])*14128+K85/SUM(crypt_en[])*1629+K114/SUM(mine_en[])*1164+K143/SUM(ocr_en[])*153+K172/SUM(old_en[])*147+K201/SUM(Dickens[])*80)/17301</f>
        <v>2.5224317052215531E-7</v>
      </c>
      <c r="L27" s="164">
        <f>(L56/SUM(github_en[])*14128+L85/SUM(crypt_en[])*1629+L114/SUM(mine_en[])*1164+L143/SUM(ocr_en[])*153+L172/SUM(old_en[])*147+L201/SUM(Dickens[])*80)/17301</f>
        <v>8.9128929187466015E-7</v>
      </c>
      <c r="M27" s="164">
        <f>(M56/SUM(github_en[])*14128+M85/SUM(crypt_en[])*1629+M114/SUM(mine_en[])*1164+M143/SUM(ocr_en[])*153+M172/SUM(old_en[])*147+M201/SUM(Dickens[])*80)/17301</f>
        <v>1.2678548460476658E-5</v>
      </c>
      <c r="N27" s="164">
        <f>(N56/SUM(github_en[])*14128+N85/SUM(crypt_en[])*1629+N114/SUM(mine_en[])*1164+N143/SUM(ocr_en[])*153+N172/SUM(old_en[])*147+N201/SUM(Dickens[])*80)/17301</f>
        <v>2.5008799242714733E-6</v>
      </c>
      <c r="O27" s="164">
        <f>(O56/SUM(github_en[])*14128+O85/SUM(crypt_en[])*1629+O114/SUM(mine_en[])*1164+O143/SUM(ocr_en[])*153+O172/SUM(old_en[])*147+O201/SUM(Dickens[])*80)/17301</f>
        <v>1.9089153142553308E-6</v>
      </c>
      <c r="P27" s="164">
        <f>(P56/SUM(github_en[])*14128+P85/SUM(crypt_en[])*1629+P114/SUM(mine_en[])*1164+P143/SUM(ocr_en[])*153+P172/SUM(old_en[])*147+P201/SUM(Dickens[])*80)/17301</f>
        <v>7.2175909245846955E-5</v>
      </c>
      <c r="Q27" s="164">
        <f>(Q56/SUM(github_en[])*14128+Q85/SUM(crypt_en[])*1629+Q114/SUM(mine_en[])*1164+Q143/SUM(ocr_en[])*153+Q172/SUM(old_en[])*147+Q201/SUM(Dickens[])*80)/17301</f>
        <v>1.0904829652747272E-6</v>
      </c>
      <c r="R27" s="164">
        <f>(R56/SUM(github_en[])*14128+R85/SUM(crypt_en[])*1629+R114/SUM(mine_en[])*1164+R143/SUM(ocr_en[])*153+R172/SUM(old_en[])*147+R201/SUM(Dickens[])*80)/17301</f>
        <v>4.1636387960605011E-7</v>
      </c>
      <c r="S27" s="164">
        <f>(S56/SUM(github_en[])*14128+S85/SUM(crypt_en[])*1629+S114/SUM(mine_en[])*1164+S143/SUM(ocr_en[])*153+S172/SUM(old_en[])*147+S201/SUM(Dickens[])*80)/17301</f>
        <v>2.3225359676072154E-6</v>
      </c>
      <c r="T27" s="164">
        <f>(T56/SUM(github_en[])*14128+T85/SUM(crypt_en[])*1629+T114/SUM(mine_en[])*1164+T143/SUM(ocr_en[])*153+T172/SUM(old_en[])*147+T201/SUM(Dickens[])*80)/17301</f>
        <v>5.0665756294541218E-6</v>
      </c>
      <c r="U27" s="164">
        <f>(U56/SUM(github_en[])*14128+U85/SUM(crypt_en[])*1629+U114/SUM(mine_en[])*1164+U143/SUM(ocr_en[])*153+U172/SUM(old_en[])*147+U201/SUM(Dickens[])*80)/17301</f>
        <v>3.2005481691382047E-6</v>
      </c>
      <c r="V27" s="164">
        <f>(V56/SUM(github_en[])*14128+V85/SUM(crypt_en[])*1629+V114/SUM(mine_en[])*1164+V143/SUM(ocr_en[])*153+V172/SUM(old_en[])*147+V201/SUM(Dickens[])*80)/17301</f>
        <v>2.1727403647903195E-5</v>
      </c>
      <c r="W27" s="164">
        <f>(W56/SUM(github_en[])*14128+W85/SUM(crypt_en[])*1629+W114/SUM(mine_en[])*1164+W143/SUM(ocr_en[])*153+W172/SUM(old_en[])*147+W201/SUM(Dickens[])*80)/17301</f>
        <v>1.7125947830730097E-6</v>
      </c>
      <c r="X27" s="164">
        <f>(X56/SUM(github_en[])*14128+X85/SUM(crypt_en[])*1629+X114/SUM(mine_en[])*1164+X143/SUM(ocr_en[])*153+X172/SUM(old_en[])*147+X201/SUM(Dickens[])*80)/17301</f>
        <v>3.3756352748681069E-6</v>
      </c>
      <c r="Y27" s="164">
        <f>(Y56/SUM(github_en[])*14128+Y85/SUM(crypt_en[])*1629+Y114/SUM(mine_en[])*1164+Y143/SUM(ocr_en[])*153+Y172/SUM(old_en[])*147+Y201/SUM(Dickens[])*80)/17301</f>
        <v>8.5399540969250705E-8</v>
      </c>
      <c r="Z27" s="164">
        <f>(Z56/SUM(github_en[])*14128+Z85/SUM(crypt_en[])*1629+Z114/SUM(mine_en[])*1164+Z143/SUM(ocr_en[])*153+Z172/SUM(old_en[])*147+Z201/SUM(Dickens[])*80)/17301</f>
        <v>2.202745950831569E-5</v>
      </c>
      <c r="AA27" s="164">
        <f>(AA56/SUM(github_en[])*14128+AA85/SUM(crypt_en[])*1629+AA114/SUM(mine_en[])*1164+AA143/SUM(ocr_en[])*153+AA172/SUM(old_en[])*147+AA201/SUM(Dickens[])*80)/17301</f>
        <v>2.7818030973494403E-5</v>
      </c>
    </row>
    <row r="28" spans="1:32" ht="15" customHeight="1" x14ac:dyDescent="0.25">
      <c r="B28" s="155"/>
      <c r="C28" s="365" t="s">
        <v>1002</v>
      </c>
      <c r="D28" s="365"/>
      <c r="E28" s="365"/>
      <c r="F28" s="365"/>
      <c r="G28" s="365"/>
      <c r="H28" s="365"/>
      <c r="I28" s="365"/>
      <c r="J28" s="365"/>
      <c r="K28" s="365"/>
      <c r="L28" s="365"/>
      <c r="M28" s="365"/>
      <c r="N28" s="365"/>
      <c r="O28" s="365"/>
      <c r="P28" s="365"/>
      <c r="Q28" s="365"/>
      <c r="R28" s="365"/>
      <c r="S28" s="364"/>
      <c r="T28" s="364"/>
      <c r="U28" s="364"/>
      <c r="V28" s="364"/>
      <c r="W28" s="364"/>
      <c r="X28" s="364"/>
      <c r="Y28" s="364"/>
      <c r="Z28" s="364"/>
      <c r="AA28" s="364"/>
      <c r="AB28"/>
      <c r="AC28"/>
      <c r="AD28"/>
      <c r="AE28"/>
      <c r="AF28"/>
    </row>
    <row r="30" spans="1:32" s="138" customFormat="1" ht="15" hidden="1" customHeight="1" outlineLevel="1" x14ac:dyDescent="0.25">
      <c r="A30" s="162" t="s">
        <v>498</v>
      </c>
      <c r="B30" s="161" t="s">
        <v>212</v>
      </c>
      <c r="C30" s="161" t="s">
        <v>229</v>
      </c>
      <c r="D30" s="161" t="s">
        <v>222</v>
      </c>
      <c r="E30" s="161" t="s">
        <v>219</v>
      </c>
      <c r="F30" s="161" t="s">
        <v>210</v>
      </c>
      <c r="G30" s="161" t="s">
        <v>224</v>
      </c>
      <c r="H30" s="161" t="s">
        <v>227</v>
      </c>
      <c r="I30" s="161" t="s">
        <v>218</v>
      </c>
      <c r="J30" s="161" t="s">
        <v>214</v>
      </c>
      <c r="K30" s="161" t="s">
        <v>234</v>
      </c>
      <c r="L30" s="161" t="s">
        <v>231</v>
      </c>
      <c r="M30" s="161" t="s">
        <v>220</v>
      </c>
      <c r="N30" s="161" t="s">
        <v>223</v>
      </c>
      <c r="O30" s="161" t="s">
        <v>215</v>
      </c>
      <c r="P30" s="161" t="s">
        <v>213</v>
      </c>
      <c r="Q30" s="161" t="s">
        <v>228</v>
      </c>
      <c r="R30" s="161" t="s">
        <v>233</v>
      </c>
      <c r="S30" s="161" t="s">
        <v>217</v>
      </c>
      <c r="T30" s="161" t="s">
        <v>216</v>
      </c>
      <c r="U30" s="161" t="s">
        <v>211</v>
      </c>
      <c r="V30" s="161" t="s">
        <v>221</v>
      </c>
      <c r="W30" s="161" t="s">
        <v>230</v>
      </c>
      <c r="X30" s="161" t="s">
        <v>226</v>
      </c>
      <c r="Y30" s="161" t="s">
        <v>232</v>
      </c>
      <c r="Z30" s="161" t="s">
        <v>225</v>
      </c>
      <c r="AA30" s="161" t="s">
        <v>235</v>
      </c>
    </row>
    <row r="31" spans="1:32" ht="15" hidden="1" customHeight="1" outlineLevel="1" x14ac:dyDescent="0.25">
      <c r="A31" s="163" t="s">
        <v>212</v>
      </c>
      <c r="B31" s="112">
        <v>79794787</v>
      </c>
      <c r="C31" s="112">
        <v>6479202253</v>
      </c>
      <c r="D31" s="112">
        <v>12625666388</v>
      </c>
      <c r="E31" s="112">
        <v>10375130449</v>
      </c>
      <c r="F31" s="112">
        <v>349540062</v>
      </c>
      <c r="G31" s="112">
        <v>2092395523</v>
      </c>
      <c r="H31" s="112">
        <v>5772552144</v>
      </c>
      <c r="I31" s="112">
        <v>384694919</v>
      </c>
      <c r="J31" s="112">
        <v>8922759715</v>
      </c>
      <c r="K31" s="112">
        <v>331384552</v>
      </c>
      <c r="L31" s="112">
        <v>2952167845</v>
      </c>
      <c r="M31" s="112">
        <v>30662410438</v>
      </c>
      <c r="N31" s="112">
        <v>8032259916</v>
      </c>
      <c r="O31" s="112">
        <v>55974567611</v>
      </c>
      <c r="P31" s="112">
        <v>130442323</v>
      </c>
      <c r="Q31" s="112">
        <v>5719570727</v>
      </c>
      <c r="R31" s="112">
        <v>63283982</v>
      </c>
      <c r="S31" s="112">
        <v>30308513014</v>
      </c>
      <c r="T31" s="112">
        <v>24561944198</v>
      </c>
      <c r="U31" s="112">
        <v>41920838452</v>
      </c>
      <c r="V31" s="112">
        <v>3356322923</v>
      </c>
      <c r="W31" s="112">
        <v>5778409728</v>
      </c>
      <c r="X31" s="112">
        <v>1689436638</v>
      </c>
      <c r="Y31" s="112">
        <v>531206960</v>
      </c>
      <c r="Z31" s="112">
        <v>6128842727</v>
      </c>
      <c r="AA31" s="112">
        <v>334669428</v>
      </c>
    </row>
    <row r="32" spans="1:32" ht="15" hidden="1" customHeight="1" outlineLevel="1" x14ac:dyDescent="0.25">
      <c r="A32" s="163" t="s">
        <v>229</v>
      </c>
      <c r="B32" s="112">
        <v>4122472992</v>
      </c>
      <c r="C32" s="112">
        <v>308276690</v>
      </c>
      <c r="D32" s="112">
        <v>53278096</v>
      </c>
      <c r="E32" s="112">
        <v>69761165</v>
      </c>
      <c r="F32" s="112">
        <v>16249257887</v>
      </c>
      <c r="G32" s="112">
        <v>4108696</v>
      </c>
      <c r="H32" s="112">
        <v>7203255</v>
      </c>
      <c r="I32" s="112">
        <v>29797934</v>
      </c>
      <c r="J32" s="112">
        <v>3005679357</v>
      </c>
      <c r="K32" s="112">
        <v>654853039</v>
      </c>
      <c r="L32" s="112">
        <v>2639491</v>
      </c>
      <c r="M32" s="112">
        <v>6581097936</v>
      </c>
      <c r="N32" s="112">
        <v>88228719</v>
      </c>
      <c r="O32" s="112">
        <v>59062122</v>
      </c>
      <c r="P32" s="112">
        <v>5509918152</v>
      </c>
      <c r="Q32" s="112">
        <v>15427250</v>
      </c>
      <c r="R32" s="112">
        <v>346506</v>
      </c>
      <c r="S32" s="112">
        <v>3145611704</v>
      </c>
      <c r="T32" s="112">
        <v>1292319275</v>
      </c>
      <c r="U32" s="112">
        <v>482272940</v>
      </c>
      <c r="V32" s="112">
        <v>5214802738</v>
      </c>
      <c r="W32" s="112">
        <v>108385069</v>
      </c>
      <c r="X32" s="112">
        <v>8319869</v>
      </c>
      <c r="Y32" s="112">
        <v>778622</v>
      </c>
      <c r="Z32" s="112">
        <v>4975814759</v>
      </c>
      <c r="AA32" s="112">
        <v>1007374</v>
      </c>
    </row>
    <row r="33" spans="1:27" ht="15" hidden="1" customHeight="1" outlineLevel="1" x14ac:dyDescent="0.25">
      <c r="A33" s="163" t="s">
        <v>222</v>
      </c>
      <c r="B33" s="112">
        <v>15174413181</v>
      </c>
      <c r="C33" s="112">
        <v>17751935</v>
      </c>
      <c r="D33" s="112">
        <v>2344219345</v>
      </c>
      <c r="E33" s="112">
        <v>62905910</v>
      </c>
      <c r="F33" s="112">
        <v>18367773425</v>
      </c>
      <c r="G33" s="112">
        <v>39704311</v>
      </c>
      <c r="H33" s="112">
        <v>24975673</v>
      </c>
      <c r="I33" s="112">
        <v>16854985236</v>
      </c>
      <c r="J33" s="112">
        <v>7936922442</v>
      </c>
      <c r="K33" s="112">
        <v>2962048</v>
      </c>
      <c r="L33" s="112">
        <v>3316660134</v>
      </c>
      <c r="M33" s="112">
        <v>4201617719</v>
      </c>
      <c r="N33" s="112">
        <v>75144874</v>
      </c>
      <c r="O33" s="112">
        <v>24249641</v>
      </c>
      <c r="P33" s="112">
        <v>22384167777</v>
      </c>
      <c r="Q33" s="112">
        <v>37067423</v>
      </c>
      <c r="R33" s="112">
        <v>154363546</v>
      </c>
      <c r="S33" s="112">
        <v>4214150542</v>
      </c>
      <c r="T33" s="112">
        <v>643530723</v>
      </c>
      <c r="U33" s="112">
        <v>12997849406</v>
      </c>
      <c r="V33" s="112">
        <v>4585165906</v>
      </c>
      <c r="W33" s="112">
        <v>5869407</v>
      </c>
      <c r="X33" s="112">
        <v>3909223</v>
      </c>
      <c r="Y33" s="112">
        <v>876736</v>
      </c>
      <c r="Z33" s="112">
        <v>1176324279</v>
      </c>
      <c r="AA33" s="112">
        <v>20601701</v>
      </c>
    </row>
    <row r="34" spans="1:27" ht="15" hidden="1" customHeight="1" outlineLevel="1" x14ac:dyDescent="0.25">
      <c r="A34" s="163" t="s">
        <v>219</v>
      </c>
      <c r="B34" s="112">
        <v>4259590348</v>
      </c>
      <c r="C34" s="112">
        <v>78190243</v>
      </c>
      <c r="D34" s="112">
        <v>71030077</v>
      </c>
      <c r="E34" s="112">
        <v>1205446875</v>
      </c>
      <c r="F34" s="112">
        <v>21565300071</v>
      </c>
      <c r="G34" s="112">
        <v>78347492</v>
      </c>
      <c r="H34" s="112">
        <v>874188188</v>
      </c>
      <c r="I34" s="112">
        <v>153344431</v>
      </c>
      <c r="J34" s="112">
        <v>13899990598</v>
      </c>
      <c r="K34" s="112">
        <v>134832736</v>
      </c>
      <c r="L34" s="112">
        <v>9494027</v>
      </c>
      <c r="M34" s="112">
        <v>911886482</v>
      </c>
      <c r="N34" s="112">
        <v>512522701</v>
      </c>
      <c r="O34" s="112">
        <v>213431654</v>
      </c>
      <c r="P34" s="112">
        <v>5307591560</v>
      </c>
      <c r="Q34" s="112">
        <v>48855638</v>
      </c>
      <c r="R34" s="112">
        <v>19927900</v>
      </c>
      <c r="S34" s="112">
        <v>2409399231</v>
      </c>
      <c r="T34" s="112">
        <v>3560125353</v>
      </c>
      <c r="U34" s="112">
        <v>81648332</v>
      </c>
      <c r="V34" s="112">
        <v>4186093215</v>
      </c>
      <c r="W34" s="112">
        <v>537221821</v>
      </c>
      <c r="X34" s="112">
        <v>230152384</v>
      </c>
      <c r="Y34" s="112">
        <v>1296277</v>
      </c>
      <c r="Z34" s="112">
        <v>1421751251</v>
      </c>
      <c r="AA34" s="112">
        <v>2200704</v>
      </c>
    </row>
    <row r="35" spans="1:27" ht="15" hidden="1" customHeight="1" outlineLevel="1" x14ac:dyDescent="0.25">
      <c r="A35" s="163" t="s">
        <v>210</v>
      </c>
      <c r="B35" s="112">
        <v>19403941063</v>
      </c>
      <c r="C35" s="112">
        <v>763383542</v>
      </c>
      <c r="D35" s="112">
        <v>13457763533</v>
      </c>
      <c r="E35" s="112">
        <v>32937140633</v>
      </c>
      <c r="F35" s="112">
        <v>10647199443</v>
      </c>
      <c r="G35" s="112">
        <v>4588497002</v>
      </c>
      <c r="H35" s="112">
        <v>3370515965</v>
      </c>
      <c r="I35" s="112">
        <v>742240059</v>
      </c>
      <c r="J35" s="112">
        <v>5169898489</v>
      </c>
      <c r="K35" s="112">
        <v>128194584</v>
      </c>
      <c r="L35" s="112">
        <v>464449289</v>
      </c>
      <c r="M35" s="112">
        <v>14952716079</v>
      </c>
      <c r="N35" s="112">
        <v>10536054813</v>
      </c>
      <c r="O35" s="112">
        <v>41004903554</v>
      </c>
      <c r="P35" s="112">
        <v>2044268477</v>
      </c>
      <c r="Q35" s="112">
        <v>4837800987</v>
      </c>
      <c r="R35" s="112">
        <v>1614312175</v>
      </c>
      <c r="S35" s="112">
        <v>57754162106</v>
      </c>
      <c r="T35" s="112">
        <v>37766388079</v>
      </c>
      <c r="U35" s="112">
        <v>11634161334</v>
      </c>
      <c r="V35" s="112">
        <v>878402090</v>
      </c>
      <c r="W35" s="112">
        <v>7184041787</v>
      </c>
      <c r="X35" s="112">
        <v>3293529190</v>
      </c>
      <c r="Y35" s="112">
        <v>6035335807</v>
      </c>
      <c r="Z35" s="112">
        <v>4053144855</v>
      </c>
      <c r="AA35" s="112">
        <v>127540198</v>
      </c>
    </row>
    <row r="36" spans="1:27" ht="15" hidden="1" customHeight="1" outlineLevel="1" x14ac:dyDescent="0.25">
      <c r="A36" s="163" t="s">
        <v>224</v>
      </c>
      <c r="B36" s="112">
        <v>4624241031</v>
      </c>
      <c r="C36" s="112">
        <v>7730842</v>
      </c>
      <c r="D36" s="112">
        <v>16254390</v>
      </c>
      <c r="E36" s="112">
        <v>13966832</v>
      </c>
      <c r="F36" s="112">
        <v>6670566518</v>
      </c>
      <c r="G36" s="112">
        <v>4125634219</v>
      </c>
      <c r="H36" s="112">
        <v>14424524</v>
      </c>
      <c r="I36" s="112">
        <v>5166165</v>
      </c>
      <c r="J36" s="112">
        <v>8024355222</v>
      </c>
      <c r="K36" s="112">
        <v>2065436</v>
      </c>
      <c r="L36" s="112">
        <v>3293208</v>
      </c>
      <c r="M36" s="112">
        <v>1830098844</v>
      </c>
      <c r="N36" s="112">
        <v>19340776</v>
      </c>
      <c r="O36" s="112">
        <v>11823066</v>
      </c>
      <c r="P36" s="112">
        <v>13753006196</v>
      </c>
      <c r="Q36" s="112">
        <v>6262895</v>
      </c>
      <c r="R36" s="112">
        <v>149430</v>
      </c>
      <c r="S36" s="112">
        <v>6011200185</v>
      </c>
      <c r="T36" s="112">
        <v>155349948</v>
      </c>
      <c r="U36" s="112">
        <v>2302659749</v>
      </c>
      <c r="V36" s="112">
        <v>2706168901</v>
      </c>
      <c r="W36" s="112">
        <v>807297</v>
      </c>
      <c r="X36" s="112">
        <v>6451511</v>
      </c>
      <c r="Y36" s="112">
        <v>812116</v>
      </c>
      <c r="Z36" s="112">
        <v>256535008</v>
      </c>
      <c r="AA36" s="112">
        <v>263860</v>
      </c>
    </row>
    <row r="37" spans="1:27" ht="15" hidden="1" customHeight="1" outlineLevel="1" x14ac:dyDescent="0.25">
      <c r="A37" s="163" t="s">
        <v>227</v>
      </c>
      <c r="B37" s="112">
        <v>4175274057</v>
      </c>
      <c r="C37" s="112">
        <v>13944852</v>
      </c>
      <c r="D37" s="112">
        <v>6455066</v>
      </c>
      <c r="E37" s="112">
        <v>89087728</v>
      </c>
      <c r="F37" s="112">
        <v>10861045622</v>
      </c>
      <c r="G37" s="112">
        <v>33962536</v>
      </c>
      <c r="H37" s="112">
        <v>697999944</v>
      </c>
      <c r="I37" s="112">
        <v>6414827751</v>
      </c>
      <c r="J37" s="112">
        <v>4275639800</v>
      </c>
      <c r="K37" s="112">
        <v>1093028</v>
      </c>
      <c r="L37" s="112">
        <v>7338894</v>
      </c>
      <c r="M37" s="112">
        <v>1709752272</v>
      </c>
      <c r="N37" s="112">
        <v>277966576</v>
      </c>
      <c r="O37" s="112">
        <v>1850801359</v>
      </c>
      <c r="P37" s="112">
        <v>3725558729</v>
      </c>
      <c r="Q37" s="112">
        <v>11612944</v>
      </c>
      <c r="R37" s="112">
        <v>345624</v>
      </c>
      <c r="S37" s="112">
        <v>5548472398</v>
      </c>
      <c r="T37" s="112">
        <v>1443474876</v>
      </c>
      <c r="U37" s="112">
        <v>434302509</v>
      </c>
      <c r="V37" s="112">
        <v>2418410978</v>
      </c>
      <c r="W37" s="112">
        <v>1192366</v>
      </c>
      <c r="X37" s="112">
        <v>18260884</v>
      </c>
      <c r="Y37" s="112">
        <v>557030</v>
      </c>
      <c r="Z37" s="112">
        <v>731420025</v>
      </c>
      <c r="AA37" s="112">
        <v>3431194</v>
      </c>
    </row>
    <row r="38" spans="1:27" ht="15" hidden="1" customHeight="1" outlineLevel="1" x14ac:dyDescent="0.25">
      <c r="A38" s="163" t="s">
        <v>218</v>
      </c>
      <c r="B38" s="112">
        <v>26103411208</v>
      </c>
      <c r="C38" s="112">
        <v>123778334</v>
      </c>
      <c r="D38" s="112">
        <v>34631551</v>
      </c>
      <c r="E38" s="112">
        <v>80544316</v>
      </c>
      <c r="F38" s="112">
        <v>86697336727</v>
      </c>
      <c r="G38" s="112">
        <v>63249924</v>
      </c>
      <c r="H38" s="112">
        <v>7789748</v>
      </c>
      <c r="I38" s="112">
        <v>14730425</v>
      </c>
      <c r="J38" s="112">
        <v>21520845924</v>
      </c>
      <c r="K38" s="112">
        <v>1282370</v>
      </c>
      <c r="L38" s="112">
        <v>6595610</v>
      </c>
      <c r="M38" s="112">
        <v>355049620</v>
      </c>
      <c r="N38" s="112">
        <v>359316447</v>
      </c>
      <c r="O38" s="112">
        <v>726288117</v>
      </c>
      <c r="P38" s="112">
        <v>13672603513</v>
      </c>
      <c r="Q38" s="112">
        <v>16696129</v>
      </c>
      <c r="R38" s="112">
        <v>11925353</v>
      </c>
      <c r="S38" s="112">
        <v>2379584978</v>
      </c>
      <c r="T38" s="112">
        <v>414044112</v>
      </c>
      <c r="U38" s="112">
        <v>3670802795</v>
      </c>
      <c r="V38" s="112">
        <v>2077887429</v>
      </c>
      <c r="W38" s="112">
        <v>6292998</v>
      </c>
      <c r="X38" s="112">
        <v>134615178</v>
      </c>
      <c r="Y38" s="112">
        <v>263997</v>
      </c>
      <c r="Z38" s="112">
        <v>1412343465</v>
      </c>
      <c r="AA38" s="112">
        <v>10729982</v>
      </c>
    </row>
    <row r="39" spans="1:27" ht="15" hidden="1" customHeight="1" outlineLevel="1" x14ac:dyDescent="0.25">
      <c r="A39" s="163" t="s">
        <v>214</v>
      </c>
      <c r="B39" s="112">
        <v>8072199471</v>
      </c>
      <c r="C39" s="112">
        <v>2780268452</v>
      </c>
      <c r="D39" s="112">
        <v>19701195496</v>
      </c>
      <c r="E39" s="112">
        <v>8332214014</v>
      </c>
      <c r="F39" s="112">
        <v>10845731320</v>
      </c>
      <c r="G39" s="112">
        <v>5731148470</v>
      </c>
      <c r="H39" s="112">
        <v>7189051323</v>
      </c>
      <c r="I39" s="112">
        <v>58966344</v>
      </c>
      <c r="J39" s="112">
        <v>642384029</v>
      </c>
      <c r="K39" s="112">
        <v>31324465</v>
      </c>
      <c r="L39" s="112">
        <v>1209994695</v>
      </c>
      <c r="M39" s="112">
        <v>12167821320</v>
      </c>
      <c r="N39" s="112">
        <v>8959759181</v>
      </c>
      <c r="O39" s="112">
        <v>68595215308</v>
      </c>
      <c r="P39" s="112">
        <v>23542263265</v>
      </c>
      <c r="Q39" s="112">
        <v>2515455253</v>
      </c>
      <c r="R39" s="112">
        <v>318727904</v>
      </c>
      <c r="S39" s="112">
        <v>8886799024</v>
      </c>
      <c r="T39" s="112">
        <v>31817918249</v>
      </c>
      <c r="U39" s="112">
        <v>31672532308</v>
      </c>
      <c r="V39" s="112">
        <v>490874936</v>
      </c>
      <c r="W39" s="112">
        <v>8116349309</v>
      </c>
      <c r="X39" s="112">
        <v>17611969</v>
      </c>
      <c r="Y39" s="112">
        <v>621227893</v>
      </c>
      <c r="Z39" s="112">
        <v>6247588</v>
      </c>
      <c r="AA39" s="112">
        <v>1814164135</v>
      </c>
    </row>
    <row r="40" spans="1:27" ht="15" hidden="1" customHeight="1" outlineLevel="1" x14ac:dyDescent="0.25">
      <c r="A40" s="163" t="s">
        <v>234</v>
      </c>
      <c r="B40" s="112">
        <v>729206855</v>
      </c>
      <c r="C40" s="112">
        <v>2126115</v>
      </c>
      <c r="D40" s="112">
        <v>3447571</v>
      </c>
      <c r="E40" s="112">
        <v>2615147</v>
      </c>
      <c r="F40" s="112">
        <v>1463052212</v>
      </c>
      <c r="G40" s="112">
        <v>2421784</v>
      </c>
      <c r="H40" s="112">
        <v>1034900</v>
      </c>
      <c r="I40" s="112">
        <v>3541869</v>
      </c>
      <c r="J40" s="112">
        <v>77899882</v>
      </c>
      <c r="K40" s="112">
        <v>2979950</v>
      </c>
      <c r="L40" s="112">
        <v>1740133</v>
      </c>
      <c r="M40" s="112">
        <v>3192327</v>
      </c>
      <c r="N40" s="112">
        <v>3659540</v>
      </c>
      <c r="O40" s="112">
        <v>4150888</v>
      </c>
      <c r="P40" s="112">
        <v>1516687319</v>
      </c>
      <c r="Q40" s="112">
        <v>6129447</v>
      </c>
      <c r="R40" s="112">
        <v>0</v>
      </c>
      <c r="S40" s="112">
        <v>6846578</v>
      </c>
      <c r="T40" s="112">
        <v>3329038</v>
      </c>
      <c r="U40" s="112">
        <v>2917850</v>
      </c>
      <c r="V40" s="112">
        <v>1655210582</v>
      </c>
      <c r="W40" s="112">
        <v>1719726</v>
      </c>
      <c r="X40" s="112">
        <v>1165914</v>
      </c>
      <c r="Y40" s="112">
        <v>161750</v>
      </c>
      <c r="Z40" s="112">
        <v>1120221</v>
      </c>
      <c r="AA40" s="112">
        <v>220675</v>
      </c>
    </row>
    <row r="41" spans="1:27" ht="15" hidden="1" customHeight="1" outlineLevel="1" x14ac:dyDescent="0.25">
      <c r="A41" s="163" t="s">
        <v>231</v>
      </c>
      <c r="B41" s="112">
        <v>478095427</v>
      </c>
      <c r="C41" s="112">
        <v>25406204</v>
      </c>
      <c r="D41" s="112">
        <v>6326022</v>
      </c>
      <c r="E41" s="112">
        <v>18894758</v>
      </c>
      <c r="F41" s="112">
        <v>6027536039</v>
      </c>
      <c r="G41" s="112">
        <v>44759608</v>
      </c>
      <c r="H41" s="112">
        <v>72267691</v>
      </c>
      <c r="I41" s="112">
        <v>89811517</v>
      </c>
      <c r="J41" s="112">
        <v>2759841743</v>
      </c>
      <c r="K41" s="112">
        <v>3471162</v>
      </c>
      <c r="L41" s="112">
        <v>12782664</v>
      </c>
      <c r="M41" s="112">
        <v>298033281</v>
      </c>
      <c r="N41" s="112">
        <v>50449220</v>
      </c>
      <c r="O41" s="112">
        <v>1450401608</v>
      </c>
      <c r="P41" s="112">
        <v>171324962</v>
      </c>
      <c r="Q41" s="112">
        <v>20492678</v>
      </c>
      <c r="R41" s="112">
        <v>187242</v>
      </c>
      <c r="S41" s="112">
        <v>76743394</v>
      </c>
      <c r="T41" s="112">
        <v>1339590722</v>
      </c>
      <c r="U41" s="112">
        <v>29132180</v>
      </c>
      <c r="V41" s="112">
        <v>85313841</v>
      </c>
      <c r="W41" s="112">
        <v>4414960</v>
      </c>
      <c r="X41" s="112">
        <v>61416538</v>
      </c>
      <c r="Y41" s="112">
        <v>555422</v>
      </c>
      <c r="Z41" s="112">
        <v>167761726</v>
      </c>
      <c r="AA41" s="112">
        <v>150760</v>
      </c>
    </row>
    <row r="42" spans="1:27" ht="15" hidden="1" customHeight="1" outlineLevel="1" x14ac:dyDescent="0.25">
      <c r="A42" s="163" t="s">
        <v>220</v>
      </c>
      <c r="B42" s="112">
        <v>14874551789</v>
      </c>
      <c r="C42" s="112">
        <v>188643782</v>
      </c>
      <c r="D42" s="112">
        <v>333338045</v>
      </c>
      <c r="E42" s="112">
        <v>7122648226</v>
      </c>
      <c r="F42" s="112">
        <v>23382173640</v>
      </c>
      <c r="G42" s="112">
        <v>1507867867</v>
      </c>
      <c r="H42" s="112">
        <v>171657388</v>
      </c>
      <c r="I42" s="112">
        <v>45643026</v>
      </c>
      <c r="J42" s="112">
        <v>17604626629</v>
      </c>
      <c r="K42" s="112">
        <v>3169833</v>
      </c>
      <c r="L42" s="112">
        <v>555883002</v>
      </c>
      <c r="M42" s="112">
        <v>16257360474</v>
      </c>
      <c r="N42" s="112">
        <v>649112313</v>
      </c>
      <c r="O42" s="112">
        <v>165509578</v>
      </c>
      <c r="P42" s="112">
        <v>10908830081</v>
      </c>
      <c r="Q42" s="112">
        <v>536595562</v>
      </c>
      <c r="R42" s="112">
        <v>3582930</v>
      </c>
      <c r="S42" s="112">
        <v>283411884</v>
      </c>
      <c r="T42" s="112">
        <v>3990203351</v>
      </c>
      <c r="U42" s="112">
        <v>3486149365</v>
      </c>
      <c r="V42" s="112">
        <v>3811884104</v>
      </c>
      <c r="W42" s="112">
        <v>984229060</v>
      </c>
      <c r="X42" s="112">
        <v>356374125</v>
      </c>
      <c r="Y42" s="112">
        <v>8612462</v>
      </c>
      <c r="Z42" s="112">
        <v>11983948242</v>
      </c>
      <c r="AA42" s="112">
        <v>11767790</v>
      </c>
    </row>
    <row r="43" spans="1:27" ht="15" hidden="1" customHeight="1" outlineLevel="1" x14ac:dyDescent="0.25">
      <c r="A43" s="163" t="s">
        <v>223</v>
      </c>
      <c r="B43" s="112">
        <v>15938689768</v>
      </c>
      <c r="C43" s="112">
        <v>2544901434</v>
      </c>
      <c r="D43" s="112">
        <v>121591374</v>
      </c>
      <c r="E43" s="112">
        <v>18929019</v>
      </c>
      <c r="F43" s="112">
        <v>22360109325</v>
      </c>
      <c r="G43" s="112">
        <v>107664447</v>
      </c>
      <c r="H43" s="112">
        <v>34537023</v>
      </c>
      <c r="I43" s="112">
        <v>15033898</v>
      </c>
      <c r="J43" s="112">
        <v>8957825538</v>
      </c>
      <c r="K43" s="112">
        <v>2923325</v>
      </c>
      <c r="L43" s="112">
        <v>3956883</v>
      </c>
      <c r="M43" s="112">
        <v>129888836</v>
      </c>
      <c r="N43" s="112">
        <v>2708822249</v>
      </c>
      <c r="O43" s="112">
        <v>247850339</v>
      </c>
      <c r="P43" s="112">
        <v>9498813191</v>
      </c>
      <c r="Q43" s="112">
        <v>6743935008</v>
      </c>
      <c r="R43" s="112">
        <v>708424</v>
      </c>
      <c r="S43" s="112">
        <v>87580303</v>
      </c>
      <c r="T43" s="112">
        <v>2617582287</v>
      </c>
      <c r="U43" s="112">
        <v>38538709</v>
      </c>
      <c r="V43" s="112">
        <v>3231856188</v>
      </c>
      <c r="W43" s="112">
        <v>8172535</v>
      </c>
      <c r="X43" s="112">
        <v>16465357</v>
      </c>
      <c r="Y43" s="112">
        <v>994334</v>
      </c>
      <c r="Z43" s="112">
        <v>1753447198</v>
      </c>
      <c r="AA43" s="112">
        <v>970282</v>
      </c>
    </row>
    <row r="44" spans="1:27" ht="15" hidden="1" customHeight="1" outlineLevel="1" x14ac:dyDescent="0.25">
      <c r="A44" s="163" t="s">
        <v>215</v>
      </c>
      <c r="B44" s="112">
        <v>9790855551</v>
      </c>
      <c r="C44" s="112">
        <v>122258836</v>
      </c>
      <c r="D44" s="112">
        <v>11722631112</v>
      </c>
      <c r="E44" s="112">
        <v>38129777631</v>
      </c>
      <c r="F44" s="112">
        <v>19504235770</v>
      </c>
      <c r="G44" s="112">
        <v>1894270041</v>
      </c>
      <c r="H44" s="112">
        <v>26871805511</v>
      </c>
      <c r="I44" s="112">
        <v>306883963</v>
      </c>
      <c r="J44" s="112">
        <v>9564648232</v>
      </c>
      <c r="K44" s="112">
        <v>312598990</v>
      </c>
      <c r="L44" s="112">
        <v>1455100124</v>
      </c>
      <c r="M44" s="112">
        <v>1798491132</v>
      </c>
      <c r="N44" s="112">
        <v>782441941</v>
      </c>
      <c r="O44" s="112">
        <v>2051719074</v>
      </c>
      <c r="P44" s="112">
        <v>13099447521</v>
      </c>
      <c r="Q44" s="112">
        <v>170186564</v>
      </c>
      <c r="R44" s="112">
        <v>167770304</v>
      </c>
      <c r="S44" s="112">
        <v>258048421</v>
      </c>
      <c r="T44" s="112">
        <v>14350320288</v>
      </c>
      <c r="U44" s="112">
        <v>29359771944</v>
      </c>
      <c r="V44" s="112">
        <v>2217508482</v>
      </c>
      <c r="W44" s="112">
        <v>1466426243</v>
      </c>
      <c r="X44" s="112">
        <v>163456000</v>
      </c>
      <c r="Y44" s="112">
        <v>73899576</v>
      </c>
      <c r="Z44" s="112">
        <v>2760941827</v>
      </c>
      <c r="AA44" s="112">
        <v>123192934</v>
      </c>
    </row>
    <row r="45" spans="1:27" ht="15" hidden="1" customHeight="1" outlineLevel="1" x14ac:dyDescent="0.25">
      <c r="A45" s="163" t="s">
        <v>213</v>
      </c>
      <c r="B45" s="112">
        <v>1620913259</v>
      </c>
      <c r="C45" s="112">
        <v>2725791138</v>
      </c>
      <c r="D45" s="112">
        <v>4692062395</v>
      </c>
      <c r="E45" s="112">
        <v>5511014957</v>
      </c>
      <c r="F45" s="112">
        <v>1089254517</v>
      </c>
      <c r="G45" s="112">
        <v>33130341561</v>
      </c>
      <c r="H45" s="112">
        <v>2651165734</v>
      </c>
      <c r="I45" s="112">
        <v>602121281</v>
      </c>
      <c r="J45" s="112">
        <v>2474275212</v>
      </c>
      <c r="K45" s="112">
        <v>196696657</v>
      </c>
      <c r="L45" s="112">
        <v>1813376076</v>
      </c>
      <c r="M45" s="112">
        <v>10305660447</v>
      </c>
      <c r="N45" s="112">
        <v>15402602484</v>
      </c>
      <c r="O45" s="112">
        <v>49570981965</v>
      </c>
      <c r="P45" s="112">
        <v>5928601045</v>
      </c>
      <c r="Q45" s="112">
        <v>6313536754</v>
      </c>
      <c r="R45" s="112">
        <v>29227658</v>
      </c>
      <c r="S45" s="112">
        <v>35994097756</v>
      </c>
      <c r="T45" s="112">
        <v>8176085241</v>
      </c>
      <c r="U45" s="112">
        <v>12465822481</v>
      </c>
      <c r="V45" s="112">
        <v>24531132241</v>
      </c>
      <c r="W45" s="112">
        <v>5021440160</v>
      </c>
      <c r="X45" s="112">
        <v>9318366591</v>
      </c>
      <c r="Y45" s="112">
        <v>523764012</v>
      </c>
      <c r="Z45" s="112">
        <v>1020190223</v>
      </c>
      <c r="AA45" s="112">
        <v>97904996</v>
      </c>
    </row>
    <row r="46" spans="1:27" ht="15" hidden="1" customHeight="1" outlineLevel="1" x14ac:dyDescent="0.25">
      <c r="A46" s="163" t="s">
        <v>228</v>
      </c>
      <c r="B46" s="112">
        <v>9123652775</v>
      </c>
      <c r="C46" s="112">
        <v>36901495</v>
      </c>
      <c r="D46" s="112">
        <v>33156666</v>
      </c>
      <c r="E46" s="112">
        <v>33798376</v>
      </c>
      <c r="F46" s="112">
        <v>13477683504</v>
      </c>
      <c r="G46" s="112">
        <v>41022263</v>
      </c>
      <c r="H46" s="112">
        <v>13354952</v>
      </c>
      <c r="I46" s="112">
        <v>2661480326</v>
      </c>
      <c r="J46" s="112">
        <v>3470838749</v>
      </c>
      <c r="K46" s="112">
        <v>2810773</v>
      </c>
      <c r="L46" s="112">
        <v>23099462</v>
      </c>
      <c r="M46" s="112">
        <v>7415349106</v>
      </c>
      <c r="N46" s="112">
        <v>449910017</v>
      </c>
      <c r="O46" s="112">
        <v>33536129</v>
      </c>
      <c r="P46" s="112">
        <v>10189505383</v>
      </c>
      <c r="Q46" s="112">
        <v>3850125519</v>
      </c>
      <c r="R46" s="112">
        <v>1075049</v>
      </c>
      <c r="S46" s="112">
        <v>13378480175</v>
      </c>
      <c r="T46" s="112">
        <v>1538723474</v>
      </c>
      <c r="U46" s="112">
        <v>2982699529</v>
      </c>
      <c r="V46" s="112">
        <v>2947681332</v>
      </c>
      <c r="W46" s="112">
        <v>6222096</v>
      </c>
      <c r="X46" s="112">
        <v>34037460</v>
      </c>
      <c r="Y46" s="112">
        <v>1473468</v>
      </c>
      <c r="Z46" s="112">
        <v>331698156</v>
      </c>
      <c r="AA46" s="112">
        <v>6382200</v>
      </c>
    </row>
    <row r="47" spans="1:27" ht="15" hidden="1" customHeight="1" outlineLevel="1" x14ac:dyDescent="0.25">
      <c r="A47" s="163" t="s">
        <v>233</v>
      </c>
      <c r="B47" s="112">
        <v>4298294</v>
      </c>
      <c r="C47" s="112">
        <v>1083443</v>
      </c>
      <c r="D47" s="112">
        <v>1127399</v>
      </c>
      <c r="E47" s="112">
        <v>519921</v>
      </c>
      <c r="F47" s="112">
        <v>572443</v>
      </c>
      <c r="G47" s="112">
        <v>947879</v>
      </c>
      <c r="H47" s="112">
        <v>0</v>
      </c>
      <c r="I47" s="112">
        <v>263509</v>
      </c>
      <c r="J47" s="112">
        <v>8954617</v>
      </c>
      <c r="K47" s="112">
        <v>236928</v>
      </c>
      <c r="L47" s="112">
        <v>0</v>
      </c>
      <c r="M47" s="112">
        <v>6708919</v>
      </c>
      <c r="N47" s="112">
        <v>989868</v>
      </c>
      <c r="O47" s="112">
        <v>1859810</v>
      </c>
      <c r="P47" s="112">
        <v>1324363</v>
      </c>
      <c r="Q47" s="112">
        <v>272180</v>
      </c>
      <c r="R47" s="112">
        <v>1712219</v>
      </c>
      <c r="S47" s="112">
        <v>1744325</v>
      </c>
      <c r="T47" s="112">
        <v>4448602</v>
      </c>
      <c r="U47" s="112">
        <v>1385505</v>
      </c>
      <c r="V47" s="112">
        <v>4160167957</v>
      </c>
      <c r="W47" s="112">
        <v>635514</v>
      </c>
      <c r="X47" s="112">
        <v>163292</v>
      </c>
      <c r="Y47" s="112">
        <v>159505</v>
      </c>
      <c r="Z47" s="112">
        <v>0</v>
      </c>
      <c r="AA47" s="112">
        <v>0</v>
      </c>
    </row>
    <row r="48" spans="1:27" ht="15" hidden="1" customHeight="1" outlineLevel="1" x14ac:dyDescent="0.25">
      <c r="A48" s="163" t="s">
        <v>217</v>
      </c>
      <c r="B48" s="112">
        <v>19332539912</v>
      </c>
      <c r="C48" s="112">
        <v>753194669</v>
      </c>
      <c r="D48" s="112">
        <v>3422694015</v>
      </c>
      <c r="E48" s="112">
        <v>5338083783</v>
      </c>
      <c r="F48" s="112">
        <v>52285662239</v>
      </c>
      <c r="G48" s="112">
        <v>909634941</v>
      </c>
      <c r="H48" s="112">
        <v>2813274913</v>
      </c>
      <c r="I48" s="112">
        <v>426095630</v>
      </c>
      <c r="J48" s="112">
        <v>20516398905</v>
      </c>
      <c r="K48" s="112">
        <v>15598009</v>
      </c>
      <c r="L48" s="112">
        <v>2736041446</v>
      </c>
      <c r="M48" s="112">
        <v>2432373251</v>
      </c>
      <c r="N48" s="112">
        <v>4938158020</v>
      </c>
      <c r="O48" s="112">
        <v>4521640992</v>
      </c>
      <c r="P48" s="112">
        <v>20491179118</v>
      </c>
      <c r="Q48" s="112">
        <v>1173542093</v>
      </c>
      <c r="R48" s="112">
        <v>28152573</v>
      </c>
      <c r="S48" s="112">
        <v>3404547067</v>
      </c>
      <c r="T48" s="112">
        <v>11180732354</v>
      </c>
      <c r="U48" s="112">
        <v>10198055461</v>
      </c>
      <c r="V48" s="112">
        <v>3618438291</v>
      </c>
      <c r="W48" s="112">
        <v>1953555667</v>
      </c>
      <c r="X48" s="112">
        <v>359714599</v>
      </c>
      <c r="Y48" s="112">
        <v>32990613</v>
      </c>
      <c r="Z48" s="112">
        <v>6985436186</v>
      </c>
      <c r="AA48" s="112">
        <v>17993128</v>
      </c>
    </row>
    <row r="49" spans="1:27" ht="15" hidden="1" customHeight="1" outlineLevel="1" x14ac:dyDescent="0.25">
      <c r="A49" s="163" t="s">
        <v>216</v>
      </c>
      <c r="B49" s="112">
        <v>6147356936</v>
      </c>
      <c r="C49" s="112">
        <v>223212317</v>
      </c>
      <c r="D49" s="112">
        <v>4363410770</v>
      </c>
      <c r="E49" s="112">
        <v>148275222</v>
      </c>
      <c r="F49" s="112">
        <v>26282488562</v>
      </c>
      <c r="G49" s="112">
        <v>483979931</v>
      </c>
      <c r="H49" s="112">
        <v>69588685</v>
      </c>
      <c r="I49" s="112">
        <v>8888705287</v>
      </c>
      <c r="J49" s="112">
        <v>15509759748</v>
      </c>
      <c r="K49" s="112">
        <v>7621847</v>
      </c>
      <c r="L49" s="112">
        <v>1112771273</v>
      </c>
      <c r="M49" s="112">
        <v>1575646777</v>
      </c>
      <c r="N49" s="112">
        <v>1838392669</v>
      </c>
      <c r="O49" s="112">
        <v>258702825</v>
      </c>
      <c r="P49" s="112">
        <v>11214705934</v>
      </c>
      <c r="Q49" s="112">
        <v>5392724233</v>
      </c>
      <c r="R49" s="112">
        <v>209894196</v>
      </c>
      <c r="S49" s="112">
        <v>168896339</v>
      </c>
      <c r="T49" s="112">
        <v>11421755201</v>
      </c>
      <c r="U49" s="112">
        <v>29704461829</v>
      </c>
      <c r="V49" s="112">
        <v>8774129154</v>
      </c>
      <c r="W49" s="112">
        <v>35005005</v>
      </c>
      <c r="X49" s="112">
        <v>663415953</v>
      </c>
      <c r="Y49" s="112">
        <v>503772</v>
      </c>
      <c r="Z49" s="112">
        <v>1602829285</v>
      </c>
      <c r="AA49" s="112">
        <v>7041052</v>
      </c>
    </row>
    <row r="50" spans="1:27" ht="15" hidden="1" customHeight="1" outlineLevel="1" x14ac:dyDescent="0.25">
      <c r="A50" s="163" t="s">
        <v>211</v>
      </c>
      <c r="B50" s="112">
        <v>14941000711</v>
      </c>
      <c r="C50" s="112">
        <v>71746167</v>
      </c>
      <c r="D50" s="112">
        <v>736955048</v>
      </c>
      <c r="E50" s="112">
        <v>36539510</v>
      </c>
      <c r="F50" s="112">
        <v>33973261529</v>
      </c>
      <c r="G50" s="112">
        <v>159626603</v>
      </c>
      <c r="H50" s="112">
        <v>55522877</v>
      </c>
      <c r="I50" s="112">
        <v>100272945963</v>
      </c>
      <c r="J50" s="112">
        <v>37856196209</v>
      </c>
      <c r="K50" s="112">
        <v>3169658</v>
      </c>
      <c r="L50" s="112">
        <v>13081991</v>
      </c>
      <c r="M50" s="112">
        <v>2775935006</v>
      </c>
      <c r="N50" s="112">
        <v>746621025</v>
      </c>
      <c r="O50" s="112">
        <v>282266629</v>
      </c>
      <c r="P50" s="112">
        <v>29360205581</v>
      </c>
      <c r="Q50" s="112">
        <v>121089391</v>
      </c>
      <c r="R50" s="112">
        <v>2517400</v>
      </c>
      <c r="S50" s="112">
        <v>12006693396</v>
      </c>
      <c r="T50" s="112">
        <v>9516029773</v>
      </c>
      <c r="U50" s="112">
        <v>4812693687</v>
      </c>
      <c r="V50" s="112">
        <v>7187510085</v>
      </c>
      <c r="W50" s="112">
        <v>32805751</v>
      </c>
      <c r="X50" s="112">
        <v>2322619238</v>
      </c>
      <c r="Y50" s="112">
        <v>3328898</v>
      </c>
      <c r="Z50" s="112">
        <v>6408447994</v>
      </c>
      <c r="AA50" s="112">
        <v>108527540</v>
      </c>
    </row>
    <row r="51" spans="1:27" ht="15" hidden="1" customHeight="1" outlineLevel="1" x14ac:dyDescent="0.25">
      <c r="A51" s="163" t="s">
        <v>221</v>
      </c>
      <c r="B51" s="112">
        <v>3844138094</v>
      </c>
      <c r="C51" s="112">
        <v>2497666762</v>
      </c>
      <c r="D51" s="112">
        <v>5291161134</v>
      </c>
      <c r="E51" s="112">
        <v>2577213760</v>
      </c>
      <c r="F51" s="112">
        <v>4158448570</v>
      </c>
      <c r="G51" s="112">
        <v>522547858</v>
      </c>
      <c r="H51" s="112">
        <v>3606562400</v>
      </c>
      <c r="I51" s="112">
        <v>30097154</v>
      </c>
      <c r="J51" s="112">
        <v>2852182384</v>
      </c>
      <c r="K51" s="112">
        <v>14548024</v>
      </c>
      <c r="L51" s="112">
        <v>129819900</v>
      </c>
      <c r="M51" s="112">
        <v>9751225781</v>
      </c>
      <c r="N51" s="112">
        <v>3901923211</v>
      </c>
      <c r="O51" s="112">
        <v>11121118166</v>
      </c>
      <c r="P51" s="112">
        <v>300484143</v>
      </c>
      <c r="Q51" s="112">
        <v>3835093459</v>
      </c>
      <c r="R51" s="112">
        <v>7235727</v>
      </c>
      <c r="S51" s="112">
        <v>15303657594</v>
      </c>
      <c r="T51" s="112">
        <v>12808517567</v>
      </c>
      <c r="U51" s="112">
        <v>11423899818</v>
      </c>
      <c r="V51" s="112">
        <v>22006895</v>
      </c>
      <c r="W51" s="112">
        <v>82252351</v>
      </c>
      <c r="X51" s="112">
        <v>7824504</v>
      </c>
      <c r="Y51" s="112">
        <v>110947766</v>
      </c>
      <c r="Z51" s="112">
        <v>128782521</v>
      </c>
      <c r="AA51" s="112">
        <v>53873803</v>
      </c>
    </row>
    <row r="52" spans="1:27" ht="15" hidden="1" customHeight="1" outlineLevel="1" x14ac:dyDescent="0.25">
      <c r="A52" s="163" t="s">
        <v>230</v>
      </c>
      <c r="B52" s="112">
        <v>3946966167</v>
      </c>
      <c r="C52" s="112">
        <v>2496014</v>
      </c>
      <c r="D52" s="112">
        <v>6570845</v>
      </c>
      <c r="E52" s="112">
        <v>8430332</v>
      </c>
      <c r="F52" s="112">
        <v>23270129573</v>
      </c>
      <c r="G52" s="112">
        <v>1550317</v>
      </c>
      <c r="H52" s="112">
        <v>2960268</v>
      </c>
      <c r="I52" s="112">
        <v>2691078</v>
      </c>
      <c r="J52" s="112">
        <v>7600241898</v>
      </c>
      <c r="K52" s="112">
        <v>724370</v>
      </c>
      <c r="L52" s="112">
        <v>337545</v>
      </c>
      <c r="M52" s="112">
        <v>11621019</v>
      </c>
      <c r="N52" s="112">
        <v>3178223</v>
      </c>
      <c r="O52" s="112">
        <v>4317772</v>
      </c>
      <c r="P52" s="112">
        <v>2004982879</v>
      </c>
      <c r="Q52" s="112">
        <v>5510046</v>
      </c>
      <c r="R52" s="112">
        <v>212856</v>
      </c>
      <c r="S52" s="112">
        <v>24701238</v>
      </c>
      <c r="T52" s="112">
        <v>16263248</v>
      </c>
      <c r="U52" s="112">
        <v>6181932</v>
      </c>
      <c r="V52" s="112">
        <v>62384927</v>
      </c>
      <c r="W52" s="112">
        <v>2622571</v>
      </c>
      <c r="X52" s="112">
        <v>742188</v>
      </c>
      <c r="Y52" s="112">
        <v>449854</v>
      </c>
      <c r="Z52" s="112">
        <v>138085211</v>
      </c>
      <c r="AA52" s="112">
        <v>501189</v>
      </c>
    </row>
    <row r="53" spans="1:27" ht="15" hidden="1" customHeight="1" outlineLevel="1" x14ac:dyDescent="0.25">
      <c r="A53" s="163" t="s">
        <v>226</v>
      </c>
      <c r="B53" s="112">
        <v>10865206430</v>
      </c>
      <c r="C53" s="112">
        <v>29929113</v>
      </c>
      <c r="D53" s="112">
        <v>19008254</v>
      </c>
      <c r="E53" s="112">
        <v>99767462</v>
      </c>
      <c r="F53" s="112">
        <v>10176141608</v>
      </c>
      <c r="G53" s="112">
        <v>45330551</v>
      </c>
      <c r="H53" s="112">
        <v>2751783</v>
      </c>
      <c r="I53" s="112">
        <v>10680697684</v>
      </c>
      <c r="J53" s="112">
        <v>10557401491</v>
      </c>
      <c r="K53" s="112">
        <v>914179</v>
      </c>
      <c r="L53" s="112">
        <v>30095733</v>
      </c>
      <c r="M53" s="112">
        <v>429185823</v>
      </c>
      <c r="N53" s="112">
        <v>30732232</v>
      </c>
      <c r="O53" s="112">
        <v>2227183930</v>
      </c>
      <c r="P53" s="112">
        <v>6252724050</v>
      </c>
      <c r="Q53" s="112">
        <v>20982546</v>
      </c>
      <c r="R53" s="112">
        <v>0</v>
      </c>
      <c r="S53" s="112">
        <v>867361010</v>
      </c>
      <c r="T53" s="112">
        <v>989253674</v>
      </c>
      <c r="U53" s="112">
        <v>184446342</v>
      </c>
      <c r="V53" s="112">
        <v>19601657</v>
      </c>
      <c r="W53" s="112">
        <v>389123</v>
      </c>
      <c r="X53" s="112">
        <v>7377619</v>
      </c>
      <c r="Y53" s="112">
        <v>150637</v>
      </c>
      <c r="Z53" s="112">
        <v>68368953</v>
      </c>
      <c r="AA53" s="112">
        <v>0</v>
      </c>
    </row>
    <row r="54" spans="1:27" ht="15" hidden="1" customHeight="1" outlineLevel="1" x14ac:dyDescent="0.25">
      <c r="A54" s="163" t="s">
        <v>232</v>
      </c>
      <c r="B54" s="112">
        <v>834649781</v>
      </c>
      <c r="C54" s="112">
        <v>2164724</v>
      </c>
      <c r="D54" s="112">
        <v>746076293</v>
      </c>
      <c r="E54" s="112">
        <v>168263</v>
      </c>
      <c r="F54" s="112">
        <v>614533122</v>
      </c>
      <c r="G54" s="112">
        <v>52374239</v>
      </c>
      <c r="H54" s="112">
        <v>542548</v>
      </c>
      <c r="I54" s="112">
        <v>117618666</v>
      </c>
      <c r="J54" s="112">
        <v>1111463633</v>
      </c>
      <c r="K54" s="112">
        <v>511074</v>
      </c>
      <c r="L54" s="112">
        <v>281255</v>
      </c>
      <c r="M54" s="112">
        <v>16728256</v>
      </c>
      <c r="N54" s="112">
        <v>6569222</v>
      </c>
      <c r="O54" s="112">
        <v>1613611</v>
      </c>
      <c r="P54" s="112">
        <v>76097183</v>
      </c>
      <c r="Q54" s="112">
        <v>1885334638</v>
      </c>
      <c r="R54" s="112">
        <v>8225536</v>
      </c>
      <c r="S54" s="112">
        <v>907409</v>
      </c>
      <c r="T54" s="112">
        <v>1804740</v>
      </c>
      <c r="U54" s="112">
        <v>1315669490</v>
      </c>
      <c r="V54" s="112">
        <v>134528161</v>
      </c>
      <c r="W54" s="112">
        <v>55076715</v>
      </c>
      <c r="X54" s="112">
        <v>6292525</v>
      </c>
      <c r="Y54" s="112">
        <v>79068246</v>
      </c>
      <c r="Z54" s="112">
        <v>72645837</v>
      </c>
      <c r="AA54" s="112">
        <v>136521</v>
      </c>
    </row>
    <row r="55" spans="1:27" ht="15" hidden="1" customHeight="1" outlineLevel="1" x14ac:dyDescent="0.25">
      <c r="A55" s="163" t="s">
        <v>225</v>
      </c>
      <c r="B55" s="112">
        <v>444542870</v>
      </c>
      <c r="C55" s="112">
        <v>121220723</v>
      </c>
      <c r="D55" s="112">
        <v>380670476</v>
      </c>
      <c r="E55" s="112">
        <v>192245315</v>
      </c>
      <c r="F55" s="112">
        <v>2612941418</v>
      </c>
      <c r="G55" s="112">
        <v>21246637</v>
      </c>
      <c r="H55" s="112">
        <v>73102462</v>
      </c>
      <c r="I55" s="112">
        <v>14682887</v>
      </c>
      <c r="J55" s="112">
        <v>812619095</v>
      </c>
      <c r="K55" s="112">
        <v>561334</v>
      </c>
      <c r="L55" s="112">
        <v>9292584</v>
      </c>
      <c r="M55" s="112">
        <v>416082307</v>
      </c>
      <c r="N55" s="112">
        <v>667551857</v>
      </c>
      <c r="O55" s="112">
        <v>372595315</v>
      </c>
      <c r="P55" s="112">
        <v>4226720021</v>
      </c>
      <c r="Q55" s="112">
        <v>702499946</v>
      </c>
      <c r="R55" s="112">
        <v>384882</v>
      </c>
      <c r="S55" s="112">
        <v>219696469</v>
      </c>
      <c r="T55" s="112">
        <v>2730343336</v>
      </c>
      <c r="U55" s="112">
        <v>470429861</v>
      </c>
      <c r="V55" s="112">
        <v>37436235</v>
      </c>
      <c r="W55" s="112">
        <v>5115763</v>
      </c>
      <c r="X55" s="112">
        <v>95070267</v>
      </c>
      <c r="Y55" s="112">
        <v>4211192</v>
      </c>
      <c r="Z55" s="112">
        <v>1993017</v>
      </c>
      <c r="AA55" s="112">
        <v>51097953</v>
      </c>
    </row>
    <row r="56" spans="1:27" ht="15" hidden="1" customHeight="1" outlineLevel="1" x14ac:dyDescent="0.25">
      <c r="A56" s="163" t="s">
        <v>235</v>
      </c>
      <c r="B56" s="112">
        <v>702199296</v>
      </c>
      <c r="C56" s="112">
        <v>5858211</v>
      </c>
      <c r="D56" s="112">
        <v>2100797</v>
      </c>
      <c r="E56" s="112">
        <v>1415016</v>
      </c>
      <c r="F56" s="112">
        <v>1402290616</v>
      </c>
      <c r="G56" s="112">
        <v>608389</v>
      </c>
      <c r="H56" s="112">
        <v>4726653</v>
      </c>
      <c r="I56" s="112">
        <v>18782710</v>
      </c>
      <c r="J56" s="112">
        <v>341671190</v>
      </c>
      <c r="K56" s="112">
        <v>309029</v>
      </c>
      <c r="L56" s="112">
        <v>906537</v>
      </c>
      <c r="M56" s="112">
        <v>35456851</v>
      </c>
      <c r="N56" s="112">
        <v>4713608</v>
      </c>
      <c r="O56" s="112">
        <v>4300522</v>
      </c>
      <c r="P56" s="112">
        <v>202480511</v>
      </c>
      <c r="Q56" s="112">
        <v>1361846</v>
      </c>
      <c r="R56" s="112">
        <v>913036</v>
      </c>
      <c r="S56" s="112">
        <v>5320518</v>
      </c>
      <c r="T56" s="112">
        <v>8395904</v>
      </c>
      <c r="U56" s="112">
        <v>6627349</v>
      </c>
      <c r="V56" s="112">
        <v>60692846</v>
      </c>
      <c r="W56" s="112">
        <v>4618705</v>
      </c>
      <c r="X56" s="112">
        <v>6279286</v>
      </c>
      <c r="Y56" s="112">
        <v>108224</v>
      </c>
      <c r="Z56" s="112">
        <v>66473188</v>
      </c>
      <c r="AA56" s="112">
        <v>75012595</v>
      </c>
    </row>
    <row r="57" spans="1:27" ht="15" customHeight="1" collapsed="1" x14ac:dyDescent="0.25">
      <c r="B57" s="155" t="s">
        <v>506</v>
      </c>
      <c r="C57" s="363" t="s">
        <v>507</v>
      </c>
      <c r="D57" s="363"/>
      <c r="E57" s="363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6" t="s">
        <v>997</v>
      </c>
      <c r="T57" s="364"/>
      <c r="U57" s="364"/>
      <c r="V57" s="364"/>
      <c r="W57" s="364"/>
      <c r="X57" s="364"/>
      <c r="Y57" s="364"/>
      <c r="Z57" s="364"/>
      <c r="AA57" s="364"/>
    </row>
    <row r="59" spans="1:27" s="138" customFormat="1" ht="15" hidden="1" customHeight="1" outlineLevel="1" x14ac:dyDescent="0.25">
      <c r="A59" s="162" t="s">
        <v>498</v>
      </c>
      <c r="B59" s="161" t="s">
        <v>212</v>
      </c>
      <c r="C59" s="161" t="s">
        <v>229</v>
      </c>
      <c r="D59" s="161" t="s">
        <v>222</v>
      </c>
      <c r="E59" s="161" t="s">
        <v>219</v>
      </c>
      <c r="F59" s="161" t="s">
        <v>210</v>
      </c>
      <c r="G59" s="161" t="s">
        <v>224</v>
      </c>
      <c r="H59" s="161" t="s">
        <v>227</v>
      </c>
      <c r="I59" s="161" t="s">
        <v>218</v>
      </c>
      <c r="J59" s="161" t="s">
        <v>214</v>
      </c>
      <c r="K59" s="161" t="s">
        <v>234</v>
      </c>
      <c r="L59" s="161" t="s">
        <v>231</v>
      </c>
      <c r="M59" s="161" t="s">
        <v>220</v>
      </c>
      <c r="N59" s="161" t="s">
        <v>223</v>
      </c>
      <c r="O59" s="161" t="s">
        <v>215</v>
      </c>
      <c r="P59" s="161" t="s">
        <v>213</v>
      </c>
      <c r="Q59" s="161" t="s">
        <v>228</v>
      </c>
      <c r="R59" s="161" t="s">
        <v>233</v>
      </c>
      <c r="S59" s="161" t="s">
        <v>217</v>
      </c>
      <c r="T59" s="161" t="s">
        <v>216</v>
      </c>
      <c r="U59" s="161" t="s">
        <v>211</v>
      </c>
      <c r="V59" s="161" t="s">
        <v>221</v>
      </c>
      <c r="W59" s="161" t="s">
        <v>230</v>
      </c>
      <c r="X59" s="161" t="s">
        <v>226</v>
      </c>
      <c r="Y59" s="161" t="s">
        <v>232</v>
      </c>
      <c r="Z59" s="161" t="s">
        <v>225</v>
      </c>
      <c r="AA59" s="161" t="s">
        <v>235</v>
      </c>
    </row>
    <row r="60" spans="1:27" ht="15" hidden="1" customHeight="1" outlineLevel="1" x14ac:dyDescent="0.25">
      <c r="A60" s="163" t="s">
        <v>212</v>
      </c>
      <c r="B60" s="112">
        <v>1721143</v>
      </c>
      <c r="C60" s="112">
        <v>8775582</v>
      </c>
      <c r="D60" s="112">
        <v>17904683</v>
      </c>
      <c r="E60" s="112">
        <v>14877234</v>
      </c>
      <c r="F60" s="112">
        <v>815963</v>
      </c>
      <c r="G60" s="112">
        <v>5702567</v>
      </c>
      <c r="H60" s="112">
        <v>8809266</v>
      </c>
      <c r="I60" s="112">
        <v>2225270</v>
      </c>
      <c r="J60" s="112">
        <v>13974919</v>
      </c>
      <c r="K60" s="112">
        <v>870262</v>
      </c>
      <c r="L60" s="112">
        <v>5137311</v>
      </c>
      <c r="M60" s="112">
        <v>38211584</v>
      </c>
      <c r="N60" s="112">
        <v>15975981</v>
      </c>
      <c r="O60" s="112">
        <v>69775179</v>
      </c>
      <c r="P60" s="112">
        <v>749566</v>
      </c>
      <c r="Q60" s="112">
        <v>8553911</v>
      </c>
      <c r="R60" s="112">
        <v>315068</v>
      </c>
      <c r="S60" s="112">
        <v>42353262</v>
      </c>
      <c r="T60" s="112">
        <v>37773878</v>
      </c>
      <c r="U60" s="112">
        <v>48274564</v>
      </c>
      <c r="V60" s="112">
        <v>4884168</v>
      </c>
      <c r="W60" s="112">
        <v>8288885</v>
      </c>
      <c r="X60" s="112">
        <v>3918960</v>
      </c>
      <c r="Y60" s="112">
        <v>660826</v>
      </c>
      <c r="Z60" s="112">
        <v>11523416</v>
      </c>
      <c r="AA60" s="112">
        <v>768359</v>
      </c>
    </row>
    <row r="61" spans="1:27" ht="15" hidden="1" customHeight="1" outlineLevel="1" x14ac:dyDescent="0.25">
      <c r="A61" s="163" t="s">
        <v>229</v>
      </c>
      <c r="B61" s="112">
        <v>8867461</v>
      </c>
      <c r="C61" s="112">
        <v>689158</v>
      </c>
      <c r="D61" s="112">
        <v>320380</v>
      </c>
      <c r="E61" s="112">
        <v>141752</v>
      </c>
      <c r="F61" s="112">
        <v>19468489</v>
      </c>
      <c r="G61" s="112">
        <v>75352</v>
      </c>
      <c r="H61" s="112">
        <v>40516</v>
      </c>
      <c r="I61" s="112">
        <v>154489</v>
      </c>
      <c r="J61" s="112">
        <v>4356462</v>
      </c>
      <c r="K61" s="112">
        <v>282608</v>
      </c>
      <c r="L61" s="112">
        <v>26993</v>
      </c>
      <c r="M61" s="112">
        <v>6941044</v>
      </c>
      <c r="N61" s="112">
        <v>191807</v>
      </c>
      <c r="O61" s="112">
        <v>106125</v>
      </c>
      <c r="P61" s="112">
        <v>8172395</v>
      </c>
      <c r="Q61" s="112">
        <v>115161</v>
      </c>
      <c r="R61" s="112">
        <v>5513</v>
      </c>
      <c r="S61" s="112">
        <v>4621080</v>
      </c>
      <c r="T61" s="112">
        <v>1409672</v>
      </c>
      <c r="U61" s="112">
        <v>428276</v>
      </c>
      <c r="V61" s="112">
        <v>8113271</v>
      </c>
      <c r="W61" s="112">
        <v>120081</v>
      </c>
      <c r="X61" s="112">
        <v>140189</v>
      </c>
      <c r="Y61" s="112">
        <v>3021</v>
      </c>
      <c r="Z61" s="112">
        <v>5232074</v>
      </c>
      <c r="AA61" s="112">
        <v>8132</v>
      </c>
    </row>
    <row r="62" spans="1:27" ht="15" hidden="1" customHeight="1" outlineLevel="1" x14ac:dyDescent="0.25">
      <c r="A62" s="163" t="s">
        <v>222</v>
      </c>
      <c r="B62" s="112">
        <v>19930754</v>
      </c>
      <c r="C62" s="112">
        <v>298053</v>
      </c>
      <c r="D62" s="112">
        <v>3026492</v>
      </c>
      <c r="E62" s="112">
        <v>358435</v>
      </c>
      <c r="F62" s="112">
        <v>19803619</v>
      </c>
      <c r="G62" s="112">
        <v>267630</v>
      </c>
      <c r="H62" s="112">
        <v>181590</v>
      </c>
      <c r="I62" s="112">
        <v>20132750</v>
      </c>
      <c r="J62" s="112">
        <v>8446084</v>
      </c>
      <c r="K62" s="112">
        <v>41526</v>
      </c>
      <c r="L62" s="112">
        <v>7205091</v>
      </c>
      <c r="M62" s="112">
        <v>5683204</v>
      </c>
      <c r="N62" s="112">
        <v>285942</v>
      </c>
      <c r="O62" s="112">
        <v>188046</v>
      </c>
      <c r="P62" s="112">
        <v>26737101</v>
      </c>
      <c r="Q62" s="112">
        <v>382923</v>
      </c>
      <c r="R62" s="112">
        <v>157546</v>
      </c>
      <c r="S62" s="112">
        <v>5514347</v>
      </c>
      <c r="T62" s="112">
        <v>1381608</v>
      </c>
      <c r="U62" s="112">
        <v>11888752</v>
      </c>
      <c r="V62" s="112">
        <v>4604045</v>
      </c>
      <c r="W62" s="112">
        <v>94224</v>
      </c>
      <c r="X62" s="112">
        <v>257253</v>
      </c>
      <c r="Y62" s="112">
        <v>5300</v>
      </c>
      <c r="Z62" s="112">
        <v>1145316</v>
      </c>
      <c r="AA62" s="112">
        <v>57914</v>
      </c>
    </row>
    <row r="63" spans="1:27" ht="15" hidden="1" customHeight="1" outlineLevel="1" x14ac:dyDescent="0.25">
      <c r="A63" s="163" t="s">
        <v>219</v>
      </c>
      <c r="B63" s="112">
        <v>17584055</v>
      </c>
      <c r="C63" s="112">
        <v>6106719</v>
      </c>
      <c r="D63" s="112">
        <v>3782481</v>
      </c>
      <c r="E63" s="112">
        <v>4001275</v>
      </c>
      <c r="F63" s="112">
        <v>27029835</v>
      </c>
      <c r="G63" s="112">
        <v>4033878</v>
      </c>
      <c r="H63" s="112">
        <v>2442139</v>
      </c>
      <c r="I63" s="112">
        <v>4585765</v>
      </c>
      <c r="J63" s="112">
        <v>21673998</v>
      </c>
      <c r="K63" s="112">
        <v>799366</v>
      </c>
      <c r="L63" s="112">
        <v>525744</v>
      </c>
      <c r="M63" s="112">
        <v>3050945</v>
      </c>
      <c r="N63" s="112">
        <v>3544905</v>
      </c>
      <c r="O63" s="112">
        <v>2840522</v>
      </c>
      <c r="P63" s="112">
        <v>13120322</v>
      </c>
      <c r="Q63" s="112">
        <v>3145043</v>
      </c>
      <c r="R63" s="112">
        <v>283314</v>
      </c>
      <c r="S63" s="112">
        <v>5701879</v>
      </c>
      <c r="T63" s="112">
        <v>10429887</v>
      </c>
      <c r="U63" s="112">
        <v>15759673</v>
      </c>
      <c r="V63" s="112">
        <v>5861311</v>
      </c>
      <c r="W63" s="112">
        <v>1238565</v>
      </c>
      <c r="X63" s="112">
        <v>4906814</v>
      </c>
      <c r="Y63" s="112">
        <v>27413</v>
      </c>
      <c r="Z63" s="112">
        <v>2218040</v>
      </c>
      <c r="AA63" s="112">
        <v>98038</v>
      </c>
    </row>
    <row r="64" spans="1:27" ht="15" hidden="1" customHeight="1" outlineLevel="1" x14ac:dyDescent="0.25">
      <c r="A64" s="163" t="s">
        <v>210</v>
      </c>
      <c r="B64" s="112">
        <v>43329810</v>
      </c>
      <c r="C64" s="112">
        <v>9738798</v>
      </c>
      <c r="D64" s="112">
        <v>25775798</v>
      </c>
      <c r="E64" s="112">
        <v>46647960</v>
      </c>
      <c r="F64" s="112">
        <v>18497942</v>
      </c>
      <c r="G64" s="112">
        <v>13252227</v>
      </c>
      <c r="H64" s="112">
        <v>8286463</v>
      </c>
      <c r="I64" s="112">
        <v>7559141</v>
      </c>
      <c r="J64" s="112">
        <v>16026915</v>
      </c>
      <c r="K64" s="112">
        <v>1256993</v>
      </c>
      <c r="L64" s="112">
        <v>2411639</v>
      </c>
      <c r="M64" s="112">
        <v>23092248</v>
      </c>
      <c r="N64" s="112">
        <v>18145294</v>
      </c>
      <c r="O64" s="112">
        <v>48991276</v>
      </c>
      <c r="P64" s="112">
        <v>13524186</v>
      </c>
      <c r="Q64" s="112">
        <v>14024377</v>
      </c>
      <c r="R64" s="112">
        <v>1461436</v>
      </c>
      <c r="S64" s="112">
        <v>77134382</v>
      </c>
      <c r="T64" s="112">
        <v>57070453</v>
      </c>
      <c r="U64" s="112">
        <v>32872552</v>
      </c>
      <c r="V64" s="112">
        <v>3674130</v>
      </c>
      <c r="W64" s="112">
        <v>10574011</v>
      </c>
      <c r="X64" s="112">
        <v>14776406</v>
      </c>
      <c r="Y64" s="112">
        <v>5649363</v>
      </c>
      <c r="Z64" s="112">
        <v>7528342</v>
      </c>
      <c r="AA64" s="112">
        <v>465466</v>
      </c>
    </row>
    <row r="65" spans="1:27" ht="15" hidden="1" customHeight="1" outlineLevel="1" x14ac:dyDescent="0.25">
      <c r="A65" s="163" t="s">
        <v>224</v>
      </c>
      <c r="B65" s="112">
        <v>8357929</v>
      </c>
      <c r="C65" s="112">
        <v>888155</v>
      </c>
      <c r="D65" s="112">
        <v>1570791</v>
      </c>
      <c r="E65" s="112">
        <v>748027</v>
      </c>
      <c r="F65" s="112">
        <v>8529289</v>
      </c>
      <c r="G65" s="112">
        <v>6085519</v>
      </c>
      <c r="H65" s="112">
        <v>637758</v>
      </c>
      <c r="I65" s="112">
        <v>1507604</v>
      </c>
      <c r="J65" s="112">
        <v>11993833</v>
      </c>
      <c r="K65" s="112">
        <v>269865</v>
      </c>
      <c r="L65" s="112">
        <v>228905</v>
      </c>
      <c r="M65" s="112">
        <v>2890839</v>
      </c>
      <c r="N65" s="112">
        <v>1251312</v>
      </c>
      <c r="O65" s="112">
        <v>534362</v>
      </c>
      <c r="P65" s="112">
        <v>18923772</v>
      </c>
      <c r="Q65" s="112">
        <v>1199845</v>
      </c>
      <c r="R65" s="112">
        <v>47504</v>
      </c>
      <c r="S65" s="112">
        <v>8339376</v>
      </c>
      <c r="T65" s="112">
        <v>2047416</v>
      </c>
      <c r="U65" s="112">
        <v>13696078</v>
      </c>
      <c r="V65" s="112">
        <v>3138900</v>
      </c>
      <c r="W65" s="112">
        <v>244685</v>
      </c>
      <c r="X65" s="112">
        <v>1005903</v>
      </c>
      <c r="Y65" s="112">
        <v>19313</v>
      </c>
      <c r="Z65" s="112">
        <v>789961</v>
      </c>
      <c r="AA65" s="112">
        <v>31186</v>
      </c>
    </row>
    <row r="66" spans="1:27" ht="15" hidden="1" customHeight="1" outlineLevel="1" x14ac:dyDescent="0.25">
      <c r="A66" s="163" t="s">
        <v>227</v>
      </c>
      <c r="B66" s="112">
        <v>11239788</v>
      </c>
      <c r="C66" s="112">
        <v>1184377</v>
      </c>
      <c r="D66" s="112">
        <v>1299541</v>
      </c>
      <c r="E66" s="112">
        <v>879792</v>
      </c>
      <c r="F66" s="112">
        <v>14425023</v>
      </c>
      <c r="G66" s="112">
        <v>1465290</v>
      </c>
      <c r="H66" s="112">
        <v>1468286</v>
      </c>
      <c r="I66" s="112">
        <v>9880399</v>
      </c>
      <c r="J66" s="112">
        <v>7103140</v>
      </c>
      <c r="K66" s="112">
        <v>176947</v>
      </c>
      <c r="L66" s="112">
        <v>163830</v>
      </c>
      <c r="M66" s="112">
        <v>2576787</v>
      </c>
      <c r="N66" s="112">
        <v>1178511</v>
      </c>
      <c r="O66" s="112">
        <v>2426429</v>
      </c>
      <c r="P66" s="112">
        <v>8188708</v>
      </c>
      <c r="Q66" s="112">
        <v>1215204</v>
      </c>
      <c r="R66" s="112">
        <v>59750</v>
      </c>
      <c r="S66" s="112">
        <v>6989963</v>
      </c>
      <c r="T66" s="112">
        <v>3920675</v>
      </c>
      <c r="U66" s="112">
        <v>7347990</v>
      </c>
      <c r="V66" s="112">
        <v>3768430</v>
      </c>
      <c r="W66" s="112">
        <v>186777</v>
      </c>
      <c r="X66" s="112">
        <v>1567991</v>
      </c>
      <c r="Y66" s="112">
        <v>14778</v>
      </c>
      <c r="Z66" s="112">
        <v>979804</v>
      </c>
      <c r="AA66" s="112">
        <v>28514</v>
      </c>
    </row>
    <row r="67" spans="1:27" ht="15" hidden="1" customHeight="1" outlineLevel="1" x14ac:dyDescent="0.25">
      <c r="A67" s="163" t="s">
        <v>218</v>
      </c>
      <c r="B67" s="112">
        <v>35971841</v>
      </c>
      <c r="C67" s="112">
        <v>1014004</v>
      </c>
      <c r="D67" s="112">
        <v>1441057</v>
      </c>
      <c r="E67" s="112">
        <v>828755</v>
      </c>
      <c r="F67" s="112">
        <v>100689263</v>
      </c>
      <c r="G67" s="112">
        <v>834284</v>
      </c>
      <c r="H67" s="112">
        <v>429607</v>
      </c>
      <c r="I67" s="112">
        <v>1329998</v>
      </c>
      <c r="J67" s="112">
        <v>27495342</v>
      </c>
      <c r="K67" s="112">
        <v>189906</v>
      </c>
      <c r="L67" s="112">
        <v>210385</v>
      </c>
      <c r="M67" s="112">
        <v>1169468</v>
      </c>
      <c r="N67" s="112">
        <v>1353001</v>
      </c>
      <c r="O67" s="112">
        <v>1383958</v>
      </c>
      <c r="P67" s="112">
        <v>19729026</v>
      </c>
      <c r="Q67" s="112">
        <v>978649</v>
      </c>
      <c r="R67" s="112">
        <v>101241</v>
      </c>
      <c r="S67" s="112">
        <v>3843001</v>
      </c>
      <c r="T67" s="112">
        <v>2462026</v>
      </c>
      <c r="U67" s="112">
        <v>8351551</v>
      </c>
      <c r="V67" s="112">
        <v>2771830</v>
      </c>
      <c r="W67" s="112">
        <v>197539</v>
      </c>
      <c r="X67" s="112">
        <v>1403223</v>
      </c>
      <c r="Y67" s="112">
        <v>7526</v>
      </c>
      <c r="Z67" s="112">
        <v>1446451</v>
      </c>
      <c r="AA67" s="112">
        <v>37066</v>
      </c>
    </row>
    <row r="68" spans="1:27" ht="15" hidden="1" customHeight="1" outlineLevel="1" x14ac:dyDescent="0.25">
      <c r="A68" s="163" t="s">
        <v>214</v>
      </c>
      <c r="B68" s="112">
        <v>10002012</v>
      </c>
      <c r="C68" s="112">
        <v>2598444</v>
      </c>
      <c r="D68" s="112">
        <v>21468412</v>
      </c>
      <c r="E68" s="112">
        <v>12896787</v>
      </c>
      <c r="F68" s="112">
        <v>12505546</v>
      </c>
      <c r="G68" s="112">
        <v>5740414</v>
      </c>
      <c r="H68" s="112">
        <v>9530574</v>
      </c>
      <c r="I68" s="112">
        <v>610683</v>
      </c>
      <c r="J68" s="112">
        <v>607124</v>
      </c>
      <c r="K68" s="112">
        <v>219128</v>
      </c>
      <c r="L68" s="112">
        <v>2585124</v>
      </c>
      <c r="M68" s="112">
        <v>17877600</v>
      </c>
      <c r="N68" s="112">
        <v>10544422</v>
      </c>
      <c r="O68" s="112">
        <v>87674002</v>
      </c>
      <c r="P68" s="112">
        <v>21210160</v>
      </c>
      <c r="Q68" s="112">
        <v>3348621</v>
      </c>
      <c r="R68" s="112">
        <v>291635</v>
      </c>
      <c r="S68" s="112">
        <v>11681353</v>
      </c>
      <c r="T68" s="112">
        <v>37349981</v>
      </c>
      <c r="U68" s="112">
        <v>37938534</v>
      </c>
      <c r="V68" s="112">
        <v>576683</v>
      </c>
      <c r="W68" s="112">
        <v>9129232</v>
      </c>
      <c r="X68" s="112">
        <v>922059</v>
      </c>
      <c r="Y68" s="112">
        <v>879360</v>
      </c>
      <c r="Z68" s="112">
        <v>98361</v>
      </c>
      <c r="AA68" s="112">
        <v>1865802</v>
      </c>
    </row>
    <row r="69" spans="1:27" ht="15" hidden="1" customHeight="1" outlineLevel="1" x14ac:dyDescent="0.25">
      <c r="A69" s="163" t="s">
        <v>234</v>
      </c>
      <c r="B69" s="112">
        <v>1712763</v>
      </c>
      <c r="C69" s="112">
        <v>19380</v>
      </c>
      <c r="D69" s="112">
        <v>24770</v>
      </c>
      <c r="E69" s="112">
        <v>21903</v>
      </c>
      <c r="F69" s="112">
        <v>1487348</v>
      </c>
      <c r="G69" s="112">
        <v>12640</v>
      </c>
      <c r="H69" s="112">
        <v>12023</v>
      </c>
      <c r="I69" s="112">
        <v>20960</v>
      </c>
      <c r="J69" s="112">
        <v>357577</v>
      </c>
      <c r="K69" s="112">
        <v>16085</v>
      </c>
      <c r="L69" s="112">
        <v>13967</v>
      </c>
      <c r="M69" s="112">
        <v>12149</v>
      </c>
      <c r="N69" s="112">
        <v>22338</v>
      </c>
      <c r="O69" s="112">
        <v>14452</v>
      </c>
      <c r="P69" s="112">
        <v>2721345</v>
      </c>
      <c r="Q69" s="112">
        <v>34520</v>
      </c>
      <c r="R69" s="112">
        <v>722</v>
      </c>
      <c r="S69" s="112">
        <v>80471</v>
      </c>
      <c r="T69" s="112">
        <v>39326</v>
      </c>
      <c r="U69" s="112">
        <v>20408</v>
      </c>
      <c r="V69" s="112">
        <v>2924815</v>
      </c>
      <c r="W69" s="112">
        <v>8925</v>
      </c>
      <c r="X69" s="112">
        <v>16083</v>
      </c>
      <c r="Y69" s="112">
        <v>747</v>
      </c>
      <c r="Z69" s="112">
        <v>5723</v>
      </c>
      <c r="AA69" s="112">
        <v>2859</v>
      </c>
    </row>
    <row r="70" spans="1:27" ht="15" hidden="1" customHeight="1" outlineLevel="1" x14ac:dyDescent="0.25">
      <c r="A70" s="163" t="s">
        <v>231</v>
      </c>
      <c r="B70" s="112">
        <v>2833038</v>
      </c>
      <c r="C70" s="112">
        <v>457860</v>
      </c>
      <c r="D70" s="112">
        <v>420017</v>
      </c>
      <c r="E70" s="112">
        <v>277982</v>
      </c>
      <c r="F70" s="112">
        <v>10650670</v>
      </c>
      <c r="G70" s="112">
        <v>537342</v>
      </c>
      <c r="H70" s="112">
        <v>209266</v>
      </c>
      <c r="I70" s="112">
        <v>650095</v>
      </c>
      <c r="J70" s="112">
        <v>5814357</v>
      </c>
      <c r="K70" s="112">
        <v>76816</v>
      </c>
      <c r="L70" s="112">
        <v>118811</v>
      </c>
      <c r="M70" s="112">
        <v>846309</v>
      </c>
      <c r="N70" s="112">
        <v>485617</v>
      </c>
      <c r="O70" s="112">
        <v>1903836</v>
      </c>
      <c r="P70" s="112">
        <v>1758001</v>
      </c>
      <c r="Q70" s="112">
        <v>375653</v>
      </c>
      <c r="R70" s="112">
        <v>13905</v>
      </c>
      <c r="S70" s="112">
        <v>507020</v>
      </c>
      <c r="T70" s="112">
        <v>3227333</v>
      </c>
      <c r="U70" s="112">
        <v>1443985</v>
      </c>
      <c r="V70" s="112">
        <v>506618</v>
      </c>
      <c r="W70" s="112">
        <v>73184</v>
      </c>
      <c r="X70" s="112">
        <v>719633</v>
      </c>
      <c r="Y70" s="112">
        <v>5083</v>
      </c>
      <c r="Z70" s="112">
        <v>553296</v>
      </c>
      <c r="AA70" s="112">
        <v>11192</v>
      </c>
    </row>
    <row r="71" spans="1:27" ht="15" hidden="1" customHeight="1" outlineLevel="1" x14ac:dyDescent="0.25">
      <c r="A71" s="163" t="s">
        <v>220</v>
      </c>
      <c r="B71" s="112">
        <v>23178317</v>
      </c>
      <c r="C71" s="112">
        <v>2463693</v>
      </c>
      <c r="D71" s="112">
        <v>2328063</v>
      </c>
      <c r="E71" s="112">
        <v>10245579</v>
      </c>
      <c r="F71" s="112">
        <v>30383262</v>
      </c>
      <c r="G71" s="112">
        <v>2702522</v>
      </c>
      <c r="H71" s="112">
        <v>926472</v>
      </c>
      <c r="I71" s="112">
        <v>1274048</v>
      </c>
      <c r="J71" s="112">
        <v>23291169</v>
      </c>
      <c r="K71" s="112">
        <v>218362</v>
      </c>
      <c r="L71" s="112">
        <v>1164186</v>
      </c>
      <c r="M71" s="112">
        <v>24636875</v>
      </c>
      <c r="N71" s="112">
        <v>2216514</v>
      </c>
      <c r="O71" s="112">
        <v>752316</v>
      </c>
      <c r="P71" s="112">
        <v>15596310</v>
      </c>
      <c r="Q71" s="112">
        <v>2543957</v>
      </c>
      <c r="R71" s="112">
        <v>77148</v>
      </c>
      <c r="S71" s="112">
        <v>1505092</v>
      </c>
      <c r="T71" s="112">
        <v>8675452</v>
      </c>
      <c r="U71" s="112">
        <v>6817273</v>
      </c>
      <c r="V71" s="112">
        <v>4402940</v>
      </c>
      <c r="W71" s="112">
        <v>1238287</v>
      </c>
      <c r="X71" s="112">
        <v>1836811</v>
      </c>
      <c r="Y71" s="112">
        <v>15467</v>
      </c>
      <c r="Z71" s="112">
        <v>13742031</v>
      </c>
      <c r="AA71" s="112">
        <v>57314</v>
      </c>
    </row>
    <row r="72" spans="1:27" ht="15" hidden="1" customHeight="1" outlineLevel="1" x14ac:dyDescent="0.25">
      <c r="A72" s="163" t="s">
        <v>223</v>
      </c>
      <c r="B72" s="112">
        <v>21828378</v>
      </c>
      <c r="C72" s="112">
        <v>4121764</v>
      </c>
      <c r="D72" s="112">
        <v>1101727</v>
      </c>
      <c r="E72" s="112">
        <v>481126</v>
      </c>
      <c r="F72" s="112">
        <v>27237733</v>
      </c>
      <c r="G72" s="112">
        <v>715087</v>
      </c>
      <c r="H72" s="112">
        <v>285133</v>
      </c>
      <c r="I72" s="112">
        <v>710864</v>
      </c>
      <c r="J72" s="112">
        <v>12168944</v>
      </c>
      <c r="K72" s="112">
        <v>134263</v>
      </c>
      <c r="L72" s="112">
        <v>111041</v>
      </c>
      <c r="M72" s="112">
        <v>478528</v>
      </c>
      <c r="N72" s="112">
        <v>3730508</v>
      </c>
      <c r="O72" s="112">
        <v>558397</v>
      </c>
      <c r="P72" s="112">
        <v>12950768</v>
      </c>
      <c r="Q72" s="112">
        <v>7835172</v>
      </c>
      <c r="R72" s="112">
        <v>21358</v>
      </c>
      <c r="S72" s="112">
        <v>660619</v>
      </c>
      <c r="T72" s="112">
        <v>3922855</v>
      </c>
      <c r="U72" s="112">
        <v>3055946</v>
      </c>
      <c r="V72" s="112">
        <v>3755834</v>
      </c>
      <c r="W72" s="112">
        <v>136314</v>
      </c>
      <c r="X72" s="112">
        <v>937621</v>
      </c>
      <c r="Y72" s="112">
        <v>14250</v>
      </c>
      <c r="Z72" s="112">
        <v>1949129</v>
      </c>
      <c r="AA72" s="112">
        <v>18271</v>
      </c>
    </row>
    <row r="73" spans="1:27" ht="15" hidden="1" customHeight="1" outlineLevel="1" x14ac:dyDescent="0.25">
      <c r="A73" s="163" t="s">
        <v>215</v>
      </c>
      <c r="B73" s="112">
        <v>23547524</v>
      </c>
      <c r="C73" s="112">
        <v>3602692</v>
      </c>
      <c r="D73" s="112">
        <v>15214623</v>
      </c>
      <c r="E73" s="112">
        <v>46194306</v>
      </c>
      <c r="F73" s="112">
        <v>27331675</v>
      </c>
      <c r="G73" s="112">
        <v>4950333</v>
      </c>
      <c r="H73" s="112">
        <v>38567365</v>
      </c>
      <c r="I73" s="112">
        <v>3915410</v>
      </c>
      <c r="J73" s="112">
        <v>17452104</v>
      </c>
      <c r="K73" s="112">
        <v>1342735</v>
      </c>
      <c r="L73" s="112">
        <v>3043200</v>
      </c>
      <c r="M73" s="112">
        <v>3692985</v>
      </c>
      <c r="N73" s="112">
        <v>3796928</v>
      </c>
      <c r="O73" s="112">
        <v>5180899</v>
      </c>
      <c r="P73" s="112">
        <v>18894111</v>
      </c>
      <c r="Q73" s="112">
        <v>2968126</v>
      </c>
      <c r="R73" s="112">
        <v>217422</v>
      </c>
      <c r="S73" s="112">
        <v>2393580</v>
      </c>
      <c r="T73" s="112">
        <v>21306421</v>
      </c>
      <c r="U73" s="112">
        <v>50701084</v>
      </c>
      <c r="V73" s="112">
        <v>3732602</v>
      </c>
      <c r="W73" s="112">
        <v>2194534</v>
      </c>
      <c r="X73" s="112">
        <v>4215967</v>
      </c>
      <c r="Y73" s="112">
        <v>74844</v>
      </c>
      <c r="Z73" s="112">
        <v>4343290</v>
      </c>
      <c r="AA73" s="112">
        <v>266461</v>
      </c>
    </row>
    <row r="74" spans="1:27" ht="15" hidden="1" customHeight="1" outlineLevel="1" x14ac:dyDescent="0.25">
      <c r="A74" s="163" t="s">
        <v>213</v>
      </c>
      <c r="B74" s="112">
        <v>6554221</v>
      </c>
      <c r="C74" s="112">
        <v>6212512</v>
      </c>
      <c r="D74" s="112">
        <v>7646952</v>
      </c>
      <c r="E74" s="112">
        <v>7610214</v>
      </c>
      <c r="F74" s="112">
        <v>2616308</v>
      </c>
      <c r="G74" s="112">
        <v>30540904</v>
      </c>
      <c r="H74" s="112">
        <v>4163126</v>
      </c>
      <c r="I74" s="112">
        <v>3254659</v>
      </c>
      <c r="J74" s="112">
        <v>5336616</v>
      </c>
      <c r="K74" s="112">
        <v>661082</v>
      </c>
      <c r="L74" s="112">
        <v>3397570</v>
      </c>
      <c r="M74" s="112">
        <v>13726491</v>
      </c>
      <c r="N74" s="112">
        <v>21066156</v>
      </c>
      <c r="O74" s="112">
        <v>56915252</v>
      </c>
      <c r="P74" s="112">
        <v>10168856</v>
      </c>
      <c r="Q74" s="112">
        <v>10459455</v>
      </c>
      <c r="R74" s="112">
        <v>122677</v>
      </c>
      <c r="S74" s="112">
        <v>45725191</v>
      </c>
      <c r="T74" s="112">
        <v>13596265</v>
      </c>
      <c r="U74" s="112">
        <v>20088048</v>
      </c>
      <c r="V74" s="112">
        <v>31112284</v>
      </c>
      <c r="W74" s="112">
        <v>7350014</v>
      </c>
      <c r="X74" s="112">
        <v>14610429</v>
      </c>
      <c r="Y74" s="112">
        <v>650078</v>
      </c>
      <c r="Z74" s="112">
        <v>1932892</v>
      </c>
      <c r="AA74" s="112">
        <v>228556</v>
      </c>
    </row>
    <row r="75" spans="1:27" ht="15" hidden="1" customHeight="1" outlineLevel="1" x14ac:dyDescent="0.25">
      <c r="A75" s="163" t="s">
        <v>228</v>
      </c>
      <c r="B75" s="112">
        <v>12068709</v>
      </c>
      <c r="C75" s="112">
        <v>369336</v>
      </c>
      <c r="D75" s="112">
        <v>400308</v>
      </c>
      <c r="E75" s="112">
        <v>273162</v>
      </c>
      <c r="F75" s="112">
        <v>15573318</v>
      </c>
      <c r="G75" s="112">
        <v>418168</v>
      </c>
      <c r="H75" s="112">
        <v>211133</v>
      </c>
      <c r="I75" s="112">
        <v>2825344</v>
      </c>
      <c r="J75" s="112">
        <v>5559210</v>
      </c>
      <c r="K75" s="112">
        <v>47043</v>
      </c>
      <c r="L75" s="112">
        <v>83017</v>
      </c>
      <c r="M75" s="112">
        <v>9812226</v>
      </c>
      <c r="N75" s="112">
        <v>931225</v>
      </c>
      <c r="O75" s="112">
        <v>131645</v>
      </c>
      <c r="P75" s="112">
        <v>11917535</v>
      </c>
      <c r="Q75" s="112">
        <v>4873393</v>
      </c>
      <c r="R75" s="112">
        <v>18607</v>
      </c>
      <c r="S75" s="112">
        <v>13191182</v>
      </c>
      <c r="T75" s="112">
        <v>2377036</v>
      </c>
      <c r="U75" s="112">
        <v>3812475</v>
      </c>
      <c r="V75" s="112">
        <v>3858148</v>
      </c>
      <c r="W75" s="112">
        <v>48105</v>
      </c>
      <c r="X75" s="112">
        <v>530411</v>
      </c>
      <c r="Y75" s="112">
        <v>6814</v>
      </c>
      <c r="Z75" s="112">
        <v>396147</v>
      </c>
      <c r="AA75" s="112">
        <v>9697</v>
      </c>
    </row>
    <row r="76" spans="1:27" ht="15" hidden="1" customHeight="1" outlineLevel="1" x14ac:dyDescent="0.25">
      <c r="A76" s="163" t="s">
        <v>233</v>
      </c>
      <c r="B76" s="112">
        <v>73527</v>
      </c>
      <c r="C76" s="112">
        <v>27307</v>
      </c>
      <c r="D76" s="112">
        <v>10667</v>
      </c>
      <c r="E76" s="112">
        <v>8678</v>
      </c>
      <c r="F76" s="112">
        <v>6020</v>
      </c>
      <c r="G76" s="112">
        <v>8778</v>
      </c>
      <c r="H76" s="112">
        <v>2567</v>
      </c>
      <c r="I76" s="112">
        <v>12273</v>
      </c>
      <c r="J76" s="112">
        <v>73387</v>
      </c>
      <c r="K76" s="112">
        <v>1342</v>
      </c>
      <c r="L76" s="112">
        <v>2023</v>
      </c>
      <c r="M76" s="112">
        <v>9603</v>
      </c>
      <c r="N76" s="112">
        <v>12315</v>
      </c>
      <c r="O76" s="112">
        <v>3808</v>
      </c>
      <c r="P76" s="112">
        <v>9394</v>
      </c>
      <c r="Q76" s="112">
        <v>6062</v>
      </c>
      <c r="R76" s="112">
        <v>2499</v>
      </c>
      <c r="S76" s="112">
        <v>5975</v>
      </c>
      <c r="T76" s="112">
        <v>20847</v>
      </c>
      <c r="U76" s="112">
        <v>16914</v>
      </c>
      <c r="V76" s="112">
        <v>4169424</v>
      </c>
      <c r="W76" s="112">
        <v>4212</v>
      </c>
      <c r="X76" s="112">
        <v>34669</v>
      </c>
      <c r="Y76" s="112">
        <v>765</v>
      </c>
      <c r="Z76" s="112">
        <v>4557</v>
      </c>
      <c r="AA76" s="112">
        <v>280</v>
      </c>
    </row>
    <row r="77" spans="1:27" ht="15" hidden="1" customHeight="1" outlineLevel="1" x14ac:dyDescent="0.25">
      <c r="A77" s="163" t="s">
        <v>217</v>
      </c>
      <c r="B77" s="112">
        <v>28645577</v>
      </c>
      <c r="C77" s="112">
        <v>3346212</v>
      </c>
      <c r="D77" s="112">
        <v>6974063</v>
      </c>
      <c r="E77" s="112">
        <v>9025637</v>
      </c>
      <c r="F77" s="112">
        <v>60923600</v>
      </c>
      <c r="G77" s="112">
        <v>3436232</v>
      </c>
      <c r="H77" s="112">
        <v>4645938</v>
      </c>
      <c r="I77" s="112">
        <v>2968706</v>
      </c>
      <c r="J77" s="112">
        <v>27634643</v>
      </c>
      <c r="K77" s="112">
        <v>518157</v>
      </c>
      <c r="L77" s="112">
        <v>4491400</v>
      </c>
      <c r="M77" s="112">
        <v>4803246</v>
      </c>
      <c r="N77" s="112">
        <v>7377989</v>
      </c>
      <c r="O77" s="112">
        <v>7064635</v>
      </c>
      <c r="P77" s="112">
        <v>29230770</v>
      </c>
      <c r="Q77" s="112">
        <v>3588188</v>
      </c>
      <c r="R77" s="112">
        <v>156933</v>
      </c>
      <c r="S77" s="112">
        <v>5896212</v>
      </c>
      <c r="T77" s="112">
        <v>21237259</v>
      </c>
      <c r="U77" s="112">
        <v>21456059</v>
      </c>
      <c r="V77" s="112">
        <v>5330557</v>
      </c>
      <c r="W77" s="112">
        <v>2692445</v>
      </c>
      <c r="X77" s="112">
        <v>3348005</v>
      </c>
      <c r="Y77" s="112">
        <v>38654</v>
      </c>
      <c r="Z77" s="112">
        <v>8788539</v>
      </c>
      <c r="AA77" s="112">
        <v>113432</v>
      </c>
    </row>
    <row r="78" spans="1:27" ht="15" hidden="1" customHeight="1" outlineLevel="1" x14ac:dyDescent="0.25">
      <c r="A78" s="163" t="s">
        <v>216</v>
      </c>
      <c r="B78" s="112">
        <v>30080131</v>
      </c>
      <c r="C78" s="112">
        <v>5553684</v>
      </c>
      <c r="D78" s="112">
        <v>10800636</v>
      </c>
      <c r="E78" s="112">
        <v>3842250</v>
      </c>
      <c r="F78" s="112">
        <v>31532272</v>
      </c>
      <c r="G78" s="112">
        <v>6073995</v>
      </c>
      <c r="H78" s="112">
        <v>2043770</v>
      </c>
      <c r="I78" s="112">
        <v>16773127</v>
      </c>
      <c r="J78" s="112">
        <v>25758841</v>
      </c>
      <c r="K78" s="112">
        <v>704442</v>
      </c>
      <c r="L78" s="112">
        <v>2321888</v>
      </c>
      <c r="M78" s="112">
        <v>4965012</v>
      </c>
      <c r="N78" s="112">
        <v>5580755</v>
      </c>
      <c r="O78" s="112">
        <v>4157990</v>
      </c>
      <c r="P78" s="112">
        <v>23903631</v>
      </c>
      <c r="Q78" s="112">
        <v>10570626</v>
      </c>
      <c r="R78" s="112">
        <v>800346</v>
      </c>
      <c r="S78" s="112">
        <v>3513808</v>
      </c>
      <c r="T78" s="112">
        <v>18915696</v>
      </c>
      <c r="U78" s="112">
        <v>54018399</v>
      </c>
      <c r="V78" s="112">
        <v>10031005</v>
      </c>
      <c r="W78" s="112">
        <v>882083</v>
      </c>
      <c r="X78" s="112">
        <v>8673234</v>
      </c>
      <c r="Y78" s="112">
        <v>50975</v>
      </c>
      <c r="Z78" s="112">
        <v>2214270</v>
      </c>
      <c r="AA78" s="112">
        <v>79840</v>
      </c>
    </row>
    <row r="79" spans="1:27" ht="15" hidden="1" customHeight="1" outlineLevel="1" x14ac:dyDescent="0.25">
      <c r="A79" s="163" t="s">
        <v>211</v>
      </c>
      <c r="B79" s="112">
        <v>26147593</v>
      </c>
      <c r="C79" s="112">
        <v>3815459</v>
      </c>
      <c r="D79" s="112">
        <v>5196817</v>
      </c>
      <c r="E79" s="112">
        <v>2346516</v>
      </c>
      <c r="F79" s="112">
        <v>42295813</v>
      </c>
      <c r="G79" s="112">
        <v>3368452</v>
      </c>
      <c r="H79" s="112">
        <v>1530045</v>
      </c>
      <c r="I79" s="112">
        <v>116997844</v>
      </c>
      <c r="J79" s="112">
        <v>42888666</v>
      </c>
      <c r="K79" s="112">
        <v>559473</v>
      </c>
      <c r="L79" s="112">
        <v>610333</v>
      </c>
      <c r="M79" s="112">
        <v>5403137</v>
      </c>
      <c r="N79" s="112">
        <v>3759861</v>
      </c>
      <c r="O79" s="112">
        <v>1782119</v>
      </c>
      <c r="P79" s="112">
        <v>46115188</v>
      </c>
      <c r="Q79" s="112">
        <v>3070427</v>
      </c>
      <c r="R79" s="112">
        <v>159111</v>
      </c>
      <c r="S79" s="112">
        <v>15821226</v>
      </c>
      <c r="T79" s="112">
        <v>18922522</v>
      </c>
      <c r="U79" s="112">
        <v>19367472</v>
      </c>
      <c r="V79" s="112">
        <v>8477495</v>
      </c>
      <c r="W79" s="112">
        <v>698150</v>
      </c>
      <c r="X79" s="112">
        <v>8910254</v>
      </c>
      <c r="Y79" s="112">
        <v>28156</v>
      </c>
      <c r="Z79" s="112">
        <v>8008918</v>
      </c>
      <c r="AA79" s="112">
        <v>280007</v>
      </c>
    </row>
    <row r="80" spans="1:27" ht="15" hidden="1" customHeight="1" outlineLevel="1" x14ac:dyDescent="0.25">
      <c r="A80" s="163" t="s">
        <v>221</v>
      </c>
      <c r="B80" s="112">
        <v>4589997</v>
      </c>
      <c r="C80" s="112">
        <v>2990868</v>
      </c>
      <c r="D80" s="112">
        <v>5742385</v>
      </c>
      <c r="E80" s="112">
        <v>3499535</v>
      </c>
      <c r="F80" s="112">
        <v>4927837</v>
      </c>
      <c r="G80" s="112">
        <v>701892</v>
      </c>
      <c r="H80" s="112">
        <v>4832325</v>
      </c>
      <c r="I80" s="112">
        <v>339341</v>
      </c>
      <c r="J80" s="112">
        <v>3481482</v>
      </c>
      <c r="K80" s="112">
        <v>88168</v>
      </c>
      <c r="L80" s="112">
        <v>514873</v>
      </c>
      <c r="M80" s="112">
        <v>10173468</v>
      </c>
      <c r="N80" s="112">
        <v>4389720</v>
      </c>
      <c r="O80" s="112">
        <v>15237699</v>
      </c>
      <c r="P80" s="112">
        <v>649906</v>
      </c>
      <c r="Q80" s="112">
        <v>5306948</v>
      </c>
      <c r="R80" s="112">
        <v>23386</v>
      </c>
      <c r="S80" s="112">
        <v>17341717</v>
      </c>
      <c r="T80" s="112">
        <v>15699353</v>
      </c>
      <c r="U80" s="112">
        <v>15137169</v>
      </c>
      <c r="V80" s="112">
        <v>63043</v>
      </c>
      <c r="W80" s="112">
        <v>212051</v>
      </c>
      <c r="X80" s="112">
        <v>352732</v>
      </c>
      <c r="Y80" s="112">
        <v>144814</v>
      </c>
      <c r="Z80" s="112">
        <v>531960</v>
      </c>
      <c r="AA80" s="112">
        <v>153736</v>
      </c>
    </row>
    <row r="81" spans="1:27" ht="15" hidden="1" customHeight="1" outlineLevel="1" x14ac:dyDescent="0.25">
      <c r="A81" s="163" t="s">
        <v>230</v>
      </c>
      <c r="B81" s="112">
        <v>4111375</v>
      </c>
      <c r="C81" s="112">
        <v>29192</v>
      </c>
      <c r="D81" s="112">
        <v>59024</v>
      </c>
      <c r="E81" s="112">
        <v>85611</v>
      </c>
      <c r="F81" s="112">
        <v>29320973</v>
      </c>
      <c r="G81" s="112">
        <v>28090</v>
      </c>
      <c r="H81" s="112">
        <v>25585</v>
      </c>
      <c r="I81" s="112">
        <v>30203</v>
      </c>
      <c r="J81" s="112">
        <v>9380037</v>
      </c>
      <c r="K81" s="112">
        <v>11432</v>
      </c>
      <c r="L81" s="112">
        <v>11469</v>
      </c>
      <c r="M81" s="112">
        <v>49032</v>
      </c>
      <c r="N81" s="112">
        <v>35024</v>
      </c>
      <c r="O81" s="112">
        <v>33082</v>
      </c>
      <c r="P81" s="112">
        <v>2253292</v>
      </c>
      <c r="Q81" s="112">
        <v>62577</v>
      </c>
      <c r="R81" s="112">
        <v>1488</v>
      </c>
      <c r="S81" s="112">
        <v>96416</v>
      </c>
      <c r="T81" s="112">
        <v>204093</v>
      </c>
      <c r="U81" s="112">
        <v>62912</v>
      </c>
      <c r="V81" s="112">
        <v>82830</v>
      </c>
      <c r="W81" s="112">
        <v>22329</v>
      </c>
      <c r="X81" s="112">
        <v>45608</v>
      </c>
      <c r="Y81" s="112">
        <v>3192</v>
      </c>
      <c r="Z81" s="112">
        <v>233082</v>
      </c>
      <c r="AA81" s="112">
        <v>2633</v>
      </c>
    </row>
    <row r="82" spans="1:27" ht="15" hidden="1" customHeight="1" outlineLevel="1" x14ac:dyDescent="0.25">
      <c r="A82" s="163" t="s">
        <v>226</v>
      </c>
      <c r="B82" s="112">
        <v>16838794</v>
      </c>
      <c r="C82" s="112">
        <v>394820</v>
      </c>
      <c r="D82" s="112">
        <v>448394</v>
      </c>
      <c r="E82" s="112">
        <v>432646</v>
      </c>
      <c r="F82" s="112">
        <v>13185116</v>
      </c>
      <c r="G82" s="112">
        <v>336213</v>
      </c>
      <c r="H82" s="112">
        <v>139890</v>
      </c>
      <c r="I82" s="112">
        <v>11852909</v>
      </c>
      <c r="J82" s="112">
        <v>15213018</v>
      </c>
      <c r="K82" s="112">
        <v>99435</v>
      </c>
      <c r="L82" s="112">
        <v>148964</v>
      </c>
      <c r="M82" s="112">
        <v>657782</v>
      </c>
      <c r="N82" s="112">
        <v>505687</v>
      </c>
      <c r="O82" s="112">
        <v>3649615</v>
      </c>
      <c r="P82" s="112">
        <v>9106647</v>
      </c>
      <c r="Q82" s="112">
        <v>321746</v>
      </c>
      <c r="R82" s="112">
        <v>16245</v>
      </c>
      <c r="S82" s="112">
        <v>1226755</v>
      </c>
      <c r="T82" s="112">
        <v>1988727</v>
      </c>
      <c r="U82" s="112">
        <v>1301293</v>
      </c>
      <c r="V82" s="112">
        <v>180884</v>
      </c>
      <c r="W82" s="112">
        <v>63930</v>
      </c>
      <c r="X82" s="112">
        <v>674610</v>
      </c>
      <c r="Y82" s="112">
        <v>4678</v>
      </c>
      <c r="Z82" s="112">
        <v>553647</v>
      </c>
      <c r="AA82" s="112">
        <v>52836</v>
      </c>
    </row>
    <row r="83" spans="1:27" ht="15" hidden="1" customHeight="1" outlineLevel="1" x14ac:dyDescent="0.25">
      <c r="A83" s="163" t="s">
        <v>232</v>
      </c>
      <c r="B83" s="112">
        <v>904148</v>
      </c>
      <c r="C83" s="112">
        <v>94041</v>
      </c>
      <c r="D83" s="112">
        <v>697995</v>
      </c>
      <c r="E83" s="112">
        <v>60101</v>
      </c>
      <c r="F83" s="112">
        <v>653947</v>
      </c>
      <c r="G83" s="112">
        <v>113031</v>
      </c>
      <c r="H83" s="112">
        <v>39289</v>
      </c>
      <c r="I83" s="112">
        <v>166599</v>
      </c>
      <c r="J83" s="112">
        <v>1024736</v>
      </c>
      <c r="K83" s="112">
        <v>10629</v>
      </c>
      <c r="L83" s="112">
        <v>13651</v>
      </c>
      <c r="M83" s="112">
        <v>59585</v>
      </c>
      <c r="N83" s="112">
        <v>127492</v>
      </c>
      <c r="O83" s="112">
        <v>34734</v>
      </c>
      <c r="P83" s="112">
        <v>211173</v>
      </c>
      <c r="Q83" s="112">
        <v>1840696</v>
      </c>
      <c r="R83" s="112">
        <v>5416</v>
      </c>
      <c r="S83" s="112">
        <v>90046</v>
      </c>
      <c r="T83" s="112">
        <v>154347</v>
      </c>
      <c r="U83" s="112">
        <v>1509969</v>
      </c>
      <c r="V83" s="112">
        <v>147533</v>
      </c>
      <c r="W83" s="112">
        <v>31117</v>
      </c>
      <c r="X83" s="112">
        <v>119322</v>
      </c>
      <c r="Y83" s="112">
        <v>35052</v>
      </c>
      <c r="Z83" s="112">
        <v>94329</v>
      </c>
      <c r="AA83" s="112">
        <v>2082</v>
      </c>
    </row>
    <row r="84" spans="1:27" ht="15" hidden="1" customHeight="1" outlineLevel="1" x14ac:dyDescent="0.25">
      <c r="A84" s="163" t="s">
        <v>225</v>
      </c>
      <c r="B84" s="112">
        <v>7239548</v>
      </c>
      <c r="C84" s="112">
        <v>2696786</v>
      </c>
      <c r="D84" s="112">
        <v>3128053</v>
      </c>
      <c r="E84" s="112">
        <v>2122337</v>
      </c>
      <c r="F84" s="112">
        <v>6499305</v>
      </c>
      <c r="G84" s="112">
        <v>2305244</v>
      </c>
      <c r="H84" s="112">
        <v>1049082</v>
      </c>
      <c r="I84" s="112">
        <v>2291273</v>
      </c>
      <c r="J84" s="112">
        <v>4461214</v>
      </c>
      <c r="K84" s="112">
        <v>378679</v>
      </c>
      <c r="L84" s="112">
        <v>391953</v>
      </c>
      <c r="M84" s="112">
        <v>2013939</v>
      </c>
      <c r="N84" s="112">
        <v>2516273</v>
      </c>
      <c r="O84" s="112">
        <v>1485655</v>
      </c>
      <c r="P84" s="112">
        <v>9088497</v>
      </c>
      <c r="Q84" s="112">
        <v>2581863</v>
      </c>
      <c r="R84" s="112">
        <v>87953</v>
      </c>
      <c r="S84" s="112">
        <v>2021939</v>
      </c>
      <c r="T84" s="112">
        <v>7539621</v>
      </c>
      <c r="U84" s="112">
        <v>6714151</v>
      </c>
      <c r="V84" s="112">
        <v>695512</v>
      </c>
      <c r="W84" s="112">
        <v>411487</v>
      </c>
      <c r="X84" s="112">
        <v>3379064</v>
      </c>
      <c r="Y84" s="112">
        <v>16945</v>
      </c>
      <c r="Z84" s="112">
        <v>332973</v>
      </c>
      <c r="AA84" s="112">
        <v>78281</v>
      </c>
    </row>
    <row r="85" spans="1:27" ht="15" hidden="1" customHeight="1" outlineLevel="1" x14ac:dyDescent="0.25">
      <c r="A85" s="163" t="s">
        <v>235</v>
      </c>
      <c r="B85" s="112">
        <v>929119</v>
      </c>
      <c r="C85" s="112">
        <v>50652</v>
      </c>
      <c r="D85" s="112">
        <v>41037</v>
      </c>
      <c r="E85" s="112">
        <v>32906</v>
      </c>
      <c r="F85" s="112">
        <v>1709871</v>
      </c>
      <c r="G85" s="112">
        <v>28658</v>
      </c>
      <c r="H85" s="112">
        <v>26369</v>
      </c>
      <c r="I85" s="112">
        <v>107639</v>
      </c>
      <c r="J85" s="112">
        <v>644035</v>
      </c>
      <c r="K85" s="112">
        <v>7167</v>
      </c>
      <c r="L85" s="112">
        <v>24262</v>
      </c>
      <c r="M85" s="112">
        <v>80039</v>
      </c>
      <c r="N85" s="112">
        <v>46034</v>
      </c>
      <c r="O85" s="112">
        <v>24241</v>
      </c>
      <c r="P85" s="112">
        <v>424016</v>
      </c>
      <c r="Q85" s="112">
        <v>30389</v>
      </c>
      <c r="R85" s="112">
        <v>5773</v>
      </c>
      <c r="S85" s="112">
        <v>32685</v>
      </c>
      <c r="T85" s="112">
        <v>94993</v>
      </c>
      <c r="U85" s="112">
        <v>56955</v>
      </c>
      <c r="V85" s="112">
        <v>113538</v>
      </c>
      <c r="W85" s="112">
        <v>14339</v>
      </c>
      <c r="X85" s="112">
        <v>68865</v>
      </c>
      <c r="Y85" s="112">
        <v>2463</v>
      </c>
      <c r="Z85" s="112">
        <v>105871</v>
      </c>
      <c r="AA85" s="112">
        <v>221275</v>
      </c>
    </row>
    <row r="86" spans="1:27" ht="15" customHeight="1" collapsed="1" x14ac:dyDescent="0.25">
      <c r="B86" s="155" t="s">
        <v>506</v>
      </c>
      <c r="C86" s="363" t="s">
        <v>513</v>
      </c>
      <c r="D86" s="363"/>
      <c r="E86" s="363"/>
      <c r="F86" s="363"/>
      <c r="G86" s="363"/>
      <c r="H86" s="363"/>
      <c r="I86" s="363"/>
      <c r="J86" s="363"/>
      <c r="K86" s="363"/>
      <c r="L86" s="363"/>
      <c r="M86" s="363"/>
      <c r="N86" s="363"/>
      <c r="O86" s="363"/>
      <c r="P86" s="363"/>
      <c r="Q86" s="363"/>
      <c r="R86" s="363"/>
      <c r="S86" s="364" t="s">
        <v>999</v>
      </c>
      <c r="T86" s="364"/>
      <c r="U86" s="364"/>
      <c r="V86" s="364"/>
      <c r="W86" s="364"/>
      <c r="X86" s="364"/>
      <c r="Y86" s="364"/>
      <c r="Z86" s="364"/>
      <c r="AA86" s="364"/>
    </row>
    <row r="88" spans="1:27" ht="15" hidden="1" customHeight="1" outlineLevel="1" x14ac:dyDescent="0.25">
      <c r="A88" s="162" t="s">
        <v>498</v>
      </c>
      <c r="B88" s="161" t="s">
        <v>212</v>
      </c>
      <c r="C88" s="161" t="s">
        <v>229</v>
      </c>
      <c r="D88" s="161" t="s">
        <v>222</v>
      </c>
      <c r="E88" s="161" t="s">
        <v>219</v>
      </c>
      <c r="F88" s="161" t="s">
        <v>210</v>
      </c>
      <c r="G88" s="161" t="s">
        <v>224</v>
      </c>
      <c r="H88" s="161" t="s">
        <v>227</v>
      </c>
      <c r="I88" s="161" t="s">
        <v>218</v>
      </c>
      <c r="J88" s="161" t="s">
        <v>214</v>
      </c>
      <c r="K88" s="161" t="s">
        <v>234</v>
      </c>
      <c r="L88" s="161" t="s">
        <v>231</v>
      </c>
      <c r="M88" s="161" t="s">
        <v>220</v>
      </c>
      <c r="N88" s="161" t="s">
        <v>223</v>
      </c>
      <c r="O88" s="161" t="s">
        <v>215</v>
      </c>
      <c r="P88" s="161" t="s">
        <v>213</v>
      </c>
      <c r="Q88" s="161" t="s">
        <v>228</v>
      </c>
      <c r="R88" s="161" t="s">
        <v>233</v>
      </c>
      <c r="S88" s="161" t="s">
        <v>217</v>
      </c>
      <c r="T88" s="161" t="s">
        <v>216</v>
      </c>
      <c r="U88" s="161" t="s">
        <v>211</v>
      </c>
      <c r="V88" s="161" t="s">
        <v>221</v>
      </c>
      <c r="W88" s="161" t="s">
        <v>230</v>
      </c>
      <c r="X88" s="161" t="s">
        <v>226</v>
      </c>
      <c r="Y88" s="161" t="s">
        <v>232</v>
      </c>
      <c r="Z88" s="161" t="s">
        <v>225</v>
      </c>
      <c r="AA88" s="161" t="s">
        <v>235</v>
      </c>
    </row>
    <row r="89" spans="1:27" ht="15" hidden="1" customHeight="1" outlineLevel="1" x14ac:dyDescent="0.25">
      <c r="A89" s="163" t="s">
        <v>212</v>
      </c>
      <c r="B89" s="325">
        <v>45957</v>
      </c>
      <c r="C89" s="325">
        <v>3423891</v>
      </c>
      <c r="D89" s="325">
        <v>7110890</v>
      </c>
      <c r="E89" s="325">
        <v>5385464</v>
      </c>
      <c r="F89" s="325">
        <v>221945</v>
      </c>
      <c r="G89" s="325">
        <v>1997140</v>
      </c>
      <c r="H89" s="325">
        <v>3583442</v>
      </c>
      <c r="I89" s="325">
        <v>187867</v>
      </c>
      <c r="J89" s="325">
        <v>4574969</v>
      </c>
      <c r="K89" s="325">
        <v>215594</v>
      </c>
      <c r="L89" s="325">
        <v>1430058</v>
      </c>
      <c r="M89" s="325">
        <v>19380934</v>
      </c>
      <c r="N89" s="325">
        <v>3747992</v>
      </c>
      <c r="O89" s="325">
        <v>30436027</v>
      </c>
      <c r="P89" s="325">
        <v>87518</v>
      </c>
      <c r="Q89" s="325">
        <v>3235638</v>
      </c>
      <c r="R89" s="325">
        <v>131616</v>
      </c>
      <c r="S89" s="325">
        <v>15649807</v>
      </c>
      <c r="T89" s="325">
        <v>10567748</v>
      </c>
      <c r="U89" s="325">
        <v>29228204</v>
      </c>
      <c r="V89" s="325">
        <v>1326441</v>
      </c>
      <c r="W89" s="325">
        <v>1723250</v>
      </c>
      <c r="X89" s="325">
        <v>958626</v>
      </c>
      <c r="Y89" s="325">
        <v>154798</v>
      </c>
      <c r="Z89" s="325">
        <v>1488026</v>
      </c>
      <c r="AA89" s="325">
        <v>230503</v>
      </c>
    </row>
    <row r="90" spans="1:27" ht="15" hidden="1" customHeight="1" outlineLevel="1" x14ac:dyDescent="0.25">
      <c r="A90" s="163" t="s">
        <v>229</v>
      </c>
      <c r="B90" s="325">
        <v>2118856</v>
      </c>
      <c r="C90" s="325">
        <v>69076</v>
      </c>
      <c r="D90" s="325">
        <v>48466</v>
      </c>
      <c r="E90" s="325">
        <v>48523</v>
      </c>
      <c r="F90" s="325">
        <v>7056895</v>
      </c>
      <c r="G90" s="325">
        <v>3257</v>
      </c>
      <c r="H90" s="325">
        <v>5626</v>
      </c>
      <c r="I90" s="325">
        <v>20120</v>
      </c>
      <c r="J90" s="325">
        <v>1735979</v>
      </c>
      <c r="K90" s="325">
        <v>343929</v>
      </c>
      <c r="L90" s="325">
        <v>6201</v>
      </c>
      <c r="M90" s="325">
        <v>3827069</v>
      </c>
      <c r="N90" s="325">
        <v>302824</v>
      </c>
      <c r="O90" s="325">
        <v>7171</v>
      </c>
      <c r="P90" s="325">
        <v>1731181</v>
      </c>
      <c r="Q90" s="325">
        <v>57449</v>
      </c>
      <c r="R90" s="325">
        <v>2523</v>
      </c>
      <c r="S90" s="325">
        <v>850782</v>
      </c>
      <c r="T90" s="325">
        <v>692006</v>
      </c>
      <c r="U90" s="325">
        <v>160071</v>
      </c>
      <c r="V90" s="325">
        <v>1760484</v>
      </c>
      <c r="W90" s="325">
        <v>14291</v>
      </c>
      <c r="X90" s="325">
        <v>18327</v>
      </c>
      <c r="Y90" s="325">
        <v>740</v>
      </c>
      <c r="Z90" s="325">
        <v>2664999</v>
      </c>
      <c r="AA90" s="325">
        <v>362</v>
      </c>
    </row>
    <row r="91" spans="1:27" ht="15" hidden="1" customHeight="1" outlineLevel="1" x14ac:dyDescent="0.25">
      <c r="A91" s="163" t="s">
        <v>222</v>
      </c>
      <c r="B91" s="325">
        <v>6703830</v>
      </c>
      <c r="C91" s="325">
        <v>18089</v>
      </c>
      <c r="D91" s="325">
        <v>1722778</v>
      </c>
      <c r="E91" s="325">
        <v>90293</v>
      </c>
      <c r="F91" s="325">
        <v>11705274</v>
      </c>
      <c r="G91" s="325">
        <v>39682</v>
      </c>
      <c r="H91" s="325">
        <v>7853</v>
      </c>
      <c r="I91" s="325">
        <v>6512917</v>
      </c>
      <c r="J91" s="325">
        <v>7047454</v>
      </c>
      <c r="K91" s="325">
        <v>3055</v>
      </c>
      <c r="L91" s="325">
        <v>696527</v>
      </c>
      <c r="M91" s="325">
        <v>3060350</v>
      </c>
      <c r="N91" s="325">
        <v>43609</v>
      </c>
      <c r="O91" s="325">
        <v>95841</v>
      </c>
      <c r="P91" s="325">
        <v>18239368</v>
      </c>
      <c r="Q91" s="325">
        <v>78108</v>
      </c>
      <c r="R91" s="325">
        <v>49699</v>
      </c>
      <c r="S91" s="325">
        <v>2915986</v>
      </c>
      <c r="T91" s="325">
        <v>305468</v>
      </c>
      <c r="U91" s="325">
        <v>8262354</v>
      </c>
      <c r="V91" s="325">
        <v>3500908</v>
      </c>
      <c r="W91" s="325">
        <v>4037</v>
      </c>
      <c r="X91" s="325">
        <v>17568</v>
      </c>
      <c r="Y91" s="325">
        <v>384</v>
      </c>
      <c r="Z91" s="325">
        <v>864123</v>
      </c>
      <c r="AA91" s="325">
        <v>36067</v>
      </c>
    </row>
    <row r="92" spans="1:27" ht="15" hidden="1" customHeight="1" outlineLevel="1" x14ac:dyDescent="0.25">
      <c r="A92" s="163" t="s">
        <v>219</v>
      </c>
      <c r="B92" s="325">
        <v>3159102</v>
      </c>
      <c r="C92" s="325">
        <v>40826</v>
      </c>
      <c r="D92" s="325">
        <v>97912</v>
      </c>
      <c r="E92" s="325">
        <v>854192</v>
      </c>
      <c r="F92" s="325">
        <v>13335865</v>
      </c>
      <c r="G92" s="325">
        <v>42993</v>
      </c>
      <c r="H92" s="325">
        <v>514730</v>
      </c>
      <c r="I92" s="325">
        <v>52379</v>
      </c>
      <c r="J92" s="325">
        <v>7336701</v>
      </c>
      <c r="K92" s="325">
        <v>86214</v>
      </c>
      <c r="L92" s="325">
        <v>2564</v>
      </c>
      <c r="M92" s="325">
        <v>269232</v>
      </c>
      <c r="N92" s="325">
        <v>421596</v>
      </c>
      <c r="O92" s="325">
        <v>55327</v>
      </c>
      <c r="P92" s="325">
        <v>2288265</v>
      </c>
      <c r="Q92" s="325">
        <v>146984</v>
      </c>
      <c r="R92" s="325">
        <v>64693</v>
      </c>
      <c r="S92" s="325">
        <v>1666622</v>
      </c>
      <c r="T92" s="325">
        <v>1509255</v>
      </c>
      <c r="U92" s="325">
        <v>24335</v>
      </c>
      <c r="V92" s="325">
        <v>2528960</v>
      </c>
      <c r="W92" s="325">
        <v>373146</v>
      </c>
      <c r="X92" s="325">
        <v>49992</v>
      </c>
      <c r="Y92" s="325">
        <v>325</v>
      </c>
      <c r="Z92" s="325">
        <v>338263</v>
      </c>
      <c r="AA92" s="325">
        <v>6595</v>
      </c>
    </row>
    <row r="93" spans="1:27" ht="15" hidden="1" customHeight="1" outlineLevel="1" x14ac:dyDescent="0.25">
      <c r="A93" s="163" t="s">
        <v>210</v>
      </c>
      <c r="B93" s="325">
        <v>7585566</v>
      </c>
      <c r="C93" s="325">
        <v>485897</v>
      </c>
      <c r="D93" s="325">
        <v>11240312</v>
      </c>
      <c r="E93" s="325">
        <v>17838043</v>
      </c>
      <c r="F93" s="325">
        <v>5667472</v>
      </c>
      <c r="G93" s="325">
        <v>2707968</v>
      </c>
      <c r="H93" s="325">
        <v>3556168</v>
      </c>
      <c r="I93" s="325">
        <v>527201</v>
      </c>
      <c r="J93" s="325">
        <v>2182893</v>
      </c>
      <c r="K93" s="325">
        <v>55171</v>
      </c>
      <c r="L93" s="325">
        <v>291810</v>
      </c>
      <c r="M93" s="325">
        <v>7724851</v>
      </c>
      <c r="N93" s="325">
        <v>7498026</v>
      </c>
      <c r="O93" s="325">
        <v>27484290</v>
      </c>
      <c r="P93" s="325">
        <v>670481</v>
      </c>
      <c r="Q93" s="325">
        <v>3991958</v>
      </c>
      <c r="R93" s="325">
        <v>1404313</v>
      </c>
      <c r="S93" s="325">
        <v>27163529</v>
      </c>
      <c r="T93" s="325">
        <v>23715075</v>
      </c>
      <c r="U93" s="325">
        <v>5511695</v>
      </c>
      <c r="V93" s="325">
        <v>595718</v>
      </c>
      <c r="W93" s="325">
        <v>4645702</v>
      </c>
      <c r="X93" s="325">
        <v>1476919</v>
      </c>
      <c r="Y93" s="325">
        <v>3353067</v>
      </c>
      <c r="Z93" s="325">
        <v>752792</v>
      </c>
      <c r="AA93" s="325">
        <v>76134</v>
      </c>
    </row>
    <row r="94" spans="1:27" ht="15" hidden="1" customHeight="1" outlineLevel="1" x14ac:dyDescent="0.25">
      <c r="A94" s="163" t="s">
        <v>224</v>
      </c>
      <c r="B94" s="325">
        <v>1563666</v>
      </c>
      <c r="C94" s="325">
        <v>1775</v>
      </c>
      <c r="D94" s="325">
        <v>65050</v>
      </c>
      <c r="E94" s="325">
        <v>21641</v>
      </c>
      <c r="F94" s="325">
        <v>2822067</v>
      </c>
      <c r="G94" s="325">
        <v>2859058</v>
      </c>
      <c r="H94" s="325">
        <v>67887</v>
      </c>
      <c r="I94" s="325">
        <v>1460</v>
      </c>
      <c r="J94" s="325">
        <v>4506179</v>
      </c>
      <c r="K94" s="325">
        <v>833</v>
      </c>
      <c r="L94" s="325">
        <v>703</v>
      </c>
      <c r="M94" s="325">
        <v>565748</v>
      </c>
      <c r="N94" s="325">
        <v>10400</v>
      </c>
      <c r="O94" s="325">
        <v>6448</v>
      </c>
      <c r="P94" s="325">
        <v>8964791</v>
      </c>
      <c r="Q94" s="325">
        <v>52547</v>
      </c>
      <c r="R94" s="325">
        <v>348</v>
      </c>
      <c r="S94" s="325">
        <v>2456316</v>
      </c>
      <c r="T94" s="325">
        <v>54811</v>
      </c>
      <c r="U94" s="325">
        <v>949459</v>
      </c>
      <c r="V94" s="325">
        <v>1814067</v>
      </c>
      <c r="W94" s="325">
        <v>1620</v>
      </c>
      <c r="X94" s="325">
        <v>2588</v>
      </c>
      <c r="Y94" s="325">
        <v>87</v>
      </c>
      <c r="Z94" s="325">
        <v>195057</v>
      </c>
      <c r="AA94" s="325">
        <v>706</v>
      </c>
    </row>
    <row r="95" spans="1:27" ht="15" hidden="1" customHeight="1" outlineLevel="1" x14ac:dyDescent="0.25">
      <c r="A95" s="163" t="s">
        <v>227</v>
      </c>
      <c r="B95" s="325">
        <v>3263765</v>
      </c>
      <c r="C95" s="325">
        <v>15387</v>
      </c>
      <c r="D95" s="325">
        <v>19798</v>
      </c>
      <c r="E95" s="325">
        <v>94200</v>
      </c>
      <c r="F95" s="325">
        <v>5984511</v>
      </c>
      <c r="G95" s="325">
        <v>21921</v>
      </c>
      <c r="H95" s="325">
        <v>189388</v>
      </c>
      <c r="I95" s="325">
        <v>2788011</v>
      </c>
      <c r="J95" s="325">
        <v>2397705</v>
      </c>
      <c r="K95" s="325">
        <v>1701</v>
      </c>
      <c r="L95" s="325">
        <v>11063</v>
      </c>
      <c r="M95" s="325">
        <v>532704</v>
      </c>
      <c r="N95" s="325">
        <v>74471</v>
      </c>
      <c r="O95" s="325">
        <v>981055</v>
      </c>
      <c r="P95" s="325">
        <v>2025507</v>
      </c>
      <c r="Q95" s="325">
        <v>7223</v>
      </c>
      <c r="R95" s="325">
        <v>403</v>
      </c>
      <c r="S95" s="325">
        <v>4027354</v>
      </c>
      <c r="T95" s="325">
        <v>503054</v>
      </c>
      <c r="U95" s="325">
        <v>279127</v>
      </c>
      <c r="V95" s="325">
        <v>1368776</v>
      </c>
      <c r="W95" s="325">
        <v>1627</v>
      </c>
      <c r="X95" s="325">
        <v>7700</v>
      </c>
      <c r="Y95" s="325">
        <v>394</v>
      </c>
      <c r="Z95" s="325">
        <v>476498</v>
      </c>
      <c r="AA95" s="325">
        <v>851</v>
      </c>
    </row>
    <row r="96" spans="1:27" ht="15" hidden="1" customHeight="1" outlineLevel="1" x14ac:dyDescent="0.25">
      <c r="A96" s="163" t="s">
        <v>218</v>
      </c>
      <c r="B96" s="325">
        <v>9797522</v>
      </c>
      <c r="C96" s="325">
        <v>34185</v>
      </c>
      <c r="D96" s="325">
        <v>97523</v>
      </c>
      <c r="E96" s="325">
        <v>53587</v>
      </c>
      <c r="F96" s="325">
        <v>40039008</v>
      </c>
      <c r="G96" s="325">
        <v>10326</v>
      </c>
      <c r="H96" s="325">
        <v>23423</v>
      </c>
      <c r="I96" s="325">
        <v>5106</v>
      </c>
      <c r="J96" s="325">
        <v>6111065</v>
      </c>
      <c r="K96" s="325">
        <v>1241</v>
      </c>
      <c r="L96" s="325">
        <v>9013</v>
      </c>
      <c r="M96" s="325">
        <v>125293</v>
      </c>
      <c r="N96" s="325">
        <v>233083</v>
      </c>
      <c r="O96" s="325">
        <v>525809</v>
      </c>
      <c r="P96" s="325">
        <v>4160395</v>
      </c>
      <c r="Q96" s="325">
        <v>6289</v>
      </c>
      <c r="R96" s="325">
        <v>4457</v>
      </c>
      <c r="S96" s="325">
        <v>797211</v>
      </c>
      <c r="T96" s="325">
        <v>220959</v>
      </c>
      <c r="U96" s="325">
        <v>1813739</v>
      </c>
      <c r="V96" s="325">
        <v>1184127</v>
      </c>
      <c r="W96" s="325">
        <v>2405</v>
      </c>
      <c r="X96" s="325">
        <v>21301</v>
      </c>
      <c r="Y96" s="325">
        <v>146</v>
      </c>
      <c r="Z96" s="325">
        <v>192208</v>
      </c>
      <c r="AA96" s="325">
        <v>2440</v>
      </c>
    </row>
    <row r="97" spans="1:27" ht="15" hidden="1" customHeight="1" outlineLevel="1" x14ac:dyDescent="0.25">
      <c r="A97" s="163" t="s">
        <v>214</v>
      </c>
      <c r="B97" s="325">
        <v>6341103</v>
      </c>
      <c r="C97" s="325">
        <v>1646217</v>
      </c>
      <c r="D97" s="325">
        <v>12297905</v>
      </c>
      <c r="E97" s="325">
        <v>4101924</v>
      </c>
      <c r="F97" s="325">
        <v>6817738</v>
      </c>
      <c r="G97" s="325">
        <v>2215086</v>
      </c>
      <c r="H97" s="325">
        <v>3822845</v>
      </c>
      <c r="I97" s="325">
        <v>34219</v>
      </c>
      <c r="J97" s="325">
        <v>373970</v>
      </c>
      <c r="K97" s="325">
        <v>72383</v>
      </c>
      <c r="L97" s="325">
        <v>240815</v>
      </c>
      <c r="M97" s="325">
        <v>6722253</v>
      </c>
      <c r="N97" s="325">
        <v>4621099</v>
      </c>
      <c r="O97" s="325">
        <v>38090037</v>
      </c>
      <c r="P97" s="325">
        <v>24826319</v>
      </c>
      <c r="Q97" s="325">
        <v>1419320</v>
      </c>
      <c r="R97" s="325">
        <v>99359</v>
      </c>
      <c r="S97" s="325">
        <v>4343886</v>
      </c>
      <c r="T97" s="325">
        <v>13821333</v>
      </c>
      <c r="U97" s="325">
        <v>19428054</v>
      </c>
      <c r="V97" s="325">
        <v>289244</v>
      </c>
      <c r="W97" s="325">
        <v>5162389</v>
      </c>
      <c r="X97" s="325">
        <v>14294</v>
      </c>
      <c r="Y97" s="325">
        <v>274576</v>
      </c>
      <c r="Z97" s="325">
        <v>36336</v>
      </c>
      <c r="AA97" s="325">
        <v>1840386</v>
      </c>
    </row>
    <row r="98" spans="1:27" ht="15" hidden="1" customHeight="1" outlineLevel="1" x14ac:dyDescent="0.25">
      <c r="A98" s="163" t="s">
        <v>234</v>
      </c>
      <c r="B98" s="325">
        <v>337659</v>
      </c>
      <c r="C98" s="325">
        <v>640</v>
      </c>
      <c r="D98" s="325">
        <v>1697</v>
      </c>
      <c r="E98" s="325">
        <v>1821</v>
      </c>
      <c r="F98" s="325">
        <v>771885</v>
      </c>
      <c r="G98" s="325">
        <v>567</v>
      </c>
      <c r="H98" s="325">
        <v>439</v>
      </c>
      <c r="I98" s="325">
        <v>1352</v>
      </c>
      <c r="J98" s="325">
        <v>88554</v>
      </c>
      <c r="K98" s="325">
        <v>1623</v>
      </c>
      <c r="L98" s="325">
        <v>1627</v>
      </c>
      <c r="M98" s="325">
        <v>2172</v>
      </c>
      <c r="N98" s="325">
        <v>2485</v>
      </c>
      <c r="O98" s="325">
        <v>1484</v>
      </c>
      <c r="P98" s="325">
        <v>541549</v>
      </c>
      <c r="Q98" s="325">
        <v>3540</v>
      </c>
      <c r="R98" s="325">
        <v>60</v>
      </c>
      <c r="S98" s="325">
        <v>2421</v>
      </c>
      <c r="T98" s="325">
        <v>4031</v>
      </c>
      <c r="U98" s="325">
        <v>758</v>
      </c>
      <c r="V98" s="325">
        <v>998140</v>
      </c>
      <c r="W98" s="325">
        <v>880</v>
      </c>
      <c r="X98" s="325">
        <v>862</v>
      </c>
      <c r="Y98" s="325">
        <v>19</v>
      </c>
      <c r="Z98" s="325">
        <v>379</v>
      </c>
      <c r="AA98" s="325">
        <v>206</v>
      </c>
    </row>
    <row r="99" spans="1:27" ht="15" hidden="1" customHeight="1" outlineLevel="1" x14ac:dyDescent="0.25">
      <c r="A99" s="163" t="s">
        <v>231</v>
      </c>
      <c r="B99" s="325">
        <v>274127</v>
      </c>
      <c r="C99" s="325">
        <v>3169</v>
      </c>
      <c r="D99" s="325">
        <v>2376</v>
      </c>
      <c r="E99" s="325">
        <v>11050</v>
      </c>
      <c r="F99" s="325">
        <v>1963051</v>
      </c>
      <c r="G99" s="325">
        <v>12423</v>
      </c>
      <c r="H99" s="325">
        <v>46358</v>
      </c>
      <c r="I99" s="325">
        <v>92461</v>
      </c>
      <c r="J99" s="325">
        <v>1306395</v>
      </c>
      <c r="K99" s="325">
        <v>4591</v>
      </c>
      <c r="L99" s="325">
        <v>6755</v>
      </c>
      <c r="M99" s="325">
        <v>61035</v>
      </c>
      <c r="N99" s="325">
        <v>29594</v>
      </c>
      <c r="O99" s="325">
        <v>197642</v>
      </c>
      <c r="P99" s="325">
        <v>192281</v>
      </c>
      <c r="Q99" s="325">
        <v>44317</v>
      </c>
      <c r="R99" s="325">
        <v>37</v>
      </c>
      <c r="S99" s="325">
        <v>56791</v>
      </c>
      <c r="T99" s="325">
        <v>453090</v>
      </c>
      <c r="U99" s="325">
        <v>9188</v>
      </c>
      <c r="V99" s="325">
        <v>77852</v>
      </c>
      <c r="W99" s="325">
        <v>1829</v>
      </c>
      <c r="X99" s="325">
        <v>9865</v>
      </c>
      <c r="Y99" s="325">
        <v>141</v>
      </c>
      <c r="Z99" s="325">
        <v>62681</v>
      </c>
      <c r="AA99" s="325">
        <v>370</v>
      </c>
    </row>
    <row r="100" spans="1:27" ht="15" hidden="1" customHeight="1" outlineLevel="1" x14ac:dyDescent="0.25">
      <c r="A100" s="163" t="s">
        <v>220</v>
      </c>
      <c r="B100" s="325">
        <v>7320946</v>
      </c>
      <c r="C100" s="325">
        <v>48160</v>
      </c>
      <c r="D100" s="325">
        <v>221154</v>
      </c>
      <c r="E100" s="325">
        <v>3621588</v>
      </c>
      <c r="F100" s="325">
        <v>11108825</v>
      </c>
      <c r="G100" s="325">
        <v>377359</v>
      </c>
      <c r="H100" s="325">
        <v>114837</v>
      </c>
      <c r="I100" s="325">
        <v>11976</v>
      </c>
      <c r="J100" s="325">
        <v>9134746</v>
      </c>
      <c r="K100" s="325">
        <v>4734</v>
      </c>
      <c r="L100" s="325">
        <v>50928</v>
      </c>
      <c r="M100" s="325">
        <v>6279757</v>
      </c>
      <c r="N100" s="325">
        <v>121602</v>
      </c>
      <c r="O100" s="325">
        <v>97774</v>
      </c>
      <c r="P100" s="325">
        <v>4940264</v>
      </c>
      <c r="Q100" s="325">
        <v>151606</v>
      </c>
      <c r="R100" s="325">
        <v>1795</v>
      </c>
      <c r="S100" s="325">
        <v>88214</v>
      </c>
      <c r="T100" s="325">
        <v>2055508</v>
      </c>
      <c r="U100" s="325">
        <v>1779794</v>
      </c>
      <c r="V100" s="325">
        <v>2562853</v>
      </c>
      <c r="W100" s="325">
        <v>373976</v>
      </c>
      <c r="X100" s="325">
        <v>46176</v>
      </c>
      <c r="Y100" s="325">
        <v>1286</v>
      </c>
      <c r="Z100" s="325">
        <v>4232434</v>
      </c>
      <c r="AA100" s="325">
        <v>2794</v>
      </c>
    </row>
    <row r="101" spans="1:27" ht="15" hidden="1" customHeight="1" outlineLevel="1" x14ac:dyDescent="0.25">
      <c r="A101" s="163" t="s">
        <v>223</v>
      </c>
      <c r="B101" s="325">
        <v>7874694</v>
      </c>
      <c r="C101" s="325">
        <v>2445345</v>
      </c>
      <c r="D101" s="325">
        <v>27794</v>
      </c>
      <c r="E101" s="325">
        <v>29095</v>
      </c>
      <c r="F101" s="325">
        <v>15578965</v>
      </c>
      <c r="G101" s="325">
        <v>32447</v>
      </c>
      <c r="H101" s="325">
        <v>9530</v>
      </c>
      <c r="I101" s="325">
        <v>3633</v>
      </c>
      <c r="J101" s="325">
        <v>7287083</v>
      </c>
      <c r="K101" s="325">
        <v>1175</v>
      </c>
      <c r="L101" s="325">
        <v>3301</v>
      </c>
      <c r="M101" s="325">
        <v>45803</v>
      </c>
      <c r="N101" s="325">
        <v>4355020</v>
      </c>
      <c r="O101" s="325">
        <v>62886</v>
      </c>
      <c r="P101" s="325">
        <v>3311195</v>
      </c>
      <c r="Q101" s="325">
        <v>3765967</v>
      </c>
      <c r="R101" s="325">
        <v>203</v>
      </c>
      <c r="S101" s="325">
        <v>521255</v>
      </c>
      <c r="T101" s="325">
        <v>1415459</v>
      </c>
      <c r="U101" s="325">
        <v>18751</v>
      </c>
      <c r="V101" s="325">
        <v>1439282</v>
      </c>
      <c r="W101" s="325">
        <v>4438</v>
      </c>
      <c r="X101" s="325">
        <v>8318</v>
      </c>
      <c r="Y101" s="325">
        <v>1130</v>
      </c>
      <c r="Z101" s="325">
        <v>230400</v>
      </c>
      <c r="AA101" s="325">
        <v>1068</v>
      </c>
    </row>
    <row r="102" spans="1:27" ht="15" hidden="1" customHeight="1" outlineLevel="1" x14ac:dyDescent="0.25">
      <c r="A102" s="163" t="s">
        <v>215</v>
      </c>
      <c r="B102" s="325">
        <v>11054180</v>
      </c>
      <c r="C102" s="325">
        <v>25150</v>
      </c>
      <c r="D102" s="325">
        <v>8724810</v>
      </c>
      <c r="E102" s="325">
        <v>21281549</v>
      </c>
      <c r="F102" s="325">
        <v>8702222</v>
      </c>
      <c r="G102" s="325">
        <v>2069871</v>
      </c>
      <c r="H102" s="325">
        <v>13802170</v>
      </c>
      <c r="I102" s="325">
        <v>271504</v>
      </c>
      <c r="J102" s="325">
        <v>8402246</v>
      </c>
      <c r="K102" s="325">
        <v>131299</v>
      </c>
      <c r="L102" s="325">
        <v>397061</v>
      </c>
      <c r="M102" s="325">
        <v>466890</v>
      </c>
      <c r="N102" s="325">
        <v>1401339</v>
      </c>
      <c r="O102" s="325">
        <v>1315551</v>
      </c>
      <c r="P102" s="325">
        <v>4849824</v>
      </c>
      <c r="Q102" s="325">
        <v>90111</v>
      </c>
      <c r="R102" s="325">
        <v>36186</v>
      </c>
      <c r="S102" s="325">
        <v>73589</v>
      </c>
      <c r="T102" s="325">
        <v>11476749</v>
      </c>
      <c r="U102" s="325">
        <v>22439699</v>
      </c>
      <c r="V102" s="325">
        <v>1413402</v>
      </c>
      <c r="W102" s="325">
        <v>1774934</v>
      </c>
      <c r="X102" s="325">
        <v>41538</v>
      </c>
      <c r="Y102" s="325">
        <v>2092</v>
      </c>
      <c r="Z102" s="325">
        <v>769939</v>
      </c>
      <c r="AA102" s="325">
        <v>43934</v>
      </c>
    </row>
    <row r="103" spans="1:27" ht="15" hidden="1" customHeight="1" outlineLevel="1" x14ac:dyDescent="0.25">
      <c r="A103" s="163" t="s">
        <v>213</v>
      </c>
      <c r="B103" s="325">
        <v>847192</v>
      </c>
      <c r="C103" s="325">
        <v>1443346</v>
      </c>
      <c r="D103" s="325">
        <v>3509361</v>
      </c>
      <c r="E103" s="325">
        <v>2065812</v>
      </c>
      <c r="F103" s="325">
        <v>210581</v>
      </c>
      <c r="G103" s="325">
        <v>19916575</v>
      </c>
      <c r="H103" s="325">
        <v>1939594</v>
      </c>
      <c r="I103" s="325">
        <v>205870</v>
      </c>
      <c r="J103" s="325">
        <v>804592</v>
      </c>
      <c r="K103" s="325">
        <v>330742</v>
      </c>
      <c r="L103" s="325">
        <v>283619</v>
      </c>
      <c r="M103" s="325">
        <v>5289779</v>
      </c>
      <c r="N103" s="325">
        <v>9213348</v>
      </c>
      <c r="O103" s="325">
        <v>39641218</v>
      </c>
      <c r="P103" s="325">
        <v>1854992</v>
      </c>
      <c r="Q103" s="325">
        <v>5335365</v>
      </c>
      <c r="R103" s="325">
        <v>5798</v>
      </c>
      <c r="S103" s="325">
        <v>21959136</v>
      </c>
      <c r="T103" s="325">
        <v>3486971</v>
      </c>
      <c r="U103" s="325">
        <v>4604769</v>
      </c>
      <c r="V103" s="325">
        <v>9856803</v>
      </c>
      <c r="W103" s="325">
        <v>4156995</v>
      </c>
      <c r="X103" s="325">
        <v>2224890</v>
      </c>
      <c r="Y103" s="325">
        <v>102675</v>
      </c>
      <c r="Z103" s="325">
        <v>374151</v>
      </c>
      <c r="AA103" s="325">
        <v>52112</v>
      </c>
    </row>
    <row r="104" spans="1:27" ht="15" hidden="1" customHeight="1" outlineLevel="1" x14ac:dyDescent="0.25">
      <c r="A104" s="163" t="s">
        <v>228</v>
      </c>
      <c r="B104" s="325">
        <v>6148735</v>
      </c>
      <c r="C104" s="325">
        <v>10229</v>
      </c>
      <c r="D104" s="325">
        <v>66665</v>
      </c>
      <c r="E104" s="325">
        <v>80360</v>
      </c>
      <c r="F104" s="325">
        <v>7615573</v>
      </c>
      <c r="G104" s="325">
        <v>22882</v>
      </c>
      <c r="H104" s="325">
        <v>21383</v>
      </c>
      <c r="I104" s="325">
        <v>988937</v>
      </c>
      <c r="J104" s="325">
        <v>1172362</v>
      </c>
      <c r="K104" s="325">
        <v>1620</v>
      </c>
      <c r="L104" s="325">
        <v>5711</v>
      </c>
      <c r="M104" s="325">
        <v>4131449</v>
      </c>
      <c r="N104" s="325">
        <v>1094967</v>
      </c>
      <c r="O104" s="325">
        <v>11368</v>
      </c>
      <c r="P104" s="325">
        <v>7092349</v>
      </c>
      <c r="Q104" s="325">
        <v>2547920</v>
      </c>
      <c r="R104" s="325">
        <v>187</v>
      </c>
      <c r="S104" s="325">
        <v>11016178</v>
      </c>
      <c r="T104" s="325">
        <v>577510</v>
      </c>
      <c r="U104" s="325">
        <v>1434977</v>
      </c>
      <c r="V104" s="325">
        <v>1719356</v>
      </c>
      <c r="W104" s="325">
        <v>7611</v>
      </c>
      <c r="X104" s="325">
        <v>5828</v>
      </c>
      <c r="Y104" s="325">
        <v>817</v>
      </c>
      <c r="Z104" s="325">
        <v>53635</v>
      </c>
      <c r="AA104" s="325">
        <v>445</v>
      </c>
    </row>
    <row r="105" spans="1:27" ht="15" hidden="1" customHeight="1" outlineLevel="1" x14ac:dyDescent="0.25">
      <c r="A105" s="163" t="s">
        <v>233</v>
      </c>
      <c r="B105" s="325">
        <v>33693</v>
      </c>
      <c r="C105" s="325">
        <v>446</v>
      </c>
      <c r="D105" s="325">
        <v>3729</v>
      </c>
      <c r="E105" s="325">
        <v>968</v>
      </c>
      <c r="F105" s="325">
        <v>684</v>
      </c>
      <c r="G105" s="325">
        <v>320</v>
      </c>
      <c r="H105" s="325">
        <v>58</v>
      </c>
      <c r="I105" s="325">
        <v>171</v>
      </c>
      <c r="J105" s="325">
        <v>27014</v>
      </c>
      <c r="K105" s="325">
        <v>32</v>
      </c>
      <c r="L105" s="325">
        <v>60</v>
      </c>
      <c r="M105" s="325">
        <v>528</v>
      </c>
      <c r="N105" s="325">
        <v>1982</v>
      </c>
      <c r="O105" s="325">
        <v>101</v>
      </c>
      <c r="P105" s="325">
        <v>935</v>
      </c>
      <c r="Q105" s="325">
        <v>171</v>
      </c>
      <c r="R105" s="325">
        <v>416</v>
      </c>
      <c r="S105" s="325">
        <v>704</v>
      </c>
      <c r="T105" s="325">
        <v>2056</v>
      </c>
      <c r="U105" s="325">
        <v>453</v>
      </c>
      <c r="V105" s="325">
        <v>2216051</v>
      </c>
      <c r="W105" s="325">
        <v>347</v>
      </c>
      <c r="X105" s="325">
        <v>102</v>
      </c>
      <c r="Y105" s="325">
        <v>6</v>
      </c>
      <c r="Z105" s="325">
        <v>25</v>
      </c>
      <c r="AA105" s="325">
        <v>29</v>
      </c>
    </row>
    <row r="106" spans="1:27" ht="15" hidden="1" customHeight="1" outlineLevel="1" x14ac:dyDescent="0.25">
      <c r="A106" s="163" t="s">
        <v>217</v>
      </c>
      <c r="B106" s="325">
        <v>13816345</v>
      </c>
      <c r="C106" s="325">
        <v>339635</v>
      </c>
      <c r="D106" s="325">
        <v>1796089</v>
      </c>
      <c r="E106" s="325">
        <v>2712342</v>
      </c>
      <c r="F106" s="325">
        <v>30594702</v>
      </c>
      <c r="G106" s="325">
        <v>234250</v>
      </c>
      <c r="H106" s="325">
        <v>2012588</v>
      </c>
      <c r="I106" s="325">
        <v>42024</v>
      </c>
      <c r="J106" s="325">
        <v>12181322</v>
      </c>
      <c r="K106" s="325">
        <v>5130</v>
      </c>
      <c r="L106" s="325">
        <v>1793062</v>
      </c>
      <c r="M106" s="325">
        <v>1009690</v>
      </c>
      <c r="N106" s="325">
        <v>3280914</v>
      </c>
      <c r="O106" s="325">
        <v>3535295</v>
      </c>
      <c r="P106" s="325">
        <v>12238137</v>
      </c>
      <c r="Q106" s="325">
        <v>556111</v>
      </c>
      <c r="R106" s="325">
        <v>5348</v>
      </c>
      <c r="S106" s="325">
        <v>1652690</v>
      </c>
      <c r="T106" s="325">
        <v>4961482</v>
      </c>
      <c r="U106" s="325">
        <v>8409904</v>
      </c>
      <c r="V106" s="325">
        <v>1826832</v>
      </c>
      <c r="W106" s="325">
        <v>1098243</v>
      </c>
      <c r="X106" s="325">
        <v>209472</v>
      </c>
      <c r="Y106" s="325">
        <v>534</v>
      </c>
      <c r="Z106" s="325">
        <v>3338546</v>
      </c>
      <c r="AA106" s="325">
        <v>42983</v>
      </c>
    </row>
    <row r="107" spans="1:27" ht="15" hidden="1" customHeight="1" outlineLevel="1" x14ac:dyDescent="0.25">
      <c r="A107" s="163" t="s">
        <v>216</v>
      </c>
      <c r="B107" s="325">
        <v>2290004</v>
      </c>
      <c r="C107" s="325">
        <v>106656</v>
      </c>
      <c r="D107" s="325">
        <v>1535546</v>
      </c>
      <c r="E107" s="325">
        <v>147674</v>
      </c>
      <c r="F107" s="325">
        <v>13714139</v>
      </c>
      <c r="G107" s="325">
        <v>233337</v>
      </c>
      <c r="H107" s="325">
        <v>37298</v>
      </c>
      <c r="I107" s="325">
        <v>3220007</v>
      </c>
      <c r="J107" s="325">
        <v>9743640</v>
      </c>
      <c r="K107" s="325">
        <v>1961</v>
      </c>
      <c r="L107" s="325">
        <v>367714</v>
      </c>
      <c r="M107" s="325">
        <v>620784</v>
      </c>
      <c r="N107" s="325">
        <v>857539</v>
      </c>
      <c r="O107" s="325">
        <v>86337</v>
      </c>
      <c r="P107" s="325">
        <v>5213112</v>
      </c>
      <c r="Q107" s="325">
        <v>3105918</v>
      </c>
      <c r="R107" s="325">
        <v>22374</v>
      </c>
      <c r="S107" s="325">
        <v>224365</v>
      </c>
      <c r="T107" s="325">
        <v>7848790</v>
      </c>
      <c r="U107" s="325">
        <v>15128760</v>
      </c>
      <c r="V107" s="325">
        <v>5955891</v>
      </c>
      <c r="W107" s="325">
        <v>7063</v>
      </c>
      <c r="X107" s="325">
        <v>157938</v>
      </c>
      <c r="Y107" s="325">
        <v>169</v>
      </c>
      <c r="Z107" s="325">
        <v>750596</v>
      </c>
      <c r="AA107" s="325">
        <v>6382</v>
      </c>
    </row>
    <row r="108" spans="1:27" ht="15" hidden="1" customHeight="1" outlineLevel="1" x14ac:dyDescent="0.25">
      <c r="A108" s="163" t="s">
        <v>211</v>
      </c>
      <c r="B108" s="325">
        <v>11806642</v>
      </c>
      <c r="C108" s="325">
        <v>28340</v>
      </c>
      <c r="D108" s="325">
        <v>216761</v>
      </c>
      <c r="E108" s="325">
        <v>24919</v>
      </c>
      <c r="F108" s="325">
        <v>22283260</v>
      </c>
      <c r="G108" s="325">
        <v>60195</v>
      </c>
      <c r="H108" s="325">
        <v>10357</v>
      </c>
      <c r="I108" s="325">
        <v>48411042</v>
      </c>
      <c r="J108" s="325">
        <v>33734744</v>
      </c>
      <c r="K108" s="325">
        <v>2491</v>
      </c>
      <c r="L108" s="325">
        <v>4838</v>
      </c>
      <c r="M108" s="325">
        <v>778660</v>
      </c>
      <c r="N108" s="325">
        <v>695977</v>
      </c>
      <c r="O108" s="325">
        <v>252338</v>
      </c>
      <c r="P108" s="325">
        <v>14925230</v>
      </c>
      <c r="Q108" s="325">
        <v>98636</v>
      </c>
      <c r="R108" s="325">
        <v>189</v>
      </c>
      <c r="S108" s="325">
        <v>7585117</v>
      </c>
      <c r="T108" s="325">
        <v>7219586</v>
      </c>
      <c r="U108" s="325">
        <v>2540525</v>
      </c>
      <c r="V108" s="325">
        <v>3020458</v>
      </c>
      <c r="W108" s="325">
        <v>25648</v>
      </c>
      <c r="X108" s="325">
        <v>860905</v>
      </c>
      <c r="Y108" s="325">
        <v>460</v>
      </c>
      <c r="Z108" s="325">
        <v>4339843</v>
      </c>
      <c r="AA108" s="325">
        <v>51215</v>
      </c>
    </row>
    <row r="109" spans="1:27" ht="15" hidden="1" customHeight="1" outlineLevel="1" x14ac:dyDescent="0.25">
      <c r="A109" s="163" t="s">
        <v>221</v>
      </c>
      <c r="B109" s="325">
        <v>2322147</v>
      </c>
      <c r="C109" s="325">
        <v>1931355</v>
      </c>
      <c r="D109" s="325">
        <v>2631560</v>
      </c>
      <c r="E109" s="325">
        <v>1842835</v>
      </c>
      <c r="F109" s="325">
        <v>2408367</v>
      </c>
      <c r="G109" s="325">
        <v>187311</v>
      </c>
      <c r="H109" s="325">
        <v>1205613</v>
      </c>
      <c r="I109" s="325">
        <v>9105</v>
      </c>
      <c r="J109" s="325">
        <v>1511822</v>
      </c>
      <c r="K109" s="325">
        <v>13251</v>
      </c>
      <c r="L109" s="325">
        <v>72404</v>
      </c>
      <c r="M109" s="325">
        <v>5170339</v>
      </c>
      <c r="N109" s="325">
        <v>2866014</v>
      </c>
      <c r="O109" s="325">
        <v>9046999</v>
      </c>
      <c r="P109" s="325">
        <v>62634</v>
      </c>
      <c r="Q109" s="325">
        <v>2207213</v>
      </c>
      <c r="R109" s="325">
        <v>1771</v>
      </c>
      <c r="S109" s="325">
        <v>7924838</v>
      </c>
      <c r="T109" s="325">
        <v>4754932</v>
      </c>
      <c r="U109" s="325">
        <v>4710214</v>
      </c>
      <c r="V109" s="325">
        <v>8419</v>
      </c>
      <c r="W109" s="325">
        <v>60311</v>
      </c>
      <c r="X109" s="325">
        <v>45076</v>
      </c>
      <c r="Y109" s="325">
        <v>46182</v>
      </c>
      <c r="Z109" s="325">
        <v>32971</v>
      </c>
      <c r="AA109" s="325">
        <v>32482</v>
      </c>
    </row>
    <row r="110" spans="1:27" ht="15" hidden="1" customHeight="1" outlineLevel="1" x14ac:dyDescent="0.25">
      <c r="A110" s="163" t="s">
        <v>230</v>
      </c>
      <c r="B110" s="325">
        <v>2014388</v>
      </c>
      <c r="C110" s="325">
        <v>1247</v>
      </c>
      <c r="D110" s="325">
        <v>4161</v>
      </c>
      <c r="E110" s="325">
        <v>2015</v>
      </c>
      <c r="F110" s="325">
        <v>12529995</v>
      </c>
      <c r="G110" s="325">
        <v>664</v>
      </c>
      <c r="H110" s="325">
        <v>1119</v>
      </c>
      <c r="I110" s="325">
        <v>901</v>
      </c>
      <c r="J110" s="325">
        <v>6040130</v>
      </c>
      <c r="K110" s="325">
        <v>280</v>
      </c>
      <c r="L110" s="325">
        <v>1330</v>
      </c>
      <c r="M110" s="325">
        <v>6374</v>
      </c>
      <c r="N110" s="325">
        <v>2322</v>
      </c>
      <c r="O110" s="325">
        <v>3647</v>
      </c>
      <c r="P110" s="325">
        <v>813910</v>
      </c>
      <c r="Q110" s="325">
        <v>1575</v>
      </c>
      <c r="R110" s="325">
        <v>99</v>
      </c>
      <c r="S110" s="325">
        <v>10969</v>
      </c>
      <c r="T110" s="325">
        <v>11576</v>
      </c>
      <c r="U110" s="325">
        <v>2971</v>
      </c>
      <c r="V110" s="325">
        <v>78505</v>
      </c>
      <c r="W110" s="325">
        <v>1075</v>
      </c>
      <c r="X110" s="325">
        <v>409</v>
      </c>
      <c r="Y110" s="325">
        <v>228</v>
      </c>
      <c r="Z110" s="325">
        <v>22789</v>
      </c>
      <c r="AA110" s="325">
        <v>185</v>
      </c>
    </row>
    <row r="111" spans="1:27" ht="15" hidden="1" customHeight="1" outlineLevel="1" x14ac:dyDescent="0.25">
      <c r="A111" s="163" t="s">
        <v>226</v>
      </c>
      <c r="B111" s="325">
        <v>2662491</v>
      </c>
      <c r="C111" s="325">
        <v>4788</v>
      </c>
      <c r="D111" s="325">
        <v>11195</v>
      </c>
      <c r="E111" s="325">
        <v>14552</v>
      </c>
      <c r="F111" s="325">
        <v>3175478</v>
      </c>
      <c r="G111" s="325">
        <v>37198</v>
      </c>
      <c r="H111" s="325">
        <v>33695</v>
      </c>
      <c r="I111" s="325">
        <v>2472508</v>
      </c>
      <c r="J111" s="325">
        <v>4520793</v>
      </c>
      <c r="K111" s="325">
        <v>133</v>
      </c>
      <c r="L111" s="325">
        <v>872</v>
      </c>
      <c r="M111" s="325">
        <v>125528</v>
      </c>
      <c r="N111" s="325">
        <v>10626</v>
      </c>
      <c r="O111" s="325">
        <v>325319</v>
      </c>
      <c r="P111" s="325">
        <v>3294714</v>
      </c>
      <c r="Q111" s="325">
        <v>84553</v>
      </c>
      <c r="R111" s="325">
        <v>121</v>
      </c>
      <c r="S111" s="325">
        <v>86613</v>
      </c>
      <c r="T111" s="325">
        <v>335804</v>
      </c>
      <c r="U111" s="325">
        <v>103954</v>
      </c>
      <c r="V111" s="325">
        <v>2823</v>
      </c>
      <c r="W111" s="325">
        <v>602</v>
      </c>
      <c r="X111" s="325">
        <v>183303</v>
      </c>
      <c r="Y111" s="325">
        <v>78</v>
      </c>
      <c r="Z111" s="325">
        <v>26237</v>
      </c>
      <c r="AA111" s="325">
        <v>437</v>
      </c>
    </row>
    <row r="112" spans="1:27" ht="15" hidden="1" customHeight="1" outlineLevel="1" x14ac:dyDescent="0.25">
      <c r="A112" s="163" t="s">
        <v>232</v>
      </c>
      <c r="B112" s="325">
        <v>240504</v>
      </c>
      <c r="C112" s="325">
        <v>6798</v>
      </c>
      <c r="D112" s="325">
        <v>293322</v>
      </c>
      <c r="E112" s="325">
        <v>122</v>
      </c>
      <c r="F112" s="325">
        <v>388923</v>
      </c>
      <c r="G112" s="325">
        <v>3855</v>
      </c>
      <c r="H112" s="325">
        <v>442</v>
      </c>
      <c r="I112" s="325">
        <v>31471</v>
      </c>
      <c r="J112" s="325">
        <v>442316</v>
      </c>
      <c r="K112" s="325">
        <v>39</v>
      </c>
      <c r="L112" s="325">
        <v>51</v>
      </c>
      <c r="M112" s="325">
        <v>6833</v>
      </c>
      <c r="N112" s="325">
        <v>2071</v>
      </c>
      <c r="O112" s="325">
        <v>162</v>
      </c>
      <c r="P112" s="325">
        <v>6577</v>
      </c>
      <c r="Q112" s="325">
        <v>1117064</v>
      </c>
      <c r="R112" s="325">
        <v>100</v>
      </c>
      <c r="S112" s="325">
        <v>202</v>
      </c>
      <c r="T112" s="325">
        <v>378</v>
      </c>
      <c r="U112" s="325">
        <v>787683</v>
      </c>
      <c r="V112" s="325">
        <v>88345</v>
      </c>
      <c r="W112" s="325">
        <v>21298</v>
      </c>
      <c r="X112" s="325">
        <v>652</v>
      </c>
      <c r="Y112" s="325">
        <v>29876</v>
      </c>
      <c r="Z112" s="325">
        <v>7110</v>
      </c>
      <c r="AA112" s="325">
        <v>21</v>
      </c>
    </row>
    <row r="113" spans="1:27" ht="15" hidden="1" customHeight="1" outlineLevel="1" x14ac:dyDescent="0.25">
      <c r="A113" s="163" t="s">
        <v>225</v>
      </c>
      <c r="B113" s="325">
        <v>200458</v>
      </c>
      <c r="C113" s="325">
        <v>13570</v>
      </c>
      <c r="D113" s="325">
        <v>99326</v>
      </c>
      <c r="E113" s="325">
        <v>31343</v>
      </c>
      <c r="F113" s="325">
        <v>788611</v>
      </c>
      <c r="G113" s="325">
        <v>3966</v>
      </c>
      <c r="H113" s="325">
        <v>11973</v>
      </c>
      <c r="I113" s="325">
        <v>1340</v>
      </c>
      <c r="J113" s="325">
        <v>223082</v>
      </c>
      <c r="K113" s="325">
        <v>231</v>
      </c>
      <c r="L113" s="325">
        <v>3496</v>
      </c>
      <c r="M113" s="325">
        <v>77562</v>
      </c>
      <c r="N113" s="325">
        <v>289591</v>
      </c>
      <c r="O113" s="325">
        <v>66685</v>
      </c>
      <c r="P113" s="325">
        <v>409158</v>
      </c>
      <c r="Q113" s="325">
        <v>200447</v>
      </c>
      <c r="R113" s="325">
        <v>50</v>
      </c>
      <c r="S113" s="325">
        <v>81442</v>
      </c>
      <c r="T113" s="325">
        <v>987238</v>
      </c>
      <c r="U113" s="325">
        <v>37078</v>
      </c>
      <c r="V113" s="325">
        <v>60551</v>
      </c>
      <c r="W113" s="325">
        <v>2140</v>
      </c>
      <c r="X113" s="325">
        <v>8624</v>
      </c>
      <c r="Y113" s="325">
        <v>506</v>
      </c>
      <c r="Z113" s="325">
        <v>3902</v>
      </c>
      <c r="AA113" s="325">
        <v>20805</v>
      </c>
    </row>
    <row r="114" spans="1:27" ht="15" hidden="1" customHeight="1" outlineLevel="1" x14ac:dyDescent="0.25">
      <c r="A114" s="163" t="s">
        <v>235</v>
      </c>
      <c r="B114" s="325">
        <v>1138895</v>
      </c>
      <c r="C114" s="325">
        <v>22508</v>
      </c>
      <c r="D114" s="325">
        <v>1576</v>
      </c>
      <c r="E114" s="325">
        <v>1728</v>
      </c>
      <c r="F114" s="325">
        <v>950694</v>
      </c>
      <c r="G114" s="325">
        <v>231</v>
      </c>
      <c r="H114" s="325">
        <v>1899</v>
      </c>
      <c r="I114" s="325">
        <v>12292</v>
      </c>
      <c r="J114" s="325">
        <v>231972</v>
      </c>
      <c r="K114" s="325">
        <v>157</v>
      </c>
      <c r="L114" s="325">
        <v>1727</v>
      </c>
      <c r="M114" s="325">
        <v>6237</v>
      </c>
      <c r="N114" s="325">
        <v>2960</v>
      </c>
      <c r="O114" s="325">
        <v>3184</v>
      </c>
      <c r="P114" s="325">
        <v>87685</v>
      </c>
      <c r="Q114" s="325">
        <v>807</v>
      </c>
      <c r="R114" s="325">
        <v>616</v>
      </c>
      <c r="S114" s="325">
        <v>1413</v>
      </c>
      <c r="T114" s="325">
        <v>13189</v>
      </c>
      <c r="U114" s="325">
        <v>906</v>
      </c>
      <c r="V114" s="325">
        <v>37733</v>
      </c>
      <c r="W114" s="325">
        <v>1014</v>
      </c>
      <c r="X114" s="325">
        <v>1065</v>
      </c>
      <c r="Y114" s="325">
        <v>10</v>
      </c>
      <c r="Z114" s="325">
        <v>3452</v>
      </c>
      <c r="AA114" s="325">
        <v>6993</v>
      </c>
    </row>
    <row r="115" spans="1:27" ht="15" customHeight="1" collapsed="1" x14ac:dyDescent="0.25">
      <c r="B115" s="155" t="s">
        <v>506</v>
      </c>
      <c r="C115" s="363" t="s">
        <v>980</v>
      </c>
      <c r="D115" s="363"/>
      <c r="E115" s="363"/>
      <c r="F115" s="363"/>
      <c r="G115" s="363"/>
      <c r="H115" s="363"/>
      <c r="I115" s="363"/>
      <c r="J115" s="363"/>
      <c r="K115" s="363"/>
      <c r="L115" s="363"/>
      <c r="M115" s="363"/>
      <c r="N115" s="363"/>
      <c r="O115" s="363"/>
      <c r="P115" s="363"/>
      <c r="Q115" s="363"/>
      <c r="R115" s="363"/>
      <c r="S115" s="364" t="s">
        <v>1017</v>
      </c>
      <c r="T115" s="364"/>
      <c r="U115" s="364"/>
      <c r="V115" s="364"/>
      <c r="W115" s="364"/>
      <c r="X115" s="364"/>
      <c r="Y115" s="364"/>
      <c r="Z115" s="364"/>
      <c r="AA115" s="364"/>
    </row>
    <row r="117" spans="1:27" ht="15" hidden="1" customHeight="1" outlineLevel="1" x14ac:dyDescent="0.25">
      <c r="A117" s="162" t="s">
        <v>498</v>
      </c>
      <c r="B117" s="161" t="s">
        <v>212</v>
      </c>
      <c r="C117" s="161" t="s">
        <v>229</v>
      </c>
      <c r="D117" s="161" t="s">
        <v>222</v>
      </c>
      <c r="E117" s="161" t="s">
        <v>219</v>
      </c>
      <c r="F117" s="161" t="s">
        <v>210</v>
      </c>
      <c r="G117" s="161" t="s">
        <v>224</v>
      </c>
      <c r="H117" s="161" t="s">
        <v>227</v>
      </c>
      <c r="I117" s="161" t="s">
        <v>218</v>
      </c>
      <c r="J117" s="161" t="s">
        <v>214</v>
      </c>
      <c r="K117" s="161" t="s">
        <v>234</v>
      </c>
      <c r="L117" s="161" t="s">
        <v>231</v>
      </c>
      <c r="M117" s="161" t="s">
        <v>220</v>
      </c>
      <c r="N117" s="161" t="s">
        <v>223</v>
      </c>
      <c r="O117" s="161" t="s">
        <v>215</v>
      </c>
      <c r="P117" s="161" t="s">
        <v>213</v>
      </c>
      <c r="Q117" s="161" t="s">
        <v>228</v>
      </c>
      <c r="R117" s="161" t="s">
        <v>233</v>
      </c>
      <c r="S117" s="161" t="s">
        <v>217</v>
      </c>
      <c r="T117" s="161" t="s">
        <v>216</v>
      </c>
      <c r="U117" s="161" t="s">
        <v>211</v>
      </c>
      <c r="V117" s="161" t="s">
        <v>221</v>
      </c>
      <c r="W117" s="161" t="s">
        <v>230</v>
      </c>
      <c r="X117" s="161" t="s">
        <v>226</v>
      </c>
      <c r="Y117" s="161" t="s">
        <v>232</v>
      </c>
      <c r="Z117" s="161" t="s">
        <v>225</v>
      </c>
      <c r="AA117" s="161" t="s">
        <v>235</v>
      </c>
    </row>
    <row r="118" spans="1:27" ht="15" hidden="1" customHeight="1" outlineLevel="1" x14ac:dyDescent="0.25">
      <c r="A118" s="163" t="s">
        <v>212</v>
      </c>
      <c r="B118" s="112">
        <v>46</v>
      </c>
      <c r="C118" s="112">
        <v>7938</v>
      </c>
      <c r="D118" s="112">
        <v>16077</v>
      </c>
      <c r="E118" s="112">
        <v>15919</v>
      </c>
      <c r="F118" s="112">
        <v>314</v>
      </c>
      <c r="G118" s="112">
        <v>2580</v>
      </c>
      <c r="H118" s="112">
        <v>7393</v>
      </c>
      <c r="I118" s="112">
        <v>433</v>
      </c>
      <c r="J118" s="112">
        <v>12887</v>
      </c>
      <c r="K118" s="112">
        <v>353</v>
      </c>
      <c r="L118" s="112">
        <v>4208</v>
      </c>
      <c r="M118" s="112">
        <v>36452</v>
      </c>
      <c r="N118" s="112">
        <v>10303</v>
      </c>
      <c r="O118" s="112">
        <v>71297</v>
      </c>
      <c r="P118" s="112">
        <v>187</v>
      </c>
      <c r="Q118" s="112">
        <v>6610</v>
      </c>
      <c r="R118" s="112">
        <v>59</v>
      </c>
      <c r="S118" s="112">
        <v>38547</v>
      </c>
      <c r="T118" s="112">
        <v>34428</v>
      </c>
      <c r="U118" s="112">
        <v>52140</v>
      </c>
      <c r="V118" s="112">
        <v>4074</v>
      </c>
      <c r="W118" s="112">
        <v>7731</v>
      </c>
      <c r="X118" s="112">
        <v>2482</v>
      </c>
      <c r="Y118" s="112">
        <v>731</v>
      </c>
      <c r="Z118" s="112">
        <v>9427</v>
      </c>
      <c r="AA118" s="112">
        <v>605</v>
      </c>
    </row>
    <row r="119" spans="1:27" ht="15" hidden="1" customHeight="1" outlineLevel="1" x14ac:dyDescent="0.25">
      <c r="A119" s="163" t="s">
        <v>229</v>
      </c>
      <c r="B119" s="112">
        <v>6003</v>
      </c>
      <c r="C119" s="112">
        <v>545</v>
      </c>
      <c r="D119" s="112">
        <v>18</v>
      </c>
      <c r="E119" s="112">
        <v>41</v>
      </c>
      <c r="F119" s="112">
        <v>22104</v>
      </c>
      <c r="G119" s="112">
        <v>1</v>
      </c>
      <c r="H119" s="112">
        <v>9</v>
      </c>
      <c r="I119" s="112">
        <v>9</v>
      </c>
      <c r="J119" s="112">
        <v>3705</v>
      </c>
      <c r="K119" s="112">
        <v>623</v>
      </c>
      <c r="L119" s="112">
        <v>2</v>
      </c>
      <c r="M119" s="112">
        <v>8687</v>
      </c>
      <c r="N119" s="112">
        <v>122</v>
      </c>
      <c r="O119" s="112">
        <v>16</v>
      </c>
      <c r="P119" s="112">
        <v>7944</v>
      </c>
      <c r="Q119" s="112">
        <v>9</v>
      </c>
      <c r="R119" s="112">
        <v>0</v>
      </c>
      <c r="S119" s="112">
        <v>4047</v>
      </c>
      <c r="T119" s="112">
        <v>1377</v>
      </c>
      <c r="U119" s="112">
        <v>493</v>
      </c>
      <c r="V119" s="112">
        <v>8025</v>
      </c>
      <c r="W119" s="112">
        <v>214</v>
      </c>
      <c r="X119" s="112">
        <v>10</v>
      </c>
      <c r="Y119" s="112">
        <v>0</v>
      </c>
      <c r="Z119" s="112">
        <v>5700</v>
      </c>
      <c r="AA119" s="112">
        <v>0</v>
      </c>
    </row>
    <row r="120" spans="1:27" ht="15" hidden="1" customHeight="1" outlineLevel="1" x14ac:dyDescent="0.25">
      <c r="A120" s="163" t="s">
        <v>222</v>
      </c>
      <c r="B120" s="112">
        <v>18498</v>
      </c>
      <c r="C120" s="112">
        <v>6</v>
      </c>
      <c r="D120" s="112">
        <v>2359</v>
      </c>
      <c r="E120" s="112">
        <v>14</v>
      </c>
      <c r="F120" s="112">
        <v>22238</v>
      </c>
      <c r="G120" s="112">
        <v>8</v>
      </c>
      <c r="H120" s="112">
        <v>0</v>
      </c>
      <c r="I120" s="112">
        <v>21166</v>
      </c>
      <c r="J120" s="112">
        <v>8688</v>
      </c>
      <c r="K120" s="112">
        <v>0</v>
      </c>
      <c r="L120" s="112">
        <v>5997</v>
      </c>
      <c r="M120" s="112">
        <v>5323</v>
      </c>
      <c r="N120" s="112">
        <v>24</v>
      </c>
      <c r="O120" s="112">
        <v>34</v>
      </c>
      <c r="P120" s="112">
        <v>27186</v>
      </c>
      <c r="Q120" s="112">
        <v>2</v>
      </c>
      <c r="R120" s="112">
        <v>143</v>
      </c>
      <c r="S120" s="112">
        <v>5184</v>
      </c>
      <c r="T120" s="112">
        <v>685</v>
      </c>
      <c r="U120" s="112">
        <v>13972</v>
      </c>
      <c r="V120" s="112">
        <v>4601</v>
      </c>
      <c r="W120" s="112">
        <v>0</v>
      </c>
      <c r="X120" s="112">
        <v>1</v>
      </c>
      <c r="Y120" s="112">
        <v>1162</v>
      </c>
      <c r="Z120" s="112">
        <v>0</v>
      </c>
      <c r="AA120" s="112">
        <v>15</v>
      </c>
    </row>
    <row r="121" spans="1:27" ht="15" hidden="1" customHeight="1" outlineLevel="1" x14ac:dyDescent="0.25">
      <c r="A121" s="163" t="s">
        <v>219</v>
      </c>
      <c r="B121" s="112">
        <v>5658</v>
      </c>
      <c r="C121" s="112">
        <v>101</v>
      </c>
      <c r="D121" s="112">
        <v>74</v>
      </c>
      <c r="E121" s="112">
        <v>1738</v>
      </c>
      <c r="F121" s="112">
        <v>26818</v>
      </c>
      <c r="G121" s="112">
        <v>69</v>
      </c>
      <c r="H121" s="112">
        <v>1094</v>
      </c>
      <c r="I121" s="112">
        <v>151</v>
      </c>
      <c r="J121" s="112">
        <v>15960</v>
      </c>
      <c r="K121" s="112">
        <v>217</v>
      </c>
      <c r="L121" s="112">
        <v>16</v>
      </c>
      <c r="M121" s="112">
        <v>1509</v>
      </c>
      <c r="N121" s="112">
        <v>599</v>
      </c>
      <c r="O121" s="112">
        <v>229</v>
      </c>
      <c r="P121" s="112">
        <v>7135</v>
      </c>
      <c r="Q121" s="112">
        <v>24</v>
      </c>
      <c r="R121" s="112">
        <v>67</v>
      </c>
      <c r="S121" s="112">
        <v>3585</v>
      </c>
      <c r="T121" s="112">
        <v>4451</v>
      </c>
      <c r="U121" s="112">
        <v>69</v>
      </c>
      <c r="V121" s="112">
        <v>4447</v>
      </c>
      <c r="W121" s="112">
        <v>607</v>
      </c>
      <c r="X121" s="112">
        <v>293</v>
      </c>
      <c r="Y121" s="112">
        <v>0</v>
      </c>
      <c r="Z121" s="112">
        <v>2214</v>
      </c>
      <c r="AA121" s="112">
        <v>3</v>
      </c>
    </row>
    <row r="122" spans="1:27" ht="15" hidden="1" customHeight="1" outlineLevel="1" x14ac:dyDescent="0.25">
      <c r="A122" s="163" t="s">
        <v>210</v>
      </c>
      <c r="B122" s="112">
        <v>26466</v>
      </c>
      <c r="C122" s="112">
        <v>816</v>
      </c>
      <c r="D122" s="112">
        <v>15558</v>
      </c>
      <c r="E122" s="112">
        <v>45641</v>
      </c>
      <c r="F122" s="112">
        <v>15047</v>
      </c>
      <c r="G122" s="112">
        <v>5469</v>
      </c>
      <c r="H122" s="112">
        <v>4003</v>
      </c>
      <c r="I122" s="112">
        <v>892</v>
      </c>
      <c r="J122" s="112">
        <v>6121</v>
      </c>
      <c r="K122" s="112">
        <v>144</v>
      </c>
      <c r="L122" s="112">
        <v>868</v>
      </c>
      <c r="M122" s="112">
        <v>19210</v>
      </c>
      <c r="N122" s="112">
        <v>13072</v>
      </c>
      <c r="O122" s="112">
        <v>50685</v>
      </c>
      <c r="P122" s="112">
        <v>2310</v>
      </c>
      <c r="Q122" s="112">
        <v>6058</v>
      </c>
      <c r="R122" s="112">
        <v>1638</v>
      </c>
      <c r="S122" s="112">
        <v>73818</v>
      </c>
      <c r="T122" s="112">
        <v>44717</v>
      </c>
      <c r="U122" s="112">
        <v>15718</v>
      </c>
      <c r="V122" s="112">
        <v>790</v>
      </c>
      <c r="W122" s="112">
        <v>9560</v>
      </c>
      <c r="X122" s="112">
        <v>4891</v>
      </c>
      <c r="Y122" s="112">
        <v>6847</v>
      </c>
      <c r="Z122" s="112">
        <v>6051</v>
      </c>
      <c r="AA122" s="112">
        <v>177</v>
      </c>
    </row>
    <row r="123" spans="1:27" ht="15" hidden="1" customHeight="1" outlineLevel="1" x14ac:dyDescent="0.25">
      <c r="A123" s="163" t="s">
        <v>224</v>
      </c>
      <c r="B123" s="112">
        <v>6114</v>
      </c>
      <c r="C123" s="112">
        <v>13</v>
      </c>
      <c r="D123" s="112">
        <v>3</v>
      </c>
      <c r="E123" s="112">
        <v>3</v>
      </c>
      <c r="F123" s="112">
        <v>8426</v>
      </c>
      <c r="G123" s="112">
        <v>5183</v>
      </c>
      <c r="H123" s="112">
        <v>6</v>
      </c>
      <c r="I123" s="112">
        <v>4</v>
      </c>
      <c r="J123" s="112">
        <v>10041</v>
      </c>
      <c r="K123" s="112">
        <v>2</v>
      </c>
      <c r="L123" s="112">
        <v>5</v>
      </c>
      <c r="M123" s="112">
        <v>2348</v>
      </c>
      <c r="N123" s="112">
        <v>8</v>
      </c>
      <c r="O123" s="112">
        <v>14</v>
      </c>
      <c r="P123" s="112">
        <v>18199</v>
      </c>
      <c r="Q123" s="112">
        <v>0</v>
      </c>
      <c r="R123" s="112">
        <v>0</v>
      </c>
      <c r="S123" s="112">
        <v>7750</v>
      </c>
      <c r="T123" s="112">
        <v>121</v>
      </c>
      <c r="U123" s="112">
        <v>3046</v>
      </c>
      <c r="V123" s="112">
        <v>3559</v>
      </c>
      <c r="W123" s="112">
        <v>0</v>
      </c>
      <c r="X123" s="112">
        <v>19</v>
      </c>
      <c r="Y123" s="112">
        <v>0</v>
      </c>
      <c r="Z123" s="112">
        <v>286</v>
      </c>
      <c r="AA123" s="112">
        <v>0</v>
      </c>
    </row>
    <row r="124" spans="1:27" ht="15" hidden="1" customHeight="1" outlineLevel="1" x14ac:dyDescent="0.25">
      <c r="A124" s="163" t="s">
        <v>227</v>
      </c>
      <c r="B124" s="112">
        <v>5590</v>
      </c>
      <c r="C124" s="112">
        <v>29</v>
      </c>
      <c r="D124" s="112">
        <v>0</v>
      </c>
      <c r="E124" s="112">
        <v>38</v>
      </c>
      <c r="F124" s="112">
        <v>13355</v>
      </c>
      <c r="G124" s="112">
        <v>56</v>
      </c>
      <c r="H124" s="112">
        <v>1104</v>
      </c>
      <c r="I124" s="112">
        <v>9780</v>
      </c>
      <c r="J124" s="112">
        <v>5358</v>
      </c>
      <c r="K124" s="112">
        <v>0</v>
      </c>
      <c r="L124" s="112">
        <v>4</v>
      </c>
      <c r="M124" s="112">
        <v>2199</v>
      </c>
      <c r="N124" s="112">
        <v>252</v>
      </c>
      <c r="O124" s="112">
        <v>2178</v>
      </c>
      <c r="P124" s="112">
        <v>5471</v>
      </c>
      <c r="Q124" s="112">
        <v>9</v>
      </c>
      <c r="R124" s="112">
        <v>0</v>
      </c>
      <c r="S124" s="112">
        <v>7307</v>
      </c>
      <c r="T124" s="112">
        <v>1937</v>
      </c>
      <c r="U124" s="112">
        <v>645</v>
      </c>
      <c r="V124" s="112">
        <v>2756</v>
      </c>
      <c r="W124" s="112">
        <v>1</v>
      </c>
      <c r="X124" s="112">
        <v>16</v>
      </c>
      <c r="Y124" s="112">
        <v>0</v>
      </c>
      <c r="Z124" s="112">
        <v>559</v>
      </c>
      <c r="AA124" s="112">
        <v>4</v>
      </c>
    </row>
    <row r="125" spans="1:27" ht="15" hidden="1" customHeight="1" outlineLevel="1" x14ac:dyDescent="0.25">
      <c r="A125" s="163" t="s">
        <v>218</v>
      </c>
      <c r="B125" s="112">
        <v>36624</v>
      </c>
      <c r="C125" s="112">
        <v>200</v>
      </c>
      <c r="D125" s="112">
        <v>90</v>
      </c>
      <c r="E125" s="112">
        <v>63</v>
      </c>
      <c r="F125" s="112">
        <v>121957</v>
      </c>
      <c r="G125" s="112">
        <v>79</v>
      </c>
      <c r="H125" s="112">
        <v>11</v>
      </c>
      <c r="I125" s="112">
        <v>39</v>
      </c>
      <c r="J125" s="112">
        <v>31931</v>
      </c>
      <c r="K125" s="112">
        <v>1</v>
      </c>
      <c r="L125" s="112">
        <v>9</v>
      </c>
      <c r="M125" s="112">
        <v>515</v>
      </c>
      <c r="N125" s="112">
        <v>412</v>
      </c>
      <c r="O125" s="112">
        <v>971</v>
      </c>
      <c r="P125" s="112">
        <v>19197</v>
      </c>
      <c r="Q125" s="112">
        <v>24</v>
      </c>
      <c r="R125" s="112">
        <v>18</v>
      </c>
      <c r="S125" s="112">
        <v>3150</v>
      </c>
      <c r="T125" s="112">
        <v>451</v>
      </c>
      <c r="U125" s="112">
        <v>5721</v>
      </c>
      <c r="V125" s="112">
        <v>2899</v>
      </c>
      <c r="W125" s="112">
        <v>9</v>
      </c>
      <c r="X125" s="112">
        <v>198</v>
      </c>
      <c r="Y125" s="112">
        <v>0</v>
      </c>
      <c r="Z125" s="112">
        <v>1651</v>
      </c>
      <c r="AA125" s="112">
        <v>12</v>
      </c>
    </row>
    <row r="126" spans="1:27" ht="15" hidden="1" customHeight="1" outlineLevel="1" x14ac:dyDescent="0.25">
      <c r="A126" s="163" t="s">
        <v>214</v>
      </c>
      <c r="B126" s="112">
        <v>8463</v>
      </c>
      <c r="C126" s="112">
        <v>3117</v>
      </c>
      <c r="D126" s="112">
        <v>23524</v>
      </c>
      <c r="E126" s="112">
        <v>11884</v>
      </c>
      <c r="F126" s="112">
        <v>12936</v>
      </c>
      <c r="G126" s="112">
        <v>7083</v>
      </c>
      <c r="H126" s="112">
        <v>9729</v>
      </c>
      <c r="I126" s="112">
        <v>33</v>
      </c>
      <c r="J126" s="112">
        <v>51</v>
      </c>
      <c r="K126" s="112">
        <v>35</v>
      </c>
      <c r="L126" s="112">
        <v>2137</v>
      </c>
      <c r="M126" s="112">
        <v>16708</v>
      </c>
      <c r="N126" s="112">
        <v>12261</v>
      </c>
      <c r="O126" s="112">
        <v>87713</v>
      </c>
      <c r="P126" s="112">
        <v>25140</v>
      </c>
      <c r="Q126" s="112">
        <v>3196</v>
      </c>
      <c r="R126" s="112">
        <v>434</v>
      </c>
      <c r="S126" s="112">
        <v>11564</v>
      </c>
      <c r="T126" s="112">
        <v>40825</v>
      </c>
      <c r="U126" s="112">
        <v>40740</v>
      </c>
      <c r="V126" s="112">
        <v>400</v>
      </c>
      <c r="W126" s="112">
        <v>9159</v>
      </c>
      <c r="X126" s="112">
        <v>23</v>
      </c>
      <c r="Y126" s="112">
        <v>668</v>
      </c>
      <c r="Z126" s="112">
        <v>7</v>
      </c>
      <c r="AA126" s="112">
        <v>2288</v>
      </c>
    </row>
    <row r="127" spans="1:27" ht="15" hidden="1" customHeight="1" outlineLevel="1" x14ac:dyDescent="0.25">
      <c r="A127" s="163" t="s">
        <v>234</v>
      </c>
      <c r="B127" s="112">
        <v>916</v>
      </c>
      <c r="C127" s="112">
        <v>3</v>
      </c>
      <c r="D127" s="112">
        <v>0</v>
      </c>
      <c r="E127" s="112">
        <v>10</v>
      </c>
      <c r="F127" s="112">
        <v>1550</v>
      </c>
      <c r="G127" s="112">
        <v>0</v>
      </c>
      <c r="H127" s="112">
        <v>0</v>
      </c>
      <c r="I127" s="112">
        <v>0</v>
      </c>
      <c r="J127" s="112">
        <v>115</v>
      </c>
      <c r="K127" s="112">
        <v>0</v>
      </c>
      <c r="L127" s="112">
        <v>0</v>
      </c>
      <c r="M127" s="112">
        <v>0</v>
      </c>
      <c r="N127" s="112">
        <v>0</v>
      </c>
      <c r="O127" s="112">
        <v>0</v>
      </c>
      <c r="P127" s="112">
        <v>2082</v>
      </c>
      <c r="Q127" s="112">
        <v>0</v>
      </c>
      <c r="R127" s="112">
        <v>0</v>
      </c>
      <c r="S127" s="112">
        <v>74</v>
      </c>
      <c r="T127" s="112">
        <v>0</v>
      </c>
      <c r="U127" s="112">
        <v>0</v>
      </c>
      <c r="V127" s="112">
        <v>2411</v>
      </c>
      <c r="W127" s="112">
        <v>0</v>
      </c>
      <c r="X127" s="112">
        <v>0</v>
      </c>
      <c r="Y127" s="112">
        <v>0</v>
      </c>
      <c r="Z127" s="112">
        <v>0</v>
      </c>
      <c r="AA127" s="112">
        <v>0</v>
      </c>
    </row>
    <row r="128" spans="1:27" ht="15" hidden="1" customHeight="1" outlineLevel="1" x14ac:dyDescent="0.25">
      <c r="A128" s="163" t="s">
        <v>231</v>
      </c>
      <c r="B128" s="112">
        <v>691</v>
      </c>
      <c r="C128" s="112">
        <v>40</v>
      </c>
      <c r="D128" s="112">
        <v>6</v>
      </c>
      <c r="E128" s="112">
        <v>26</v>
      </c>
      <c r="F128" s="112">
        <v>10108</v>
      </c>
      <c r="G128" s="112">
        <v>109</v>
      </c>
      <c r="H128" s="112">
        <v>75</v>
      </c>
      <c r="I128" s="112">
        <v>156</v>
      </c>
      <c r="J128" s="112">
        <v>3885</v>
      </c>
      <c r="K128" s="112">
        <v>17</v>
      </c>
      <c r="L128" s="112">
        <v>19</v>
      </c>
      <c r="M128" s="112">
        <v>535</v>
      </c>
      <c r="N128" s="112">
        <v>61</v>
      </c>
      <c r="O128" s="112">
        <v>2261</v>
      </c>
      <c r="P128" s="112">
        <v>353</v>
      </c>
      <c r="Q128" s="112">
        <v>29</v>
      </c>
      <c r="R128" s="112">
        <v>0</v>
      </c>
      <c r="S128" s="112">
        <v>100</v>
      </c>
      <c r="T128" s="112">
        <v>1709</v>
      </c>
      <c r="U128" s="112">
        <v>52</v>
      </c>
      <c r="V128" s="112">
        <v>80</v>
      </c>
      <c r="W128" s="112">
        <v>1</v>
      </c>
      <c r="X128" s="112">
        <v>94</v>
      </c>
      <c r="Y128" s="112">
        <v>0</v>
      </c>
      <c r="Z128" s="112">
        <v>379</v>
      </c>
      <c r="AA128" s="112">
        <v>0</v>
      </c>
    </row>
    <row r="129" spans="1:27" ht="15" hidden="1" customHeight="1" outlineLevel="1" x14ac:dyDescent="0.25">
      <c r="A129" s="163" t="s">
        <v>220</v>
      </c>
      <c r="B129" s="112">
        <v>17871</v>
      </c>
      <c r="C129" s="112">
        <v>227</v>
      </c>
      <c r="D129" s="112">
        <v>303</v>
      </c>
      <c r="E129" s="112">
        <v>10931</v>
      </c>
      <c r="F129" s="112">
        <v>30807</v>
      </c>
      <c r="G129" s="112">
        <v>1991</v>
      </c>
      <c r="H129" s="112">
        <v>205</v>
      </c>
      <c r="I129" s="112">
        <v>77</v>
      </c>
      <c r="J129" s="112">
        <v>22510</v>
      </c>
      <c r="K129" s="112">
        <v>0</v>
      </c>
      <c r="L129" s="112">
        <v>1039</v>
      </c>
      <c r="M129" s="112">
        <v>22685</v>
      </c>
      <c r="N129" s="112">
        <v>1102</v>
      </c>
      <c r="O129" s="112">
        <v>195</v>
      </c>
      <c r="P129" s="112">
        <v>13909</v>
      </c>
      <c r="Q129" s="112">
        <v>802</v>
      </c>
      <c r="R129" s="112">
        <v>4</v>
      </c>
      <c r="S129" s="112">
        <v>422</v>
      </c>
      <c r="T129" s="112">
        <v>4669</v>
      </c>
      <c r="U129" s="112">
        <v>3858</v>
      </c>
      <c r="V129" s="112">
        <v>4601</v>
      </c>
      <c r="W129" s="112">
        <v>1120</v>
      </c>
      <c r="X129" s="112">
        <v>527</v>
      </c>
      <c r="Y129" s="112">
        <v>0</v>
      </c>
      <c r="Z129" s="112">
        <v>17183</v>
      </c>
      <c r="AA129" s="112">
        <v>17</v>
      </c>
    </row>
    <row r="130" spans="1:27" ht="15" hidden="1" customHeight="1" outlineLevel="1" x14ac:dyDescent="0.25">
      <c r="A130" s="163" t="s">
        <v>223</v>
      </c>
      <c r="B130" s="112">
        <v>20065</v>
      </c>
      <c r="C130" s="112">
        <v>3422</v>
      </c>
      <c r="D130" s="112">
        <v>26</v>
      </c>
      <c r="E130" s="112">
        <v>15</v>
      </c>
      <c r="F130" s="112">
        <v>29184</v>
      </c>
      <c r="G130" s="112">
        <v>152</v>
      </c>
      <c r="H130" s="112">
        <v>17</v>
      </c>
      <c r="I130" s="112">
        <v>17</v>
      </c>
      <c r="J130" s="112">
        <v>11390</v>
      </c>
      <c r="K130" s="112">
        <v>0</v>
      </c>
      <c r="L130" s="112">
        <v>6</v>
      </c>
      <c r="M130" s="112">
        <v>174</v>
      </c>
      <c r="N130" s="112">
        <v>3260</v>
      </c>
      <c r="O130" s="112">
        <v>354</v>
      </c>
      <c r="P130" s="112">
        <v>12620</v>
      </c>
      <c r="Q130" s="112">
        <v>7674</v>
      </c>
      <c r="R130" s="112">
        <v>0</v>
      </c>
      <c r="S130" s="112">
        <v>1404</v>
      </c>
      <c r="T130" s="112">
        <v>3441</v>
      </c>
      <c r="U130" s="112">
        <v>43</v>
      </c>
      <c r="V130" s="112">
        <v>4593</v>
      </c>
      <c r="W130" s="112">
        <v>4</v>
      </c>
      <c r="X130" s="112">
        <v>24</v>
      </c>
      <c r="Y130" s="112">
        <v>0</v>
      </c>
      <c r="Z130" s="112">
        <v>2183</v>
      </c>
      <c r="AA130" s="112">
        <v>0</v>
      </c>
    </row>
    <row r="131" spans="1:27" ht="15" hidden="1" customHeight="1" outlineLevel="1" x14ac:dyDescent="0.25">
      <c r="A131" s="163" t="s">
        <v>215</v>
      </c>
      <c r="B131" s="112">
        <v>10892</v>
      </c>
      <c r="C131" s="112">
        <v>160</v>
      </c>
      <c r="D131" s="112">
        <v>13807</v>
      </c>
      <c r="E131" s="112">
        <v>48318</v>
      </c>
      <c r="F131" s="112">
        <v>26640</v>
      </c>
      <c r="G131" s="112">
        <v>1932</v>
      </c>
      <c r="H131" s="112">
        <v>37217</v>
      </c>
      <c r="I131" s="112">
        <v>366</v>
      </c>
      <c r="J131" s="112">
        <v>12305</v>
      </c>
      <c r="K131" s="112">
        <v>374</v>
      </c>
      <c r="L131" s="112">
        <v>2223</v>
      </c>
      <c r="M131" s="112">
        <v>2675</v>
      </c>
      <c r="N131" s="112">
        <v>815</v>
      </c>
      <c r="O131" s="112">
        <v>3378</v>
      </c>
      <c r="P131" s="112">
        <v>16622</v>
      </c>
      <c r="Q131" s="112">
        <v>206</v>
      </c>
      <c r="R131" s="112">
        <v>187</v>
      </c>
      <c r="S131" s="112">
        <v>345</v>
      </c>
      <c r="T131" s="112">
        <v>16608</v>
      </c>
      <c r="U131" s="112">
        <v>34412</v>
      </c>
      <c r="V131" s="112">
        <v>2763</v>
      </c>
      <c r="W131" s="112">
        <v>1602</v>
      </c>
      <c r="X131" s="112">
        <v>213</v>
      </c>
      <c r="Y131" s="112">
        <v>98</v>
      </c>
      <c r="Z131" s="112">
        <v>4139</v>
      </c>
      <c r="AA131" s="112">
        <v>102</v>
      </c>
    </row>
    <row r="132" spans="1:27" ht="15" hidden="1" customHeight="1" outlineLevel="1" x14ac:dyDescent="0.25">
      <c r="A132" s="163" t="s">
        <v>213</v>
      </c>
      <c r="B132" s="112">
        <v>2748</v>
      </c>
      <c r="C132" s="112">
        <v>3471</v>
      </c>
      <c r="D132" s="112">
        <v>5381</v>
      </c>
      <c r="E132" s="112">
        <v>6670</v>
      </c>
      <c r="F132" s="112">
        <v>1551</v>
      </c>
      <c r="G132" s="112">
        <v>39344</v>
      </c>
      <c r="H132" s="112">
        <v>2943</v>
      </c>
      <c r="I132" s="112">
        <v>843</v>
      </c>
      <c r="J132" s="112">
        <v>3202</v>
      </c>
      <c r="K132" s="112">
        <v>222</v>
      </c>
      <c r="L132" s="112">
        <v>2937</v>
      </c>
      <c r="M132" s="112">
        <v>12768</v>
      </c>
      <c r="N132" s="112">
        <v>20158</v>
      </c>
      <c r="O132" s="112">
        <v>59243</v>
      </c>
      <c r="P132" s="112">
        <v>9879</v>
      </c>
      <c r="Q132" s="112">
        <v>7929</v>
      </c>
      <c r="R132" s="112">
        <v>40</v>
      </c>
      <c r="S132" s="112">
        <v>45347</v>
      </c>
      <c r="T132" s="112">
        <v>10332</v>
      </c>
      <c r="U132" s="112">
        <v>15593</v>
      </c>
      <c r="V132" s="112">
        <v>35195</v>
      </c>
      <c r="W132" s="112">
        <v>6922</v>
      </c>
      <c r="X132" s="112">
        <v>12981</v>
      </c>
      <c r="Y132" s="112">
        <v>492</v>
      </c>
      <c r="Z132" s="112">
        <v>1443</v>
      </c>
      <c r="AA132" s="112">
        <v>179</v>
      </c>
    </row>
    <row r="133" spans="1:27" ht="15" hidden="1" customHeight="1" outlineLevel="1" x14ac:dyDescent="0.25">
      <c r="A133" s="163" t="s">
        <v>228</v>
      </c>
      <c r="B133" s="112">
        <v>10963</v>
      </c>
      <c r="C133" s="112">
        <v>17</v>
      </c>
      <c r="D133" s="112">
        <v>9</v>
      </c>
      <c r="E133" s="112">
        <v>8</v>
      </c>
      <c r="F133" s="112">
        <v>16912</v>
      </c>
      <c r="G133" s="112">
        <v>61</v>
      </c>
      <c r="H133" s="112">
        <v>16</v>
      </c>
      <c r="I133" s="112">
        <v>2975</v>
      </c>
      <c r="J133" s="112">
        <v>4894</v>
      </c>
      <c r="K133" s="112">
        <v>4</v>
      </c>
      <c r="L133" s="112">
        <v>32</v>
      </c>
      <c r="M133" s="112">
        <v>9374</v>
      </c>
      <c r="N133" s="112">
        <v>615</v>
      </c>
      <c r="O133" s="112">
        <v>22</v>
      </c>
      <c r="P133" s="112">
        <v>11965</v>
      </c>
      <c r="Q133" s="112">
        <v>5130</v>
      </c>
      <c r="R133" s="112">
        <v>0</v>
      </c>
      <c r="S133" s="112">
        <v>15103</v>
      </c>
      <c r="T133" s="112">
        <v>1943</v>
      </c>
      <c r="U133" s="112">
        <v>3018</v>
      </c>
      <c r="V133" s="112">
        <v>3584</v>
      </c>
      <c r="W133" s="112">
        <v>1</v>
      </c>
      <c r="X133" s="112">
        <v>41</v>
      </c>
      <c r="Y133" s="112">
        <v>0</v>
      </c>
      <c r="Z133" s="112">
        <v>339</v>
      </c>
      <c r="AA133" s="112">
        <v>0</v>
      </c>
    </row>
    <row r="134" spans="1:27" ht="15" hidden="1" customHeight="1" outlineLevel="1" x14ac:dyDescent="0.25">
      <c r="A134" s="163" t="s">
        <v>233</v>
      </c>
      <c r="B134" s="112">
        <v>0</v>
      </c>
      <c r="C134" s="112">
        <v>0</v>
      </c>
      <c r="D134" s="112">
        <v>0</v>
      </c>
      <c r="E134" s="112">
        <v>0</v>
      </c>
      <c r="F134" s="112">
        <v>0</v>
      </c>
      <c r="G134" s="112">
        <v>0</v>
      </c>
      <c r="H134" s="112">
        <v>0</v>
      </c>
      <c r="I134" s="112">
        <v>0</v>
      </c>
      <c r="J134" s="112">
        <v>0</v>
      </c>
      <c r="K134" s="112">
        <v>0</v>
      </c>
      <c r="L134" s="112">
        <v>0</v>
      </c>
      <c r="M134" s="112">
        <v>11</v>
      </c>
      <c r="N134" s="112">
        <v>0</v>
      </c>
      <c r="O134" s="112">
        <v>4</v>
      </c>
      <c r="P134" s="112">
        <v>0</v>
      </c>
      <c r="Q134" s="112">
        <v>0</v>
      </c>
      <c r="R134" s="112">
        <v>0</v>
      </c>
      <c r="S134" s="112">
        <v>0</v>
      </c>
      <c r="T134" s="112">
        <v>0</v>
      </c>
      <c r="U134" s="112">
        <v>0</v>
      </c>
      <c r="V134" s="112">
        <v>4905</v>
      </c>
      <c r="W134" s="112">
        <v>1</v>
      </c>
      <c r="X134" s="112">
        <v>2</v>
      </c>
      <c r="Y134" s="112">
        <v>0</v>
      </c>
      <c r="Z134" s="112">
        <v>0</v>
      </c>
      <c r="AA134" s="112">
        <v>0</v>
      </c>
    </row>
    <row r="135" spans="1:27" ht="15" hidden="1" customHeight="1" outlineLevel="1" x14ac:dyDescent="0.25">
      <c r="A135" s="163" t="s">
        <v>217</v>
      </c>
      <c r="B135" s="112">
        <v>22760</v>
      </c>
      <c r="C135" s="112">
        <v>952</v>
      </c>
      <c r="D135" s="112">
        <v>3759</v>
      </c>
      <c r="E135" s="112">
        <v>6835</v>
      </c>
      <c r="F135" s="112">
        <v>65557</v>
      </c>
      <c r="G135" s="112">
        <v>1099</v>
      </c>
      <c r="H135" s="112">
        <v>3320</v>
      </c>
      <c r="I135" s="112">
        <v>682</v>
      </c>
      <c r="J135" s="112">
        <v>24362</v>
      </c>
      <c r="K135" s="112">
        <v>6</v>
      </c>
      <c r="L135" s="112">
        <v>3461</v>
      </c>
      <c r="M135" s="112">
        <v>3567</v>
      </c>
      <c r="N135" s="112">
        <v>5654</v>
      </c>
      <c r="O135" s="112">
        <v>5982</v>
      </c>
      <c r="P135" s="112">
        <v>26375</v>
      </c>
      <c r="Q135" s="112">
        <v>1525</v>
      </c>
      <c r="R135" s="112">
        <v>33</v>
      </c>
      <c r="S135" s="112">
        <v>4075</v>
      </c>
      <c r="T135" s="112">
        <v>15159</v>
      </c>
      <c r="U135" s="112">
        <v>12440</v>
      </c>
      <c r="V135" s="112">
        <v>4494</v>
      </c>
      <c r="W135" s="112">
        <v>2197</v>
      </c>
      <c r="X135" s="112">
        <v>428</v>
      </c>
      <c r="Y135" s="112">
        <v>11</v>
      </c>
      <c r="Z135" s="112">
        <v>8402</v>
      </c>
      <c r="AA135" s="112">
        <v>30</v>
      </c>
    </row>
    <row r="136" spans="1:27" ht="15" hidden="1" customHeight="1" outlineLevel="1" x14ac:dyDescent="0.25">
      <c r="A136" s="163" t="s">
        <v>216</v>
      </c>
      <c r="B136" s="112">
        <v>8635</v>
      </c>
      <c r="C136" s="112">
        <v>310</v>
      </c>
      <c r="D136" s="112">
        <v>5181</v>
      </c>
      <c r="E136" s="112">
        <v>262</v>
      </c>
      <c r="F136" s="112">
        <v>31168</v>
      </c>
      <c r="G136" s="112">
        <v>521</v>
      </c>
      <c r="H136" s="112">
        <v>60</v>
      </c>
      <c r="I136" s="112">
        <v>13002</v>
      </c>
      <c r="J136" s="112">
        <v>19341</v>
      </c>
      <c r="K136" s="112">
        <v>3</v>
      </c>
      <c r="L136" s="112">
        <v>1819</v>
      </c>
      <c r="M136" s="112">
        <v>2536</v>
      </c>
      <c r="N136" s="112">
        <v>2484</v>
      </c>
      <c r="O136" s="112">
        <v>495</v>
      </c>
      <c r="P136" s="112">
        <v>14045</v>
      </c>
      <c r="Q136" s="112">
        <v>6738</v>
      </c>
      <c r="R136" s="112">
        <v>383</v>
      </c>
      <c r="S136" s="112">
        <v>122</v>
      </c>
      <c r="T136" s="112">
        <v>14014</v>
      </c>
      <c r="U136" s="112">
        <v>40310</v>
      </c>
      <c r="V136" s="112">
        <v>10387</v>
      </c>
      <c r="W136" s="112">
        <v>41</v>
      </c>
      <c r="X136" s="112">
        <v>1144</v>
      </c>
      <c r="Y136" s="112">
        <v>0</v>
      </c>
      <c r="Z136" s="112">
        <v>1728</v>
      </c>
      <c r="AA136" s="112">
        <v>18</v>
      </c>
    </row>
    <row r="137" spans="1:27" ht="15" hidden="1" customHeight="1" outlineLevel="1" x14ac:dyDescent="0.25">
      <c r="A137" s="163" t="s">
        <v>211</v>
      </c>
      <c r="B137" s="112">
        <v>18525</v>
      </c>
      <c r="C137" s="112">
        <v>112</v>
      </c>
      <c r="D137" s="112">
        <v>1521</v>
      </c>
      <c r="E137" s="112">
        <v>58</v>
      </c>
      <c r="F137" s="112">
        <v>41918</v>
      </c>
      <c r="G137" s="112">
        <v>304</v>
      </c>
      <c r="H137" s="112">
        <v>68</v>
      </c>
      <c r="I137" s="112">
        <v>133091</v>
      </c>
      <c r="J137" s="112">
        <v>42246</v>
      </c>
      <c r="K137" s="112">
        <v>1</v>
      </c>
      <c r="L137" s="112">
        <v>15</v>
      </c>
      <c r="M137" s="112">
        <v>4272</v>
      </c>
      <c r="N137" s="112">
        <v>1078</v>
      </c>
      <c r="O137" s="112">
        <v>304</v>
      </c>
      <c r="P137" s="112">
        <v>40465</v>
      </c>
      <c r="Q137" s="112">
        <v>88</v>
      </c>
      <c r="R137" s="112">
        <v>0</v>
      </c>
      <c r="S137" s="112">
        <v>14258</v>
      </c>
      <c r="T137" s="112">
        <v>11627</v>
      </c>
      <c r="U137" s="112">
        <v>7179</v>
      </c>
      <c r="V137" s="112">
        <v>8369</v>
      </c>
      <c r="W137" s="112">
        <v>5</v>
      </c>
      <c r="X137" s="112">
        <v>2667</v>
      </c>
      <c r="Y137" s="112">
        <v>0</v>
      </c>
      <c r="Z137" s="112">
        <v>7102</v>
      </c>
      <c r="AA137" s="112">
        <v>146</v>
      </c>
    </row>
    <row r="138" spans="1:27" ht="15" hidden="1" customHeight="1" outlineLevel="1" x14ac:dyDescent="0.25">
      <c r="A138" s="163" t="s">
        <v>221</v>
      </c>
      <c r="B138" s="112">
        <v>4304</v>
      </c>
      <c r="C138" s="112">
        <v>3168</v>
      </c>
      <c r="D138" s="112">
        <v>6129</v>
      </c>
      <c r="E138" s="112">
        <v>3276</v>
      </c>
      <c r="F138" s="112">
        <v>4803</v>
      </c>
      <c r="G138" s="112">
        <v>665</v>
      </c>
      <c r="H138" s="112">
        <v>5342</v>
      </c>
      <c r="I138" s="112">
        <v>46</v>
      </c>
      <c r="J138" s="112">
        <v>3751</v>
      </c>
      <c r="K138" s="112">
        <v>25</v>
      </c>
      <c r="L138" s="112">
        <v>79</v>
      </c>
      <c r="M138" s="112">
        <v>12434</v>
      </c>
      <c r="N138" s="112">
        <v>4545</v>
      </c>
      <c r="O138" s="112">
        <v>15189</v>
      </c>
      <c r="P138" s="112">
        <v>396</v>
      </c>
      <c r="Q138" s="112">
        <v>5248</v>
      </c>
      <c r="R138" s="112">
        <v>8</v>
      </c>
      <c r="S138" s="112">
        <v>18208</v>
      </c>
      <c r="T138" s="112">
        <v>16462</v>
      </c>
      <c r="U138" s="112">
        <v>16289</v>
      </c>
      <c r="V138" s="112">
        <v>33</v>
      </c>
      <c r="W138" s="112">
        <v>88</v>
      </c>
      <c r="X138" s="112">
        <v>2</v>
      </c>
      <c r="Y138" s="112">
        <v>164</v>
      </c>
      <c r="Z138" s="112">
        <v>213</v>
      </c>
      <c r="AA138" s="112">
        <v>113</v>
      </c>
    </row>
    <row r="139" spans="1:27" ht="15" hidden="1" customHeight="1" outlineLevel="1" x14ac:dyDescent="0.25">
      <c r="A139" s="163" t="s">
        <v>230</v>
      </c>
      <c r="B139" s="112">
        <v>4183</v>
      </c>
      <c r="C139" s="112">
        <v>0</v>
      </c>
      <c r="D139" s="112">
        <v>1</v>
      </c>
      <c r="E139" s="112">
        <v>5</v>
      </c>
      <c r="F139" s="112">
        <v>29758</v>
      </c>
      <c r="G139" s="112">
        <v>0</v>
      </c>
      <c r="H139" s="112">
        <v>0</v>
      </c>
      <c r="I139" s="112">
        <v>0</v>
      </c>
      <c r="J139" s="112">
        <v>8788</v>
      </c>
      <c r="K139" s="112">
        <v>0</v>
      </c>
      <c r="L139" s="112">
        <v>1</v>
      </c>
      <c r="M139" s="112">
        <v>5</v>
      </c>
      <c r="N139" s="112">
        <v>0</v>
      </c>
      <c r="O139" s="112">
        <v>1</v>
      </c>
      <c r="P139" s="112">
        <v>2350</v>
      </c>
      <c r="Q139" s="112">
        <v>2</v>
      </c>
      <c r="R139" s="112">
        <v>0</v>
      </c>
      <c r="S139" s="112">
        <v>21</v>
      </c>
      <c r="T139" s="112">
        <v>37</v>
      </c>
      <c r="U139" s="112">
        <v>1</v>
      </c>
      <c r="V139" s="112">
        <v>82</v>
      </c>
      <c r="W139" s="112">
        <v>2</v>
      </c>
      <c r="X139" s="112">
        <v>0</v>
      </c>
      <c r="Y139" s="112">
        <v>0</v>
      </c>
      <c r="Z139" s="112">
        <v>197</v>
      </c>
      <c r="AA139" s="112">
        <v>1</v>
      </c>
    </row>
    <row r="140" spans="1:27" ht="15" hidden="1" customHeight="1" outlineLevel="1" x14ac:dyDescent="0.25">
      <c r="A140" s="163" t="s">
        <v>226</v>
      </c>
      <c r="B140" s="112">
        <v>18415</v>
      </c>
      <c r="C140" s="112">
        <v>64</v>
      </c>
      <c r="D140" s="112">
        <v>22</v>
      </c>
      <c r="E140" s="112">
        <v>195</v>
      </c>
      <c r="F140" s="112">
        <v>13559</v>
      </c>
      <c r="G140" s="112">
        <v>46</v>
      </c>
      <c r="H140" s="112">
        <v>3</v>
      </c>
      <c r="I140" s="112">
        <v>14685</v>
      </c>
      <c r="J140" s="112">
        <v>14814</v>
      </c>
      <c r="K140" s="112">
        <v>0</v>
      </c>
      <c r="L140" s="112">
        <v>57</v>
      </c>
      <c r="M140" s="112">
        <v>517</v>
      </c>
      <c r="N140" s="112">
        <v>49</v>
      </c>
      <c r="O140" s="112">
        <v>3385</v>
      </c>
      <c r="P140" s="112">
        <v>8820</v>
      </c>
      <c r="Q140" s="112">
        <v>53</v>
      </c>
      <c r="R140" s="112">
        <v>0</v>
      </c>
      <c r="S140" s="112">
        <v>1231</v>
      </c>
      <c r="T140" s="112">
        <v>1142</v>
      </c>
      <c r="U140" s="112">
        <v>195</v>
      </c>
      <c r="V140" s="112">
        <v>77</v>
      </c>
      <c r="W140" s="112">
        <v>0</v>
      </c>
      <c r="X140" s="112">
        <v>3</v>
      </c>
      <c r="Y140" s="112">
        <v>0</v>
      </c>
      <c r="Z140" s="112">
        <v>105</v>
      </c>
      <c r="AA140" s="112">
        <v>1</v>
      </c>
    </row>
    <row r="141" spans="1:27" ht="15" hidden="1" customHeight="1" outlineLevel="1" x14ac:dyDescent="0.25">
      <c r="A141" s="163" t="s">
        <v>232</v>
      </c>
      <c r="B141" s="112">
        <v>856</v>
      </c>
      <c r="C141" s="112">
        <v>2</v>
      </c>
      <c r="D141" s="112">
        <v>896</v>
      </c>
      <c r="E141" s="112">
        <v>0</v>
      </c>
      <c r="F141" s="112">
        <v>630</v>
      </c>
      <c r="G141" s="112">
        <v>19</v>
      </c>
      <c r="H141" s="112">
        <v>0</v>
      </c>
      <c r="I141" s="112">
        <v>131</v>
      </c>
      <c r="J141" s="112">
        <v>1022</v>
      </c>
      <c r="K141" s="112">
        <v>0</v>
      </c>
      <c r="L141" s="112">
        <v>0</v>
      </c>
      <c r="M141" s="112">
        <v>20</v>
      </c>
      <c r="N141" s="112">
        <v>1</v>
      </c>
      <c r="O141" s="112">
        <v>3</v>
      </c>
      <c r="P141" s="112">
        <v>101</v>
      </c>
      <c r="Q141" s="112">
        <v>2395</v>
      </c>
      <c r="R141" s="112">
        <v>7</v>
      </c>
      <c r="S141" s="112">
        <v>6</v>
      </c>
      <c r="T141" s="112">
        <v>3</v>
      </c>
      <c r="U141" s="112">
        <v>1457</v>
      </c>
      <c r="V141" s="112">
        <v>128</v>
      </c>
      <c r="W141" s="112">
        <v>1</v>
      </c>
      <c r="X141" s="112">
        <v>13</v>
      </c>
      <c r="Y141" s="112">
        <v>4</v>
      </c>
      <c r="Z141" s="112">
        <v>84</v>
      </c>
      <c r="AA141" s="112">
        <v>0</v>
      </c>
    </row>
    <row r="142" spans="1:27" ht="15" hidden="1" customHeight="1" outlineLevel="1" x14ac:dyDescent="0.25">
      <c r="A142" s="163" t="s">
        <v>225</v>
      </c>
      <c r="B142" s="112">
        <v>642</v>
      </c>
      <c r="C142" s="112">
        <v>348</v>
      </c>
      <c r="D142" s="112">
        <v>316</v>
      </c>
      <c r="E142" s="112">
        <v>152</v>
      </c>
      <c r="F142" s="112">
        <v>4101</v>
      </c>
      <c r="G142" s="112">
        <v>29</v>
      </c>
      <c r="H142" s="112">
        <v>73</v>
      </c>
      <c r="I142" s="112">
        <v>50</v>
      </c>
      <c r="J142" s="112">
        <v>1263</v>
      </c>
      <c r="K142" s="112">
        <v>2</v>
      </c>
      <c r="L142" s="112">
        <v>39</v>
      </c>
      <c r="M142" s="112">
        <v>496</v>
      </c>
      <c r="N142" s="112">
        <v>853</v>
      </c>
      <c r="O142" s="112">
        <v>416</v>
      </c>
      <c r="P142" s="112">
        <v>5859</v>
      </c>
      <c r="Q142" s="112">
        <v>681</v>
      </c>
      <c r="R142" s="112">
        <v>0</v>
      </c>
      <c r="S142" s="112">
        <v>374</v>
      </c>
      <c r="T142" s="112">
        <v>3290</v>
      </c>
      <c r="U142" s="112">
        <v>781</v>
      </c>
      <c r="V142" s="112">
        <v>49</v>
      </c>
      <c r="W142" s="112">
        <v>7</v>
      </c>
      <c r="X142" s="112">
        <v>235</v>
      </c>
      <c r="Y142" s="112">
        <v>0</v>
      </c>
      <c r="Z142" s="112">
        <v>3</v>
      </c>
      <c r="AA142" s="112">
        <v>56</v>
      </c>
    </row>
    <row r="143" spans="1:27" ht="15" hidden="1" customHeight="1" outlineLevel="1" x14ac:dyDescent="0.25">
      <c r="A143" s="163" t="s">
        <v>235</v>
      </c>
      <c r="B143" s="112">
        <v>772</v>
      </c>
      <c r="C143" s="112">
        <v>7</v>
      </c>
      <c r="D143" s="112">
        <v>0</v>
      </c>
      <c r="E143" s="112">
        <v>0</v>
      </c>
      <c r="F143" s="112">
        <v>1950</v>
      </c>
      <c r="G143" s="112">
        <v>1</v>
      </c>
      <c r="H143" s="112">
        <v>6</v>
      </c>
      <c r="I143" s="112">
        <v>6</v>
      </c>
      <c r="J143" s="112">
        <v>471</v>
      </c>
      <c r="K143" s="112">
        <v>0</v>
      </c>
      <c r="L143" s="112">
        <v>11</v>
      </c>
      <c r="M143" s="112">
        <v>106</v>
      </c>
      <c r="N143" s="112">
        <v>3</v>
      </c>
      <c r="O143" s="112">
        <v>0</v>
      </c>
      <c r="P143" s="112">
        <v>207</v>
      </c>
      <c r="Q143" s="112">
        <v>0</v>
      </c>
      <c r="R143" s="112">
        <v>0</v>
      </c>
      <c r="S143" s="112">
        <v>4</v>
      </c>
      <c r="T143" s="112">
        <v>2</v>
      </c>
      <c r="U143" s="112">
        <v>1</v>
      </c>
      <c r="V143" s="112">
        <v>29</v>
      </c>
      <c r="W143" s="112">
        <v>8</v>
      </c>
      <c r="X143" s="112">
        <v>5</v>
      </c>
      <c r="Y143" s="112">
        <v>0</v>
      </c>
      <c r="Z143" s="112">
        <v>107</v>
      </c>
      <c r="AA143" s="112">
        <v>338</v>
      </c>
    </row>
    <row r="144" spans="1:27" ht="15" customHeight="1" collapsed="1" x14ac:dyDescent="0.25">
      <c r="B144" s="155" t="s">
        <v>506</v>
      </c>
      <c r="C144" s="363" t="s">
        <v>518</v>
      </c>
      <c r="D144" s="363"/>
      <c r="E144" s="363"/>
      <c r="F144" s="363"/>
      <c r="G144" s="363"/>
      <c r="H144" s="363"/>
      <c r="I144" s="363"/>
      <c r="J144" s="363"/>
      <c r="K144" s="363"/>
      <c r="L144" s="363"/>
      <c r="M144" s="363"/>
      <c r="N144" s="363"/>
      <c r="O144" s="363"/>
      <c r="P144" s="363"/>
      <c r="Q144" s="363"/>
      <c r="R144" s="363"/>
      <c r="S144" s="364" t="s">
        <v>1000</v>
      </c>
      <c r="T144" s="364"/>
      <c r="U144" s="364"/>
      <c r="V144" s="364"/>
      <c r="W144" s="364"/>
      <c r="X144" s="364"/>
      <c r="Y144" s="364"/>
      <c r="Z144" s="364"/>
      <c r="AA144" s="364"/>
    </row>
    <row r="146" spans="1:27" s="138" customFormat="1" ht="15" hidden="1" customHeight="1" outlineLevel="1" x14ac:dyDescent="0.25">
      <c r="A146" s="162" t="s">
        <v>498</v>
      </c>
      <c r="B146" s="161" t="s">
        <v>212</v>
      </c>
      <c r="C146" s="161" t="s">
        <v>229</v>
      </c>
      <c r="D146" s="161" t="s">
        <v>222</v>
      </c>
      <c r="E146" s="161" t="s">
        <v>219</v>
      </c>
      <c r="F146" s="161" t="s">
        <v>210</v>
      </c>
      <c r="G146" s="161" t="s">
        <v>224</v>
      </c>
      <c r="H146" s="161" t="s">
        <v>227</v>
      </c>
      <c r="I146" s="161" t="s">
        <v>218</v>
      </c>
      <c r="J146" s="161" t="s">
        <v>214</v>
      </c>
      <c r="K146" s="161" t="s">
        <v>234</v>
      </c>
      <c r="L146" s="161" t="s">
        <v>231</v>
      </c>
      <c r="M146" s="161" t="s">
        <v>220</v>
      </c>
      <c r="N146" s="161" t="s">
        <v>223</v>
      </c>
      <c r="O146" s="161" t="s">
        <v>215</v>
      </c>
      <c r="P146" s="161" t="s">
        <v>213</v>
      </c>
      <c r="Q146" s="161" t="s">
        <v>228</v>
      </c>
      <c r="R146" s="161" t="s">
        <v>233</v>
      </c>
      <c r="S146" s="161" t="s">
        <v>217</v>
      </c>
      <c r="T146" s="161" t="s">
        <v>216</v>
      </c>
      <c r="U146" s="161" t="s">
        <v>211</v>
      </c>
      <c r="V146" s="161" t="s">
        <v>221</v>
      </c>
      <c r="W146" s="161" t="s">
        <v>230</v>
      </c>
      <c r="X146" s="161" t="s">
        <v>226</v>
      </c>
      <c r="Y146" s="161" t="s">
        <v>232</v>
      </c>
      <c r="Z146" s="161" t="s">
        <v>225</v>
      </c>
      <c r="AA146" s="161" t="s">
        <v>235</v>
      </c>
    </row>
    <row r="147" spans="1:27" ht="15" hidden="1" customHeight="1" outlineLevel="1" x14ac:dyDescent="0.25">
      <c r="A147" s="163" t="s">
        <v>212</v>
      </c>
      <c r="B147" s="112">
        <v>1</v>
      </c>
      <c r="C147" s="112">
        <v>20</v>
      </c>
      <c r="D147" s="112">
        <v>33</v>
      </c>
      <c r="E147" s="112">
        <v>52</v>
      </c>
      <c r="F147" s="112">
        <v>0</v>
      </c>
      <c r="G147" s="112">
        <v>12</v>
      </c>
      <c r="H147" s="112">
        <v>18</v>
      </c>
      <c r="I147" s="112">
        <v>5</v>
      </c>
      <c r="J147" s="112">
        <v>39</v>
      </c>
      <c r="K147" s="112">
        <v>1</v>
      </c>
      <c r="L147" s="112">
        <v>12</v>
      </c>
      <c r="M147" s="112">
        <v>57</v>
      </c>
      <c r="N147" s="112">
        <v>26</v>
      </c>
      <c r="O147" s="112">
        <v>181</v>
      </c>
      <c r="P147" s="112">
        <v>1</v>
      </c>
      <c r="Q147" s="112">
        <v>20</v>
      </c>
      <c r="R147" s="112">
        <v>1</v>
      </c>
      <c r="S147" s="112">
        <v>75</v>
      </c>
      <c r="T147" s="112">
        <v>95</v>
      </c>
      <c r="U147" s="112">
        <v>104</v>
      </c>
      <c r="V147" s="112">
        <v>9</v>
      </c>
      <c r="W147" s="112">
        <v>20</v>
      </c>
      <c r="X147" s="112">
        <v>13</v>
      </c>
      <c r="Y147" s="112">
        <v>1</v>
      </c>
      <c r="Z147" s="112">
        <v>26</v>
      </c>
      <c r="AA147" s="112">
        <v>1</v>
      </c>
    </row>
    <row r="148" spans="1:27" ht="15" hidden="1" customHeight="1" outlineLevel="1" x14ac:dyDescent="0.25">
      <c r="A148" s="163" t="s">
        <v>229</v>
      </c>
      <c r="B148" s="112">
        <v>11</v>
      </c>
      <c r="C148" s="112">
        <v>1</v>
      </c>
      <c r="D148" s="112">
        <v>0</v>
      </c>
      <c r="E148" s="112">
        <v>0</v>
      </c>
      <c r="F148" s="112">
        <v>47</v>
      </c>
      <c r="G148" s="112">
        <v>0</v>
      </c>
      <c r="H148" s="112">
        <v>0</v>
      </c>
      <c r="I148" s="112">
        <v>0</v>
      </c>
      <c r="J148" s="112">
        <v>6</v>
      </c>
      <c r="K148" s="112">
        <v>1</v>
      </c>
      <c r="L148" s="112">
        <v>0</v>
      </c>
      <c r="M148" s="112">
        <v>17</v>
      </c>
      <c r="N148" s="112">
        <v>0</v>
      </c>
      <c r="O148" s="112">
        <v>0</v>
      </c>
      <c r="P148" s="112">
        <v>19</v>
      </c>
      <c r="Q148" s="112">
        <v>0</v>
      </c>
      <c r="R148" s="112">
        <v>0</v>
      </c>
      <c r="S148" s="112">
        <v>11</v>
      </c>
      <c r="T148" s="112">
        <v>2</v>
      </c>
      <c r="U148" s="112">
        <v>1</v>
      </c>
      <c r="V148" s="112">
        <v>21</v>
      </c>
      <c r="W148" s="112">
        <v>0</v>
      </c>
      <c r="X148" s="112">
        <v>0</v>
      </c>
      <c r="Y148" s="112">
        <v>0</v>
      </c>
      <c r="Z148" s="112">
        <v>11</v>
      </c>
      <c r="AA148" s="112">
        <v>0</v>
      </c>
    </row>
    <row r="149" spans="1:27" ht="15" hidden="1" customHeight="1" outlineLevel="1" x14ac:dyDescent="0.25">
      <c r="A149" s="163" t="s">
        <v>222</v>
      </c>
      <c r="B149" s="112">
        <v>31</v>
      </c>
      <c r="C149" s="112">
        <v>0</v>
      </c>
      <c r="D149" s="112">
        <v>4</v>
      </c>
      <c r="E149" s="112">
        <v>0</v>
      </c>
      <c r="F149" s="112">
        <v>38</v>
      </c>
      <c r="G149" s="112">
        <v>0</v>
      </c>
      <c r="H149" s="112">
        <v>0</v>
      </c>
      <c r="I149" s="112">
        <v>38</v>
      </c>
      <c r="J149" s="112">
        <v>10</v>
      </c>
      <c r="K149" s="112">
        <v>0</v>
      </c>
      <c r="L149" s="112">
        <v>18</v>
      </c>
      <c r="M149" s="112">
        <v>9</v>
      </c>
      <c r="N149" s="112">
        <v>0</v>
      </c>
      <c r="O149" s="112">
        <v>0</v>
      </c>
      <c r="P149" s="112">
        <v>45</v>
      </c>
      <c r="Q149" s="112">
        <v>0</v>
      </c>
      <c r="R149" s="112">
        <v>1</v>
      </c>
      <c r="S149" s="112">
        <v>11</v>
      </c>
      <c r="T149" s="112">
        <v>1</v>
      </c>
      <c r="U149" s="112">
        <v>15</v>
      </c>
      <c r="V149" s="112">
        <v>7</v>
      </c>
      <c r="W149" s="112">
        <v>0</v>
      </c>
      <c r="X149" s="112">
        <v>0</v>
      </c>
      <c r="Y149" s="112">
        <v>0</v>
      </c>
      <c r="Z149" s="112">
        <v>1</v>
      </c>
      <c r="AA149" s="112">
        <v>0</v>
      </c>
    </row>
    <row r="150" spans="1:27" ht="15" hidden="1" customHeight="1" outlineLevel="1" x14ac:dyDescent="0.25">
      <c r="A150" s="163" t="s">
        <v>219</v>
      </c>
      <c r="B150" s="112">
        <v>48</v>
      </c>
      <c r="C150" s="112">
        <v>20</v>
      </c>
      <c r="D150" s="112">
        <v>9</v>
      </c>
      <c r="E150" s="112">
        <v>13</v>
      </c>
      <c r="F150" s="112">
        <v>57</v>
      </c>
      <c r="G150" s="112">
        <v>11</v>
      </c>
      <c r="H150" s="112">
        <v>7</v>
      </c>
      <c r="I150" s="112">
        <v>25</v>
      </c>
      <c r="J150" s="112">
        <v>50</v>
      </c>
      <c r="K150" s="112">
        <v>3</v>
      </c>
      <c r="L150" s="112">
        <v>1</v>
      </c>
      <c r="M150" s="112">
        <v>11</v>
      </c>
      <c r="N150" s="112">
        <v>14</v>
      </c>
      <c r="O150" s="112">
        <v>16</v>
      </c>
      <c r="P150" s="112">
        <v>41</v>
      </c>
      <c r="Q150" s="112">
        <v>6</v>
      </c>
      <c r="R150" s="112">
        <v>0</v>
      </c>
      <c r="S150" s="112">
        <v>14</v>
      </c>
      <c r="T150" s="112">
        <v>35</v>
      </c>
      <c r="U150" s="112">
        <v>56</v>
      </c>
      <c r="V150" s="112">
        <v>10</v>
      </c>
      <c r="W150" s="112">
        <v>2</v>
      </c>
      <c r="X150" s="112">
        <v>19</v>
      </c>
      <c r="Y150" s="112">
        <v>0</v>
      </c>
      <c r="Z150" s="112">
        <v>10</v>
      </c>
      <c r="AA150" s="112">
        <v>0</v>
      </c>
    </row>
    <row r="151" spans="1:27" ht="15" hidden="1" customHeight="1" outlineLevel="1" x14ac:dyDescent="0.25">
      <c r="A151" s="163" t="s">
        <v>210</v>
      </c>
      <c r="B151" s="112">
        <v>110</v>
      </c>
      <c r="C151" s="112">
        <v>23</v>
      </c>
      <c r="D151" s="112">
        <v>45</v>
      </c>
      <c r="E151" s="112">
        <v>126</v>
      </c>
      <c r="F151" s="112">
        <v>48</v>
      </c>
      <c r="G151" s="112">
        <v>30</v>
      </c>
      <c r="H151" s="112">
        <v>15</v>
      </c>
      <c r="I151" s="112">
        <v>33</v>
      </c>
      <c r="J151" s="112">
        <v>41</v>
      </c>
      <c r="K151" s="112">
        <v>3</v>
      </c>
      <c r="L151" s="112">
        <v>5</v>
      </c>
      <c r="M151" s="112">
        <v>55</v>
      </c>
      <c r="N151" s="112">
        <v>47</v>
      </c>
      <c r="O151" s="112">
        <v>111</v>
      </c>
      <c r="P151" s="112">
        <v>33</v>
      </c>
      <c r="Q151" s="112">
        <v>28</v>
      </c>
      <c r="R151" s="112">
        <v>2</v>
      </c>
      <c r="S151" s="112">
        <v>169</v>
      </c>
      <c r="T151" s="112">
        <v>115</v>
      </c>
      <c r="U151" s="112">
        <v>83</v>
      </c>
      <c r="V151" s="112">
        <v>6</v>
      </c>
      <c r="W151" s="112">
        <v>24</v>
      </c>
      <c r="X151" s="112">
        <v>50</v>
      </c>
      <c r="Y151" s="112">
        <v>9</v>
      </c>
      <c r="Z151" s="112">
        <v>26</v>
      </c>
      <c r="AA151" s="112">
        <v>0</v>
      </c>
    </row>
    <row r="152" spans="1:27" ht="15" hidden="1" customHeight="1" outlineLevel="1" x14ac:dyDescent="0.25">
      <c r="A152" s="163" t="s">
        <v>224</v>
      </c>
      <c r="B152" s="112">
        <v>25</v>
      </c>
      <c r="C152" s="112">
        <v>2</v>
      </c>
      <c r="D152" s="112">
        <v>3</v>
      </c>
      <c r="E152" s="112">
        <v>2</v>
      </c>
      <c r="F152" s="112">
        <v>20</v>
      </c>
      <c r="G152" s="112">
        <v>11</v>
      </c>
      <c r="H152" s="112">
        <v>1</v>
      </c>
      <c r="I152" s="112">
        <v>8</v>
      </c>
      <c r="J152" s="112">
        <v>23</v>
      </c>
      <c r="K152" s="112">
        <v>1</v>
      </c>
      <c r="L152" s="112">
        <v>0</v>
      </c>
      <c r="M152" s="112">
        <v>8</v>
      </c>
      <c r="N152" s="112">
        <v>5</v>
      </c>
      <c r="O152" s="112">
        <v>1</v>
      </c>
      <c r="P152" s="112">
        <v>40</v>
      </c>
      <c r="Q152" s="112">
        <v>2</v>
      </c>
      <c r="R152" s="112">
        <v>0</v>
      </c>
      <c r="S152" s="112">
        <v>16</v>
      </c>
      <c r="T152" s="112">
        <v>5</v>
      </c>
      <c r="U152" s="112">
        <v>37</v>
      </c>
      <c r="V152" s="112">
        <v>8</v>
      </c>
      <c r="W152" s="112">
        <v>0</v>
      </c>
      <c r="X152" s="112">
        <v>3</v>
      </c>
      <c r="Y152" s="112">
        <v>0</v>
      </c>
      <c r="Z152" s="112">
        <v>2</v>
      </c>
      <c r="AA152" s="112">
        <v>0</v>
      </c>
    </row>
    <row r="153" spans="1:27" ht="15" hidden="1" customHeight="1" outlineLevel="1" x14ac:dyDescent="0.25">
      <c r="A153" s="163" t="s">
        <v>227</v>
      </c>
      <c r="B153" s="112">
        <v>24</v>
      </c>
      <c r="C153" s="112">
        <v>3</v>
      </c>
      <c r="D153" s="112">
        <v>2</v>
      </c>
      <c r="E153" s="112">
        <v>2</v>
      </c>
      <c r="F153" s="112">
        <v>28</v>
      </c>
      <c r="G153" s="112">
        <v>3</v>
      </c>
      <c r="H153" s="112">
        <v>4</v>
      </c>
      <c r="I153" s="112">
        <v>35</v>
      </c>
      <c r="J153" s="112">
        <v>18</v>
      </c>
      <c r="K153" s="112">
        <v>1</v>
      </c>
      <c r="L153" s="112">
        <v>0</v>
      </c>
      <c r="M153" s="112">
        <v>7</v>
      </c>
      <c r="N153" s="112">
        <v>3</v>
      </c>
      <c r="O153" s="112">
        <v>4</v>
      </c>
      <c r="P153" s="112">
        <v>23</v>
      </c>
      <c r="Q153" s="112">
        <v>1</v>
      </c>
      <c r="R153" s="112">
        <v>0</v>
      </c>
      <c r="S153" s="112">
        <v>12</v>
      </c>
      <c r="T153" s="112">
        <v>9</v>
      </c>
      <c r="U153" s="112">
        <v>16</v>
      </c>
      <c r="V153" s="112">
        <v>7</v>
      </c>
      <c r="W153" s="112">
        <v>0</v>
      </c>
      <c r="X153" s="112">
        <v>5</v>
      </c>
      <c r="Y153" s="112">
        <v>0</v>
      </c>
      <c r="Z153" s="112">
        <v>1</v>
      </c>
      <c r="AA153" s="112">
        <v>0</v>
      </c>
    </row>
    <row r="154" spans="1:27" ht="15" hidden="1" customHeight="1" outlineLevel="1" x14ac:dyDescent="0.25">
      <c r="A154" s="163" t="s">
        <v>218</v>
      </c>
      <c r="B154" s="112">
        <v>114</v>
      </c>
      <c r="C154" s="112">
        <v>2</v>
      </c>
      <c r="D154" s="112">
        <v>2</v>
      </c>
      <c r="E154" s="112">
        <v>1</v>
      </c>
      <c r="F154" s="112">
        <v>302</v>
      </c>
      <c r="G154" s="112">
        <v>2</v>
      </c>
      <c r="H154" s="112">
        <v>1</v>
      </c>
      <c r="I154" s="112">
        <v>6</v>
      </c>
      <c r="J154" s="112">
        <v>97</v>
      </c>
      <c r="K154" s="112">
        <v>0</v>
      </c>
      <c r="L154" s="112">
        <v>0</v>
      </c>
      <c r="M154" s="112">
        <v>2</v>
      </c>
      <c r="N154" s="112">
        <v>3</v>
      </c>
      <c r="O154" s="112">
        <v>1</v>
      </c>
      <c r="P154" s="112">
        <v>49</v>
      </c>
      <c r="Q154" s="112">
        <v>1</v>
      </c>
      <c r="R154" s="112">
        <v>0</v>
      </c>
      <c r="S154" s="112">
        <v>8</v>
      </c>
      <c r="T154" s="112">
        <v>5</v>
      </c>
      <c r="U154" s="112">
        <v>32</v>
      </c>
      <c r="V154" s="112">
        <v>8</v>
      </c>
      <c r="W154" s="112">
        <v>0</v>
      </c>
      <c r="X154" s="112">
        <v>4</v>
      </c>
      <c r="Y154" s="112">
        <v>0</v>
      </c>
      <c r="Z154" s="112">
        <v>4</v>
      </c>
      <c r="AA154" s="112">
        <v>0</v>
      </c>
    </row>
    <row r="155" spans="1:27" ht="15" hidden="1" customHeight="1" outlineLevel="1" x14ac:dyDescent="0.25">
      <c r="A155" s="163" t="s">
        <v>214</v>
      </c>
      <c r="B155" s="112">
        <v>10</v>
      </c>
      <c r="C155" s="112">
        <v>5</v>
      </c>
      <c r="D155" s="112">
        <v>32</v>
      </c>
      <c r="E155" s="112">
        <v>33</v>
      </c>
      <c r="F155" s="112">
        <v>23</v>
      </c>
      <c r="G155" s="112">
        <v>17</v>
      </c>
      <c r="H155" s="112">
        <v>25</v>
      </c>
      <c r="I155" s="112">
        <v>6</v>
      </c>
      <c r="J155" s="112">
        <v>1</v>
      </c>
      <c r="K155" s="112">
        <v>1</v>
      </c>
      <c r="L155" s="112">
        <v>8</v>
      </c>
      <c r="M155" s="112">
        <v>37</v>
      </c>
      <c r="N155" s="112">
        <v>37</v>
      </c>
      <c r="O155" s="112">
        <v>179</v>
      </c>
      <c r="P155" s="112">
        <v>24</v>
      </c>
      <c r="Q155" s="112">
        <v>6</v>
      </c>
      <c r="R155" s="112">
        <v>0</v>
      </c>
      <c r="S155" s="112">
        <v>27</v>
      </c>
      <c r="T155" s="112">
        <v>86</v>
      </c>
      <c r="U155" s="112">
        <v>93</v>
      </c>
      <c r="V155" s="112">
        <v>1</v>
      </c>
      <c r="W155" s="112">
        <v>14</v>
      </c>
      <c r="X155" s="112">
        <v>7</v>
      </c>
      <c r="Y155" s="112">
        <v>2</v>
      </c>
      <c r="Z155" s="112">
        <v>0</v>
      </c>
      <c r="AA155" s="112">
        <v>2</v>
      </c>
    </row>
    <row r="156" spans="1:27" ht="15" hidden="1" customHeight="1" outlineLevel="1" x14ac:dyDescent="0.25">
      <c r="A156" s="163" t="s">
        <v>234</v>
      </c>
      <c r="B156" s="112">
        <v>2</v>
      </c>
      <c r="C156" s="112">
        <v>0</v>
      </c>
      <c r="D156" s="112">
        <v>0</v>
      </c>
      <c r="E156" s="112">
        <v>0</v>
      </c>
      <c r="F156" s="112">
        <v>2</v>
      </c>
      <c r="G156" s="112">
        <v>0</v>
      </c>
      <c r="H156" s="112">
        <v>0</v>
      </c>
      <c r="I156" s="112">
        <v>0</v>
      </c>
      <c r="J156" s="112">
        <v>3</v>
      </c>
      <c r="K156" s="112">
        <v>0</v>
      </c>
      <c r="L156" s="112">
        <v>0</v>
      </c>
      <c r="M156" s="112">
        <v>0</v>
      </c>
      <c r="N156" s="112">
        <v>0</v>
      </c>
      <c r="O156" s="112">
        <v>0</v>
      </c>
      <c r="P156" s="112">
        <v>3</v>
      </c>
      <c r="Q156" s="112">
        <v>0</v>
      </c>
      <c r="R156" s="112">
        <v>0</v>
      </c>
      <c r="S156" s="112">
        <v>0</v>
      </c>
      <c r="T156" s="112">
        <v>0</v>
      </c>
      <c r="U156" s="112">
        <v>0</v>
      </c>
      <c r="V156" s="112">
        <v>8</v>
      </c>
      <c r="W156" s="112">
        <v>0</v>
      </c>
      <c r="X156" s="112">
        <v>0</v>
      </c>
      <c r="Y156" s="112">
        <v>0</v>
      </c>
      <c r="Z156" s="112">
        <v>0</v>
      </c>
      <c r="AA156" s="112">
        <v>0</v>
      </c>
    </row>
    <row r="157" spans="1:27" ht="15" hidden="1" customHeight="1" outlineLevel="1" x14ac:dyDescent="0.25">
      <c r="A157" s="163" t="s">
        <v>231</v>
      </c>
      <c r="B157" s="112">
        <v>6</v>
      </c>
      <c r="C157" s="112">
        <v>1</v>
      </c>
      <c r="D157" s="112">
        <v>1</v>
      </c>
      <c r="E157" s="112">
        <v>1</v>
      </c>
      <c r="F157" s="112">
        <v>29</v>
      </c>
      <c r="G157" s="112">
        <v>1</v>
      </c>
      <c r="H157" s="112">
        <v>0</v>
      </c>
      <c r="I157" s="112">
        <v>2</v>
      </c>
      <c r="J157" s="112">
        <v>14</v>
      </c>
      <c r="K157" s="112">
        <v>0</v>
      </c>
      <c r="L157" s="112">
        <v>0</v>
      </c>
      <c r="M157" s="112">
        <v>2</v>
      </c>
      <c r="N157" s="112">
        <v>1</v>
      </c>
      <c r="O157" s="112">
        <v>9</v>
      </c>
      <c r="P157" s="112">
        <v>4</v>
      </c>
      <c r="Q157" s="112">
        <v>0</v>
      </c>
      <c r="R157" s="112">
        <v>0</v>
      </c>
      <c r="S157" s="112">
        <v>0</v>
      </c>
      <c r="T157" s="112">
        <v>5</v>
      </c>
      <c r="U157" s="112">
        <v>4</v>
      </c>
      <c r="V157" s="112">
        <v>1</v>
      </c>
      <c r="W157" s="112">
        <v>0</v>
      </c>
      <c r="X157" s="112">
        <v>2</v>
      </c>
      <c r="Y157" s="112">
        <v>0</v>
      </c>
      <c r="Z157" s="112">
        <v>2</v>
      </c>
      <c r="AA157" s="112">
        <v>0</v>
      </c>
    </row>
    <row r="158" spans="1:27" ht="15" hidden="1" customHeight="1" outlineLevel="1" x14ac:dyDescent="0.25">
      <c r="A158" s="163" t="s">
        <v>220</v>
      </c>
      <c r="B158" s="112">
        <v>40</v>
      </c>
      <c r="C158" s="112">
        <v>3</v>
      </c>
      <c r="D158" s="112">
        <v>2</v>
      </c>
      <c r="E158" s="112">
        <v>36</v>
      </c>
      <c r="F158" s="112">
        <v>64</v>
      </c>
      <c r="G158" s="112">
        <v>10</v>
      </c>
      <c r="H158" s="112">
        <v>1</v>
      </c>
      <c r="I158" s="112">
        <v>4</v>
      </c>
      <c r="J158" s="112">
        <v>47</v>
      </c>
      <c r="K158" s="112">
        <v>0</v>
      </c>
      <c r="L158" s="112">
        <v>3</v>
      </c>
      <c r="M158" s="112">
        <v>56</v>
      </c>
      <c r="N158" s="112">
        <v>4</v>
      </c>
      <c r="O158" s="112">
        <v>2</v>
      </c>
      <c r="P158" s="112">
        <v>41</v>
      </c>
      <c r="Q158" s="112">
        <v>3</v>
      </c>
      <c r="R158" s="112">
        <v>0</v>
      </c>
      <c r="S158" s="112">
        <v>2</v>
      </c>
      <c r="T158" s="112">
        <v>11</v>
      </c>
      <c r="U158" s="112">
        <v>15</v>
      </c>
      <c r="V158" s="112">
        <v>8</v>
      </c>
      <c r="W158" s="112">
        <v>3</v>
      </c>
      <c r="X158" s="112">
        <v>5</v>
      </c>
      <c r="Y158" s="112">
        <v>0</v>
      </c>
      <c r="Z158" s="112">
        <v>31</v>
      </c>
      <c r="AA158" s="112">
        <v>0</v>
      </c>
    </row>
    <row r="159" spans="1:27" ht="15" hidden="1" customHeight="1" outlineLevel="1" x14ac:dyDescent="0.25">
      <c r="A159" s="163" t="s">
        <v>223</v>
      </c>
      <c r="B159" s="112">
        <v>44</v>
      </c>
      <c r="C159" s="112">
        <v>7</v>
      </c>
      <c r="D159" s="112">
        <v>1</v>
      </c>
      <c r="E159" s="112">
        <v>1</v>
      </c>
      <c r="F159" s="112">
        <v>68</v>
      </c>
      <c r="G159" s="112">
        <v>2</v>
      </c>
      <c r="H159" s="112">
        <v>1</v>
      </c>
      <c r="I159" s="112">
        <v>3</v>
      </c>
      <c r="J159" s="112">
        <v>25</v>
      </c>
      <c r="K159" s="112">
        <v>0</v>
      </c>
      <c r="L159" s="112">
        <v>0</v>
      </c>
      <c r="M159" s="112">
        <v>1</v>
      </c>
      <c r="N159" s="112">
        <v>5</v>
      </c>
      <c r="O159" s="112">
        <v>2</v>
      </c>
      <c r="P159" s="112">
        <v>29</v>
      </c>
      <c r="Q159" s="112">
        <v>11</v>
      </c>
      <c r="R159" s="112">
        <v>0</v>
      </c>
      <c r="S159" s="112">
        <v>3</v>
      </c>
      <c r="T159" s="112">
        <v>10</v>
      </c>
      <c r="U159" s="112">
        <v>9</v>
      </c>
      <c r="V159" s="112">
        <v>8</v>
      </c>
      <c r="W159" s="112">
        <v>0</v>
      </c>
      <c r="X159" s="112">
        <v>4</v>
      </c>
      <c r="Y159" s="112">
        <v>0</v>
      </c>
      <c r="Z159" s="112">
        <v>18</v>
      </c>
      <c r="AA159" s="112">
        <v>0</v>
      </c>
    </row>
    <row r="160" spans="1:27" ht="15" hidden="1" customHeight="1" outlineLevel="1" x14ac:dyDescent="0.25">
      <c r="A160" s="163" t="s">
        <v>215</v>
      </c>
      <c r="B160" s="112">
        <v>40</v>
      </c>
      <c r="C160" s="112">
        <v>7</v>
      </c>
      <c r="D160" s="112">
        <v>25</v>
      </c>
      <c r="E160" s="112">
        <v>146</v>
      </c>
      <c r="F160" s="112">
        <v>66</v>
      </c>
      <c r="G160" s="112">
        <v>8</v>
      </c>
      <c r="H160" s="112">
        <v>92</v>
      </c>
      <c r="I160" s="112">
        <v>16</v>
      </c>
      <c r="J160" s="112">
        <v>33</v>
      </c>
      <c r="K160" s="112">
        <v>2</v>
      </c>
      <c r="L160" s="112">
        <v>8</v>
      </c>
      <c r="M160" s="112">
        <v>9</v>
      </c>
      <c r="N160" s="112">
        <v>7</v>
      </c>
      <c r="O160" s="112">
        <v>8</v>
      </c>
      <c r="P160" s="112">
        <v>60</v>
      </c>
      <c r="Q160" s="112">
        <v>4</v>
      </c>
      <c r="R160" s="112">
        <v>1</v>
      </c>
      <c r="S160" s="112">
        <v>3</v>
      </c>
      <c r="T160" s="112">
        <v>33</v>
      </c>
      <c r="U160" s="112">
        <v>106</v>
      </c>
      <c r="V160" s="112">
        <v>6</v>
      </c>
      <c r="W160" s="112">
        <v>2</v>
      </c>
      <c r="X160" s="112">
        <v>12</v>
      </c>
      <c r="Y160" s="112">
        <v>0</v>
      </c>
      <c r="Z160" s="112">
        <v>11</v>
      </c>
      <c r="AA160" s="112">
        <v>0</v>
      </c>
    </row>
    <row r="161" spans="1:27" ht="15" hidden="1" customHeight="1" outlineLevel="1" x14ac:dyDescent="0.25">
      <c r="A161" s="163" t="s">
        <v>213</v>
      </c>
      <c r="B161" s="112">
        <v>16</v>
      </c>
      <c r="C161" s="112">
        <v>12</v>
      </c>
      <c r="D161" s="112">
        <v>13</v>
      </c>
      <c r="E161" s="112">
        <v>18</v>
      </c>
      <c r="F161" s="112">
        <v>5</v>
      </c>
      <c r="G161" s="112">
        <v>80</v>
      </c>
      <c r="H161" s="112">
        <v>7</v>
      </c>
      <c r="I161" s="112">
        <v>11</v>
      </c>
      <c r="J161" s="112">
        <v>12</v>
      </c>
      <c r="K161" s="112">
        <v>1</v>
      </c>
      <c r="L161" s="112">
        <v>13</v>
      </c>
      <c r="M161" s="112">
        <v>26</v>
      </c>
      <c r="N161" s="112">
        <v>48</v>
      </c>
      <c r="O161" s="112">
        <v>106</v>
      </c>
      <c r="P161" s="112">
        <v>36</v>
      </c>
      <c r="Q161" s="112">
        <v>15</v>
      </c>
      <c r="R161" s="112">
        <v>0</v>
      </c>
      <c r="S161" s="112">
        <v>84</v>
      </c>
      <c r="T161" s="112">
        <v>28</v>
      </c>
      <c r="U161" s="112">
        <v>57</v>
      </c>
      <c r="V161" s="112">
        <v>115</v>
      </c>
      <c r="W161" s="112">
        <v>12</v>
      </c>
      <c r="X161" s="112">
        <v>46</v>
      </c>
      <c r="Y161" s="112">
        <v>0</v>
      </c>
      <c r="Z161" s="112">
        <v>5</v>
      </c>
      <c r="AA161" s="112">
        <v>1</v>
      </c>
    </row>
    <row r="162" spans="1:27" ht="15" hidden="1" customHeight="1" outlineLevel="1" x14ac:dyDescent="0.25">
      <c r="A162" s="163" t="s">
        <v>228</v>
      </c>
      <c r="B162" s="112">
        <v>23</v>
      </c>
      <c r="C162" s="112">
        <v>1</v>
      </c>
      <c r="D162" s="112">
        <v>0</v>
      </c>
      <c r="E162" s="112">
        <v>0</v>
      </c>
      <c r="F162" s="112">
        <v>30</v>
      </c>
      <c r="G162" s="112">
        <v>1</v>
      </c>
      <c r="H162" s="112">
        <v>0</v>
      </c>
      <c r="I162" s="112">
        <v>3</v>
      </c>
      <c r="J162" s="112">
        <v>12</v>
      </c>
      <c r="K162" s="112">
        <v>0</v>
      </c>
      <c r="L162" s="112">
        <v>0</v>
      </c>
      <c r="M162" s="112">
        <v>15</v>
      </c>
      <c r="N162" s="112">
        <v>1</v>
      </c>
      <c r="O162" s="112">
        <v>0</v>
      </c>
      <c r="P162" s="112">
        <v>21</v>
      </c>
      <c r="Q162" s="112">
        <v>10</v>
      </c>
      <c r="R162" s="112">
        <v>0</v>
      </c>
      <c r="S162" s="112">
        <v>18</v>
      </c>
      <c r="T162" s="112">
        <v>5</v>
      </c>
      <c r="U162" s="112">
        <v>11</v>
      </c>
      <c r="V162" s="112">
        <v>6</v>
      </c>
      <c r="W162" s="112">
        <v>0</v>
      </c>
      <c r="X162" s="112">
        <v>1</v>
      </c>
      <c r="Y162" s="112">
        <v>0</v>
      </c>
      <c r="Z162" s="112">
        <v>1</v>
      </c>
      <c r="AA162" s="112">
        <v>0</v>
      </c>
    </row>
    <row r="163" spans="1:27" ht="15" hidden="1" customHeight="1" outlineLevel="1" x14ac:dyDescent="0.25">
      <c r="A163" s="163" t="s">
        <v>233</v>
      </c>
      <c r="B163" s="112">
        <v>0</v>
      </c>
      <c r="C163" s="112">
        <v>0</v>
      </c>
      <c r="D163" s="112">
        <v>0</v>
      </c>
      <c r="E163" s="112">
        <v>0</v>
      </c>
      <c r="F163" s="112">
        <v>0</v>
      </c>
      <c r="G163" s="112">
        <v>0</v>
      </c>
      <c r="H163" s="112">
        <v>0</v>
      </c>
      <c r="I163" s="112">
        <v>0</v>
      </c>
      <c r="J163" s="112">
        <v>0</v>
      </c>
      <c r="K163" s="112">
        <v>0</v>
      </c>
      <c r="L163" s="112">
        <v>0</v>
      </c>
      <c r="M163" s="112">
        <v>0</v>
      </c>
      <c r="N163" s="112">
        <v>0</v>
      </c>
      <c r="O163" s="112">
        <v>0</v>
      </c>
      <c r="P163" s="112">
        <v>0</v>
      </c>
      <c r="Q163" s="112">
        <v>0</v>
      </c>
      <c r="R163" s="112">
        <v>0</v>
      </c>
      <c r="S163" s="112">
        <v>0</v>
      </c>
      <c r="T163" s="112">
        <v>0</v>
      </c>
      <c r="U163" s="112">
        <v>0</v>
      </c>
      <c r="V163" s="112">
        <v>9</v>
      </c>
      <c r="W163" s="112">
        <v>0</v>
      </c>
      <c r="X163" s="112">
        <v>0</v>
      </c>
      <c r="Y163" s="112">
        <v>0</v>
      </c>
      <c r="Z163" s="112">
        <v>0</v>
      </c>
      <c r="AA163" s="112">
        <v>0</v>
      </c>
    </row>
    <row r="164" spans="1:27" ht="15" hidden="1" customHeight="1" outlineLevel="1" x14ac:dyDescent="0.25">
      <c r="A164" s="163" t="s">
        <v>217</v>
      </c>
      <c r="B164" s="112">
        <v>50</v>
      </c>
      <c r="C164" s="112">
        <v>7</v>
      </c>
      <c r="D164" s="112">
        <v>10</v>
      </c>
      <c r="E164" s="112">
        <v>20</v>
      </c>
      <c r="F164" s="112">
        <v>133</v>
      </c>
      <c r="G164" s="112">
        <v>8</v>
      </c>
      <c r="H164" s="112">
        <v>10</v>
      </c>
      <c r="I164" s="112">
        <v>12</v>
      </c>
      <c r="J164" s="112">
        <v>50</v>
      </c>
      <c r="K164" s="112">
        <v>1</v>
      </c>
      <c r="L164" s="112">
        <v>8</v>
      </c>
      <c r="M164" s="112">
        <v>10</v>
      </c>
      <c r="N164" s="112">
        <v>14</v>
      </c>
      <c r="O164" s="112">
        <v>16</v>
      </c>
      <c r="P164" s="112">
        <v>55</v>
      </c>
      <c r="Q164" s="112">
        <v>6</v>
      </c>
      <c r="R164" s="112">
        <v>0</v>
      </c>
      <c r="S164" s="112">
        <v>14</v>
      </c>
      <c r="T164" s="112">
        <v>37</v>
      </c>
      <c r="U164" s="112">
        <v>42</v>
      </c>
      <c r="V164" s="112">
        <v>12</v>
      </c>
      <c r="W164" s="112">
        <v>4</v>
      </c>
      <c r="X164" s="112">
        <v>11</v>
      </c>
      <c r="Y164" s="112">
        <v>0</v>
      </c>
      <c r="Z164" s="112">
        <v>21</v>
      </c>
      <c r="AA164" s="112">
        <v>0</v>
      </c>
    </row>
    <row r="165" spans="1:27" ht="15" hidden="1" customHeight="1" outlineLevel="1" x14ac:dyDescent="0.25">
      <c r="A165" s="163" t="s">
        <v>216</v>
      </c>
      <c r="B165" s="112">
        <v>67</v>
      </c>
      <c r="C165" s="112">
        <v>11</v>
      </c>
      <c r="D165" s="112">
        <v>17</v>
      </c>
      <c r="E165" s="112">
        <v>7</v>
      </c>
      <c r="F165" s="112">
        <v>74</v>
      </c>
      <c r="G165" s="112">
        <v>11</v>
      </c>
      <c r="H165" s="112">
        <v>4</v>
      </c>
      <c r="I165" s="112">
        <v>50</v>
      </c>
      <c r="J165" s="112">
        <v>49</v>
      </c>
      <c r="K165" s="112">
        <v>2</v>
      </c>
      <c r="L165" s="112">
        <v>6</v>
      </c>
      <c r="M165" s="112">
        <v>13</v>
      </c>
      <c r="N165" s="112">
        <v>12</v>
      </c>
      <c r="O165" s="112">
        <v>10</v>
      </c>
      <c r="P165" s="112">
        <v>57</v>
      </c>
      <c r="Q165" s="112">
        <v>20</v>
      </c>
      <c r="R165" s="112">
        <v>2</v>
      </c>
      <c r="S165" s="112">
        <v>4</v>
      </c>
      <c r="T165" s="112">
        <v>43</v>
      </c>
      <c r="U165" s="112">
        <v>109</v>
      </c>
      <c r="V165" s="112">
        <v>20</v>
      </c>
      <c r="W165" s="112">
        <v>2</v>
      </c>
      <c r="X165" s="112">
        <v>24</v>
      </c>
      <c r="Y165" s="112">
        <v>0</v>
      </c>
      <c r="Z165" s="112">
        <v>4</v>
      </c>
      <c r="AA165" s="112">
        <v>0</v>
      </c>
    </row>
    <row r="166" spans="1:27" ht="15" hidden="1" customHeight="1" outlineLevel="1" x14ac:dyDescent="0.25">
      <c r="A166" s="163" t="s">
        <v>211</v>
      </c>
      <c r="B166" s="112">
        <v>59</v>
      </c>
      <c r="C166" s="112">
        <v>10</v>
      </c>
      <c r="D166" s="112">
        <v>11</v>
      </c>
      <c r="E166" s="112">
        <v>7</v>
      </c>
      <c r="F166" s="112">
        <v>75</v>
      </c>
      <c r="G166" s="112">
        <v>9</v>
      </c>
      <c r="H166" s="112">
        <v>3</v>
      </c>
      <c r="I166" s="112">
        <v>330</v>
      </c>
      <c r="J166" s="112">
        <v>76</v>
      </c>
      <c r="K166" s="112">
        <v>1</v>
      </c>
      <c r="L166" s="112">
        <v>2</v>
      </c>
      <c r="M166" s="112">
        <v>17</v>
      </c>
      <c r="N166" s="112">
        <v>11</v>
      </c>
      <c r="O166" s="112">
        <v>7</v>
      </c>
      <c r="P166" s="112">
        <v>115</v>
      </c>
      <c r="Q166" s="112">
        <v>4</v>
      </c>
      <c r="R166" s="112">
        <v>0</v>
      </c>
      <c r="S166" s="112">
        <v>28</v>
      </c>
      <c r="T166" s="112">
        <v>34</v>
      </c>
      <c r="U166" s="112">
        <v>56</v>
      </c>
      <c r="V166" s="112">
        <v>16</v>
      </c>
      <c r="W166" s="112">
        <v>1</v>
      </c>
      <c r="X166" s="112">
        <v>31</v>
      </c>
      <c r="Y166" s="112">
        <v>0</v>
      </c>
      <c r="Z166" s="112">
        <v>16</v>
      </c>
      <c r="AA166" s="112">
        <v>0</v>
      </c>
    </row>
    <row r="167" spans="1:27" ht="15" hidden="1" customHeight="1" outlineLevel="1" x14ac:dyDescent="0.25">
      <c r="A167" s="163" t="s">
        <v>221</v>
      </c>
      <c r="B167" s="112">
        <v>7</v>
      </c>
      <c r="C167" s="112">
        <v>5</v>
      </c>
      <c r="D167" s="112">
        <v>12</v>
      </c>
      <c r="E167" s="112">
        <v>7</v>
      </c>
      <c r="F167" s="112">
        <v>7</v>
      </c>
      <c r="G167" s="112">
        <v>2</v>
      </c>
      <c r="H167" s="112">
        <v>14</v>
      </c>
      <c r="I167" s="112">
        <v>2</v>
      </c>
      <c r="J167" s="112">
        <v>8</v>
      </c>
      <c r="K167" s="112">
        <v>0</v>
      </c>
      <c r="L167" s="112">
        <v>1</v>
      </c>
      <c r="M167" s="112">
        <v>34</v>
      </c>
      <c r="N167" s="112">
        <v>8</v>
      </c>
      <c r="O167" s="112">
        <v>36</v>
      </c>
      <c r="P167" s="112">
        <v>1</v>
      </c>
      <c r="Q167" s="112">
        <v>16</v>
      </c>
      <c r="R167" s="112">
        <v>0</v>
      </c>
      <c r="S167" s="112">
        <v>44</v>
      </c>
      <c r="T167" s="112">
        <v>35</v>
      </c>
      <c r="U167" s="112">
        <v>48</v>
      </c>
      <c r="V167" s="112">
        <v>0</v>
      </c>
      <c r="W167" s="112">
        <v>0</v>
      </c>
      <c r="X167" s="112">
        <v>2</v>
      </c>
      <c r="Y167" s="112">
        <v>0</v>
      </c>
      <c r="Z167" s="112">
        <v>1</v>
      </c>
      <c r="AA167" s="112">
        <v>0</v>
      </c>
    </row>
    <row r="168" spans="1:27" ht="15" hidden="1" customHeight="1" outlineLevel="1" x14ac:dyDescent="0.25">
      <c r="A168" s="163" t="s">
        <v>230</v>
      </c>
      <c r="B168" s="112">
        <v>5</v>
      </c>
      <c r="C168" s="112">
        <v>0</v>
      </c>
      <c r="D168" s="112">
        <v>0</v>
      </c>
      <c r="E168" s="112">
        <v>0</v>
      </c>
      <c r="F168" s="112">
        <v>65</v>
      </c>
      <c r="G168" s="112">
        <v>0</v>
      </c>
      <c r="H168" s="112">
        <v>0</v>
      </c>
      <c r="I168" s="112">
        <v>0</v>
      </c>
      <c r="J168" s="112">
        <v>11</v>
      </c>
      <c r="K168" s="112">
        <v>0</v>
      </c>
      <c r="L168" s="112">
        <v>0</v>
      </c>
      <c r="M168" s="112">
        <v>0</v>
      </c>
      <c r="N168" s="112">
        <v>0</v>
      </c>
      <c r="O168" s="112">
        <v>0</v>
      </c>
      <c r="P168" s="112">
        <v>4</v>
      </c>
      <c r="Q168" s="112">
        <v>0</v>
      </c>
      <c r="R168" s="112">
        <v>0</v>
      </c>
      <c r="S168" s="112">
        <v>0</v>
      </c>
      <c r="T168" s="112">
        <v>0</v>
      </c>
      <c r="U168" s="112">
        <v>0</v>
      </c>
      <c r="V168" s="112">
        <v>0</v>
      </c>
      <c r="W168" s="112">
        <v>0</v>
      </c>
      <c r="X168" s="112">
        <v>0</v>
      </c>
      <c r="Y168" s="112">
        <v>0</v>
      </c>
      <c r="Z168" s="112">
        <v>1</v>
      </c>
      <c r="AA168" s="112">
        <v>0</v>
      </c>
    </row>
    <row r="169" spans="1:27" ht="15" hidden="1" customHeight="1" outlineLevel="1" x14ac:dyDescent="0.25">
      <c r="A169" s="163" t="s">
        <v>226</v>
      </c>
      <c r="B169" s="112">
        <v>66</v>
      </c>
      <c r="C169" s="112">
        <v>1</v>
      </c>
      <c r="D169" s="112">
        <v>1</v>
      </c>
      <c r="E169" s="112">
        <v>2</v>
      </c>
      <c r="F169" s="112">
        <v>39</v>
      </c>
      <c r="G169" s="112">
        <v>1</v>
      </c>
      <c r="H169" s="112">
        <v>0</v>
      </c>
      <c r="I169" s="112">
        <v>44</v>
      </c>
      <c r="J169" s="112">
        <v>39</v>
      </c>
      <c r="K169" s="112">
        <v>0</v>
      </c>
      <c r="L169" s="112">
        <v>0</v>
      </c>
      <c r="M169" s="112">
        <v>2</v>
      </c>
      <c r="N169" s="112">
        <v>1</v>
      </c>
      <c r="O169" s="112">
        <v>12</v>
      </c>
      <c r="P169" s="112">
        <v>29</v>
      </c>
      <c r="Q169" s="112">
        <v>0</v>
      </c>
      <c r="R169" s="112">
        <v>0</v>
      </c>
      <c r="S169" s="112">
        <v>3</v>
      </c>
      <c r="T169" s="112">
        <v>4</v>
      </c>
      <c r="U169" s="112">
        <v>4</v>
      </c>
      <c r="V169" s="112">
        <v>1</v>
      </c>
      <c r="W169" s="112">
        <v>0</v>
      </c>
      <c r="X169" s="112">
        <v>2</v>
      </c>
      <c r="Y169" s="112">
        <v>0</v>
      </c>
      <c r="Z169" s="112">
        <v>1</v>
      </c>
      <c r="AA169" s="112">
        <v>0</v>
      </c>
    </row>
    <row r="170" spans="1:27" ht="15" hidden="1" customHeight="1" outlineLevel="1" x14ac:dyDescent="0.25">
      <c r="A170" s="163" t="s">
        <v>232</v>
      </c>
      <c r="B170" s="112">
        <v>1</v>
      </c>
      <c r="C170" s="112">
        <v>0</v>
      </c>
      <c r="D170" s="112">
        <v>2</v>
      </c>
      <c r="E170" s="112">
        <v>0</v>
      </c>
      <c r="F170" s="112">
        <v>1</v>
      </c>
      <c r="G170" s="112">
        <v>0</v>
      </c>
      <c r="H170" s="112">
        <v>0</v>
      </c>
      <c r="I170" s="112">
        <v>0</v>
      </c>
      <c r="J170" s="112">
        <v>2</v>
      </c>
      <c r="K170" s="112">
        <v>0</v>
      </c>
      <c r="L170" s="112">
        <v>0</v>
      </c>
      <c r="M170" s="112">
        <v>0</v>
      </c>
      <c r="N170" s="112">
        <v>0</v>
      </c>
      <c r="O170" s="112">
        <v>0</v>
      </c>
      <c r="P170" s="112">
        <v>0</v>
      </c>
      <c r="Q170" s="112">
        <v>3</v>
      </c>
      <c r="R170" s="112">
        <v>0</v>
      </c>
      <c r="S170" s="112">
        <v>0</v>
      </c>
      <c r="T170" s="112">
        <v>0</v>
      </c>
      <c r="U170" s="112">
        <v>3</v>
      </c>
      <c r="V170" s="112">
        <v>0</v>
      </c>
      <c r="W170" s="112">
        <v>0</v>
      </c>
      <c r="X170" s="112">
        <v>0</v>
      </c>
      <c r="Y170" s="112">
        <v>0</v>
      </c>
      <c r="Z170" s="112">
        <v>0</v>
      </c>
      <c r="AA170" s="112">
        <v>0</v>
      </c>
    </row>
    <row r="171" spans="1:27" ht="15" hidden="1" customHeight="1" outlineLevel="1" x14ac:dyDescent="0.25">
      <c r="A171" s="163" t="s">
        <v>225</v>
      </c>
      <c r="B171" s="112">
        <v>18</v>
      </c>
      <c r="C171" s="112">
        <v>7</v>
      </c>
      <c r="D171" s="112">
        <v>6</v>
      </c>
      <c r="E171" s="112">
        <v>6</v>
      </c>
      <c r="F171" s="112">
        <v>14</v>
      </c>
      <c r="G171" s="112">
        <v>7</v>
      </c>
      <c r="H171" s="112">
        <v>3</v>
      </c>
      <c r="I171" s="112">
        <v>10</v>
      </c>
      <c r="J171" s="112">
        <v>11</v>
      </c>
      <c r="K171" s="112">
        <v>1</v>
      </c>
      <c r="L171" s="112">
        <v>1</v>
      </c>
      <c r="M171" s="112">
        <v>4</v>
      </c>
      <c r="N171" s="112">
        <v>6</v>
      </c>
      <c r="O171" s="112">
        <v>3</v>
      </c>
      <c r="P171" s="112">
        <v>36</v>
      </c>
      <c r="Q171" s="112">
        <v>4</v>
      </c>
      <c r="R171" s="112">
        <v>0</v>
      </c>
      <c r="S171" s="112">
        <v>3</v>
      </c>
      <c r="T171" s="112">
        <v>19</v>
      </c>
      <c r="U171" s="112">
        <v>20</v>
      </c>
      <c r="V171" s="112">
        <v>1</v>
      </c>
      <c r="W171" s="112">
        <v>1</v>
      </c>
      <c r="X171" s="112">
        <v>12</v>
      </c>
      <c r="Y171" s="112">
        <v>0</v>
      </c>
      <c r="Z171" s="112">
        <v>2</v>
      </c>
      <c r="AA171" s="112">
        <v>0</v>
      </c>
    </row>
    <row r="172" spans="1:27" ht="15" hidden="1" customHeight="1" outlineLevel="1" x14ac:dyDescent="0.25">
      <c r="A172" s="163" t="s">
        <v>235</v>
      </c>
      <c r="B172" s="112">
        <v>1</v>
      </c>
      <c r="C172" s="112">
        <v>0</v>
      </c>
      <c r="D172" s="112">
        <v>0</v>
      </c>
      <c r="E172" s="112">
        <v>0</v>
      </c>
      <c r="F172" s="112">
        <v>3</v>
      </c>
      <c r="G172" s="112">
        <v>0</v>
      </c>
      <c r="H172" s="112">
        <v>0</v>
      </c>
      <c r="I172" s="112">
        <v>0</v>
      </c>
      <c r="J172" s="112">
        <v>1</v>
      </c>
      <c r="K172" s="112">
        <v>0</v>
      </c>
      <c r="L172" s="112">
        <v>0</v>
      </c>
      <c r="M172" s="112">
        <v>0</v>
      </c>
      <c r="N172" s="112">
        <v>0</v>
      </c>
      <c r="O172" s="112">
        <v>0</v>
      </c>
      <c r="P172" s="112">
        <v>0</v>
      </c>
      <c r="Q172" s="112">
        <v>0</v>
      </c>
      <c r="R172" s="112">
        <v>0</v>
      </c>
      <c r="S172" s="112">
        <v>0</v>
      </c>
      <c r="T172" s="112">
        <v>0</v>
      </c>
      <c r="U172" s="112">
        <v>0</v>
      </c>
      <c r="V172" s="112">
        <v>0</v>
      </c>
      <c r="W172" s="112">
        <v>0</v>
      </c>
      <c r="X172" s="112">
        <v>0</v>
      </c>
      <c r="Y172" s="112">
        <v>0</v>
      </c>
      <c r="Z172" s="112">
        <v>0</v>
      </c>
      <c r="AA172" s="112">
        <v>0</v>
      </c>
    </row>
    <row r="173" spans="1:27" ht="15" customHeight="1" collapsed="1" x14ac:dyDescent="0.25">
      <c r="B173" s="155" t="s">
        <v>506</v>
      </c>
      <c r="C173" s="363" t="s">
        <v>508</v>
      </c>
      <c r="D173" s="363"/>
      <c r="E173" s="363"/>
      <c r="F173" s="363"/>
      <c r="G173" s="363"/>
      <c r="H173" s="363"/>
      <c r="I173" s="363"/>
      <c r="J173" s="363"/>
      <c r="K173" s="363"/>
      <c r="L173" s="363"/>
      <c r="M173" s="363"/>
      <c r="N173" s="363"/>
      <c r="O173" s="363"/>
      <c r="P173" s="363"/>
      <c r="Q173" s="363"/>
      <c r="R173" s="363"/>
      <c r="S173" s="364" t="s">
        <v>1001</v>
      </c>
      <c r="T173" s="364"/>
      <c r="U173" s="364"/>
      <c r="V173" s="364"/>
      <c r="W173" s="364"/>
      <c r="X173" s="364"/>
      <c r="Y173" s="364"/>
      <c r="Z173" s="364"/>
      <c r="AA173" s="364"/>
    </row>
    <row r="175" spans="1:27" s="138" customFormat="1" ht="15" hidden="1" customHeight="1" outlineLevel="1" x14ac:dyDescent="0.25">
      <c r="A175" s="162" t="s">
        <v>498</v>
      </c>
      <c r="B175" s="161" t="s">
        <v>212</v>
      </c>
      <c r="C175" s="161" t="s">
        <v>229</v>
      </c>
      <c r="D175" s="161" t="s">
        <v>222</v>
      </c>
      <c r="E175" s="161" t="s">
        <v>219</v>
      </c>
      <c r="F175" s="161" t="s">
        <v>210</v>
      </c>
      <c r="G175" s="161" t="s">
        <v>224</v>
      </c>
      <c r="H175" s="161" t="s">
        <v>227</v>
      </c>
      <c r="I175" s="161" t="s">
        <v>218</v>
      </c>
      <c r="J175" s="161" t="s">
        <v>214</v>
      </c>
      <c r="K175" s="161" t="s">
        <v>234</v>
      </c>
      <c r="L175" s="161" t="s">
        <v>231</v>
      </c>
      <c r="M175" s="161" t="s">
        <v>220</v>
      </c>
      <c r="N175" s="161" t="s">
        <v>223</v>
      </c>
      <c r="O175" s="161" t="s">
        <v>215</v>
      </c>
      <c r="P175" s="161" t="s">
        <v>213</v>
      </c>
      <c r="Q175" s="161" t="s">
        <v>228</v>
      </c>
      <c r="R175" s="161" t="s">
        <v>233</v>
      </c>
      <c r="S175" s="161" t="s">
        <v>217</v>
      </c>
      <c r="T175" s="161" t="s">
        <v>216</v>
      </c>
      <c r="U175" s="161" t="s">
        <v>211</v>
      </c>
      <c r="V175" s="161" t="s">
        <v>221</v>
      </c>
      <c r="W175" s="161" t="s">
        <v>230</v>
      </c>
      <c r="X175" s="161" t="s">
        <v>226</v>
      </c>
      <c r="Y175" s="161" t="s">
        <v>232</v>
      </c>
      <c r="Z175" s="161" t="s">
        <v>225</v>
      </c>
      <c r="AA175" s="161" t="s">
        <v>235</v>
      </c>
    </row>
    <row r="176" spans="1:27" ht="15" hidden="1" customHeight="1" outlineLevel="1" x14ac:dyDescent="0.25">
      <c r="A176" s="163" t="s">
        <v>212</v>
      </c>
      <c r="B176" s="112">
        <v>0</v>
      </c>
      <c r="C176" s="112">
        <v>1188</v>
      </c>
      <c r="D176" s="112">
        <v>1845</v>
      </c>
      <c r="E176" s="112">
        <v>3806</v>
      </c>
      <c r="F176" s="112">
        <v>2</v>
      </c>
      <c r="G176" s="112">
        <v>528</v>
      </c>
      <c r="H176" s="112">
        <v>1288</v>
      </c>
      <c r="I176" s="112">
        <v>46</v>
      </c>
      <c r="J176" s="112">
        <v>3354</v>
      </c>
      <c r="K176" s="112">
        <v>14</v>
      </c>
      <c r="L176" s="112">
        <v>976</v>
      </c>
      <c r="M176" s="112">
        <v>3338</v>
      </c>
      <c r="N176" s="112">
        <v>1522</v>
      </c>
      <c r="O176" s="112">
        <v>12150</v>
      </c>
      <c r="P176" s="112">
        <v>18</v>
      </c>
      <c r="Q176" s="112">
        <v>890</v>
      </c>
      <c r="R176" s="112">
        <v>0</v>
      </c>
      <c r="S176" s="112">
        <v>4947</v>
      </c>
      <c r="T176" s="112">
        <v>5048</v>
      </c>
      <c r="U176" s="112">
        <v>7113</v>
      </c>
      <c r="V176" s="112">
        <v>477</v>
      </c>
      <c r="W176" s="112">
        <v>2116</v>
      </c>
      <c r="X176" s="112">
        <v>597</v>
      </c>
      <c r="Y176" s="112">
        <v>17</v>
      </c>
      <c r="Z176" s="112">
        <v>1960</v>
      </c>
      <c r="AA176" s="112">
        <v>54</v>
      </c>
    </row>
    <row r="177" spans="1:27" ht="15" hidden="1" customHeight="1" outlineLevel="1" x14ac:dyDescent="0.25">
      <c r="A177" s="163" t="s">
        <v>229</v>
      </c>
      <c r="B177" s="112">
        <v>630</v>
      </c>
      <c r="C177" s="112">
        <v>131</v>
      </c>
      <c r="D177" s="112">
        <v>0</v>
      </c>
      <c r="E177" s="112">
        <v>6</v>
      </c>
      <c r="F177" s="112">
        <v>3163</v>
      </c>
      <c r="G177" s="112">
        <v>1</v>
      </c>
      <c r="H177" s="112">
        <v>0</v>
      </c>
      <c r="I177" s="112">
        <v>7</v>
      </c>
      <c r="J177" s="112">
        <v>258</v>
      </c>
      <c r="K177" s="112">
        <v>119</v>
      </c>
      <c r="L177" s="112">
        <v>0</v>
      </c>
      <c r="M177" s="112">
        <v>1498</v>
      </c>
      <c r="N177" s="112">
        <v>10</v>
      </c>
      <c r="O177" s="112">
        <v>3</v>
      </c>
      <c r="P177" s="112">
        <v>1344</v>
      </c>
      <c r="Q177" s="112">
        <v>0</v>
      </c>
      <c r="R177" s="112">
        <v>0</v>
      </c>
      <c r="S177" s="112">
        <v>746</v>
      </c>
      <c r="T177" s="112">
        <v>166</v>
      </c>
      <c r="U177" s="112">
        <v>109</v>
      </c>
      <c r="V177" s="112">
        <v>1059</v>
      </c>
      <c r="W177" s="112">
        <v>7</v>
      </c>
      <c r="X177" s="112">
        <v>8</v>
      </c>
      <c r="Y177" s="112">
        <v>0</v>
      </c>
      <c r="Z177" s="112">
        <v>43</v>
      </c>
      <c r="AA177" s="112">
        <v>0</v>
      </c>
    </row>
    <row r="178" spans="1:27" ht="15" hidden="1" customHeight="1" outlineLevel="1" x14ac:dyDescent="0.25">
      <c r="A178" s="163" t="s">
        <v>222</v>
      </c>
      <c r="B178" s="112">
        <v>1762</v>
      </c>
      <c r="C178" s="112">
        <v>1</v>
      </c>
      <c r="D178" s="112">
        <v>336</v>
      </c>
      <c r="E178" s="112">
        <v>0</v>
      </c>
      <c r="F178" s="112">
        <v>2690</v>
      </c>
      <c r="G178" s="112">
        <v>0</v>
      </c>
      <c r="H178" s="112">
        <v>0</v>
      </c>
      <c r="I178" s="112">
        <v>3012</v>
      </c>
      <c r="J178" s="112">
        <v>597</v>
      </c>
      <c r="K178" s="112">
        <v>0</v>
      </c>
      <c r="L178" s="112">
        <v>1567</v>
      </c>
      <c r="M178" s="112">
        <v>662</v>
      </c>
      <c r="N178" s="112">
        <v>0</v>
      </c>
      <c r="O178" s="112">
        <v>1</v>
      </c>
      <c r="P178" s="112">
        <v>3395</v>
      </c>
      <c r="Q178" s="112">
        <v>0</v>
      </c>
      <c r="R178" s="112">
        <v>51</v>
      </c>
      <c r="S178" s="112">
        <v>536</v>
      </c>
      <c r="T178" s="112">
        <v>8</v>
      </c>
      <c r="U178" s="112">
        <v>1098</v>
      </c>
      <c r="V178" s="112">
        <v>530</v>
      </c>
      <c r="W178" s="112">
        <v>0</v>
      </c>
      <c r="X178" s="112">
        <v>0</v>
      </c>
      <c r="Y178" s="112">
        <v>0</v>
      </c>
      <c r="Z178" s="112">
        <v>88</v>
      </c>
      <c r="AA178" s="112">
        <v>0</v>
      </c>
    </row>
    <row r="179" spans="1:27" ht="15" hidden="1" customHeight="1" outlineLevel="1" x14ac:dyDescent="0.25">
      <c r="A179" s="163" t="s">
        <v>219</v>
      </c>
      <c r="B179" s="112">
        <v>748</v>
      </c>
      <c r="C179" s="112">
        <v>5</v>
      </c>
      <c r="D179" s="112">
        <v>9</v>
      </c>
      <c r="E179" s="112">
        <v>516</v>
      </c>
      <c r="F179" s="112">
        <v>3622</v>
      </c>
      <c r="G179" s="112">
        <v>39</v>
      </c>
      <c r="H179" s="112">
        <v>172</v>
      </c>
      <c r="I179" s="112">
        <v>8</v>
      </c>
      <c r="J179" s="112">
        <v>1983</v>
      </c>
      <c r="K179" s="112">
        <v>9</v>
      </c>
      <c r="L179" s="112">
        <v>29</v>
      </c>
      <c r="M179" s="112">
        <v>318</v>
      </c>
      <c r="N179" s="112">
        <v>85</v>
      </c>
      <c r="O179" s="112">
        <v>216</v>
      </c>
      <c r="P179" s="112">
        <v>1498</v>
      </c>
      <c r="Q179" s="112">
        <v>7</v>
      </c>
      <c r="R179" s="112">
        <v>0</v>
      </c>
      <c r="S179" s="112">
        <v>629</v>
      </c>
      <c r="T179" s="112">
        <v>672</v>
      </c>
      <c r="U179" s="112">
        <v>5</v>
      </c>
      <c r="V179" s="112">
        <v>261</v>
      </c>
      <c r="W179" s="112">
        <v>63</v>
      </c>
      <c r="X179" s="112">
        <v>21</v>
      </c>
      <c r="Y179" s="112">
        <v>0</v>
      </c>
      <c r="Z179" s="112">
        <v>556</v>
      </c>
      <c r="AA179" s="112">
        <v>0</v>
      </c>
    </row>
    <row r="180" spans="1:27" ht="15" hidden="1" customHeight="1" outlineLevel="1" x14ac:dyDescent="0.25">
      <c r="A180" s="163" t="s">
        <v>210</v>
      </c>
      <c r="B180" s="112">
        <v>4354</v>
      </c>
      <c r="C180" s="112">
        <v>93</v>
      </c>
      <c r="D180" s="112">
        <v>1643</v>
      </c>
      <c r="E180" s="112">
        <v>7889</v>
      </c>
      <c r="F180" s="112">
        <v>2669</v>
      </c>
      <c r="G180" s="112">
        <v>896</v>
      </c>
      <c r="H180" s="112">
        <v>450</v>
      </c>
      <c r="I180" s="112">
        <v>167</v>
      </c>
      <c r="J180" s="112">
        <v>786</v>
      </c>
      <c r="K180" s="112">
        <v>15</v>
      </c>
      <c r="L180" s="112">
        <v>94</v>
      </c>
      <c r="M180" s="112">
        <v>3227</v>
      </c>
      <c r="N180" s="112">
        <v>1906</v>
      </c>
      <c r="O180" s="112">
        <v>7367</v>
      </c>
      <c r="P180" s="112">
        <v>128</v>
      </c>
      <c r="Q180" s="112">
        <v>910</v>
      </c>
      <c r="R180" s="112">
        <v>97</v>
      </c>
      <c r="S180" s="112">
        <v>13005</v>
      </c>
      <c r="T180" s="112">
        <v>4382</v>
      </c>
      <c r="U180" s="112">
        <v>2538</v>
      </c>
      <c r="V180" s="112">
        <v>21</v>
      </c>
      <c r="W180" s="112">
        <v>1392</v>
      </c>
      <c r="X180" s="112">
        <v>657</v>
      </c>
      <c r="Y180" s="112">
        <v>739</v>
      </c>
      <c r="Z180" s="112">
        <v>985</v>
      </c>
      <c r="AA180" s="112">
        <v>6</v>
      </c>
    </row>
    <row r="181" spans="1:27" ht="15" hidden="1" customHeight="1" outlineLevel="1" x14ac:dyDescent="0.25">
      <c r="A181" s="163" t="s">
        <v>224</v>
      </c>
      <c r="B181" s="112">
        <v>934</v>
      </c>
      <c r="C181" s="112">
        <v>0</v>
      </c>
      <c r="D181" s="112">
        <v>0</v>
      </c>
      <c r="E181" s="112">
        <v>0</v>
      </c>
      <c r="F181" s="112">
        <v>1153</v>
      </c>
      <c r="G181" s="112">
        <v>679</v>
      </c>
      <c r="H181" s="112">
        <v>0</v>
      </c>
      <c r="I181" s="112">
        <v>0</v>
      </c>
      <c r="J181" s="112">
        <v>1281</v>
      </c>
      <c r="K181" s="112">
        <v>0</v>
      </c>
      <c r="L181" s="112">
        <v>0</v>
      </c>
      <c r="M181" s="112">
        <v>325</v>
      </c>
      <c r="N181" s="112">
        <v>0</v>
      </c>
      <c r="O181" s="112">
        <v>0</v>
      </c>
      <c r="P181" s="112">
        <v>2678</v>
      </c>
      <c r="Q181" s="112">
        <v>1</v>
      </c>
      <c r="R181" s="112">
        <v>0</v>
      </c>
      <c r="S181" s="112">
        <v>920</v>
      </c>
      <c r="T181" s="112">
        <v>19</v>
      </c>
      <c r="U181" s="112">
        <v>712</v>
      </c>
      <c r="V181" s="112">
        <v>579</v>
      </c>
      <c r="W181" s="112">
        <v>0</v>
      </c>
      <c r="X181" s="112">
        <v>1</v>
      </c>
      <c r="Y181" s="112">
        <v>0</v>
      </c>
      <c r="Z181" s="112">
        <v>32</v>
      </c>
      <c r="AA181" s="112">
        <v>0</v>
      </c>
    </row>
    <row r="182" spans="1:27" ht="15" hidden="1" customHeight="1" outlineLevel="1" x14ac:dyDescent="0.25">
      <c r="A182" s="163" t="s">
        <v>227</v>
      </c>
      <c r="B182" s="112">
        <v>1054</v>
      </c>
      <c r="C182" s="112">
        <v>0</v>
      </c>
      <c r="D182" s="112">
        <v>0</v>
      </c>
      <c r="E182" s="112">
        <v>2</v>
      </c>
      <c r="F182" s="112">
        <v>2247</v>
      </c>
      <c r="G182" s="112">
        <v>0</v>
      </c>
      <c r="H182" s="112">
        <v>409</v>
      </c>
      <c r="I182" s="112">
        <v>2215</v>
      </c>
      <c r="J182" s="112">
        <v>523</v>
      </c>
      <c r="K182" s="112">
        <v>0</v>
      </c>
      <c r="L182" s="112">
        <v>0</v>
      </c>
      <c r="M182" s="112">
        <v>372</v>
      </c>
      <c r="N182" s="112">
        <v>15</v>
      </c>
      <c r="O182" s="112">
        <v>180</v>
      </c>
      <c r="P182" s="112">
        <v>942</v>
      </c>
      <c r="Q182" s="112">
        <v>0</v>
      </c>
      <c r="R182" s="112">
        <v>0</v>
      </c>
      <c r="S182" s="112">
        <v>895</v>
      </c>
      <c r="T182" s="112">
        <v>250</v>
      </c>
      <c r="U182" s="112">
        <v>46</v>
      </c>
      <c r="V182" s="112">
        <v>345</v>
      </c>
      <c r="W182" s="112">
        <v>0</v>
      </c>
      <c r="X182" s="112">
        <v>27</v>
      </c>
      <c r="Y182" s="112">
        <v>0</v>
      </c>
      <c r="Z182" s="112">
        <v>23</v>
      </c>
      <c r="AA182" s="112">
        <v>0</v>
      </c>
    </row>
    <row r="183" spans="1:27" ht="15" hidden="1" customHeight="1" outlineLevel="1" x14ac:dyDescent="0.25">
      <c r="A183" s="163" t="s">
        <v>218</v>
      </c>
      <c r="B183" s="112">
        <v>9995</v>
      </c>
      <c r="C183" s="112">
        <v>30</v>
      </c>
      <c r="D183" s="112">
        <v>0</v>
      </c>
      <c r="E183" s="112">
        <v>22</v>
      </c>
      <c r="F183" s="112">
        <v>16403</v>
      </c>
      <c r="G183" s="112">
        <v>35</v>
      </c>
      <c r="H183" s="112">
        <v>0</v>
      </c>
      <c r="I183" s="112">
        <v>2</v>
      </c>
      <c r="J183" s="112">
        <v>6596</v>
      </c>
      <c r="K183" s="112">
        <v>0</v>
      </c>
      <c r="L183" s="112">
        <v>0</v>
      </c>
      <c r="M183" s="112">
        <v>48</v>
      </c>
      <c r="N183" s="112">
        <v>80</v>
      </c>
      <c r="O183" s="112">
        <v>13</v>
      </c>
      <c r="P183" s="112">
        <v>3585</v>
      </c>
      <c r="Q183" s="112">
        <v>3</v>
      </c>
      <c r="R183" s="112">
        <v>0</v>
      </c>
      <c r="S183" s="112">
        <v>396</v>
      </c>
      <c r="T183" s="112">
        <v>38</v>
      </c>
      <c r="U183" s="112">
        <v>1596</v>
      </c>
      <c r="V183" s="112">
        <v>387</v>
      </c>
      <c r="W183" s="112">
        <v>0</v>
      </c>
      <c r="X183" s="112">
        <v>10</v>
      </c>
      <c r="Y183" s="112">
        <v>0</v>
      </c>
      <c r="Z183" s="112">
        <v>117</v>
      </c>
      <c r="AA183" s="112">
        <v>0</v>
      </c>
    </row>
    <row r="184" spans="1:27" ht="15" hidden="1" customHeight="1" outlineLevel="1" x14ac:dyDescent="0.25">
      <c r="A184" s="163" t="s">
        <v>214</v>
      </c>
      <c r="B184" s="112">
        <v>394</v>
      </c>
      <c r="C184" s="112">
        <v>274</v>
      </c>
      <c r="D184" s="112">
        <v>2196</v>
      </c>
      <c r="E184" s="112">
        <v>3070</v>
      </c>
      <c r="F184" s="112">
        <v>1386</v>
      </c>
      <c r="G184" s="112">
        <v>513</v>
      </c>
      <c r="H184" s="112">
        <v>1542</v>
      </c>
      <c r="I184" s="112">
        <v>2</v>
      </c>
      <c r="J184" s="112">
        <v>0</v>
      </c>
      <c r="K184" s="112">
        <v>1</v>
      </c>
      <c r="L184" s="112">
        <v>469</v>
      </c>
      <c r="M184" s="112">
        <v>1846</v>
      </c>
      <c r="N184" s="112">
        <v>2382</v>
      </c>
      <c r="O184" s="112">
        <v>10995</v>
      </c>
      <c r="P184" s="112">
        <v>1976</v>
      </c>
      <c r="Q184" s="112">
        <v>301</v>
      </c>
      <c r="R184" s="112">
        <v>10</v>
      </c>
      <c r="S184" s="112">
        <v>1747</v>
      </c>
      <c r="T184" s="112">
        <v>5262</v>
      </c>
      <c r="U184" s="112">
        <v>4559</v>
      </c>
      <c r="V184" s="112">
        <v>28</v>
      </c>
      <c r="W184" s="112">
        <v>903</v>
      </c>
      <c r="X184" s="112">
        <v>3</v>
      </c>
      <c r="Y184" s="112">
        <v>92</v>
      </c>
      <c r="Z184" s="112">
        <v>81</v>
      </c>
      <c r="AA184" s="112">
        <v>81</v>
      </c>
    </row>
    <row r="185" spans="1:27" ht="15" hidden="1" customHeight="1" outlineLevel="1" x14ac:dyDescent="0.25">
      <c r="A185" s="163" t="s">
        <v>234</v>
      </c>
      <c r="B185" s="112">
        <v>41</v>
      </c>
      <c r="C185" s="112">
        <v>0</v>
      </c>
      <c r="D185" s="112">
        <v>0</v>
      </c>
      <c r="E185" s="112">
        <v>0</v>
      </c>
      <c r="F185" s="112">
        <v>175</v>
      </c>
      <c r="G185" s="112">
        <v>0</v>
      </c>
      <c r="H185" s="112">
        <v>0</v>
      </c>
      <c r="I185" s="112">
        <v>0</v>
      </c>
      <c r="J185" s="112">
        <v>5</v>
      </c>
      <c r="K185" s="112">
        <v>0</v>
      </c>
      <c r="L185" s="112">
        <v>0</v>
      </c>
      <c r="M185" s="112">
        <v>0</v>
      </c>
      <c r="N185" s="112">
        <v>0</v>
      </c>
      <c r="O185" s="112">
        <v>0</v>
      </c>
      <c r="P185" s="112">
        <v>101</v>
      </c>
      <c r="Q185" s="112">
        <v>0</v>
      </c>
      <c r="R185" s="112">
        <v>0</v>
      </c>
      <c r="S185" s="112">
        <v>0</v>
      </c>
      <c r="T185" s="112">
        <v>0</v>
      </c>
      <c r="U185" s="112">
        <v>0</v>
      </c>
      <c r="V185" s="112">
        <v>174</v>
      </c>
      <c r="W185" s="112">
        <v>0</v>
      </c>
      <c r="X185" s="112">
        <v>0</v>
      </c>
      <c r="Y185" s="112">
        <v>0</v>
      </c>
      <c r="Z185" s="112">
        <v>0</v>
      </c>
      <c r="AA185" s="112">
        <v>0</v>
      </c>
    </row>
    <row r="186" spans="1:27" ht="15" hidden="1" customHeight="1" outlineLevel="1" x14ac:dyDescent="0.25">
      <c r="A186" s="163" t="s">
        <v>231</v>
      </c>
      <c r="B186" s="112">
        <v>21</v>
      </c>
      <c r="C186" s="112">
        <v>0</v>
      </c>
      <c r="D186" s="112">
        <v>3</v>
      </c>
      <c r="E186" s="112">
        <v>0</v>
      </c>
      <c r="F186" s="112">
        <v>2534</v>
      </c>
      <c r="G186" s="112">
        <v>61</v>
      </c>
      <c r="H186" s="112">
        <v>2</v>
      </c>
      <c r="I186" s="112">
        <v>2</v>
      </c>
      <c r="J186" s="112">
        <v>897</v>
      </c>
      <c r="K186" s="112">
        <v>0</v>
      </c>
      <c r="L186" s="112">
        <v>6</v>
      </c>
      <c r="M186" s="112">
        <v>70</v>
      </c>
      <c r="N186" s="112">
        <v>5</v>
      </c>
      <c r="O186" s="112">
        <v>887</v>
      </c>
      <c r="P186" s="112">
        <v>9</v>
      </c>
      <c r="Q186" s="112">
        <v>0</v>
      </c>
      <c r="R186" s="112">
        <v>0</v>
      </c>
      <c r="S186" s="112">
        <v>0</v>
      </c>
      <c r="T186" s="112">
        <v>219</v>
      </c>
      <c r="U186" s="112">
        <v>0</v>
      </c>
      <c r="V186" s="112">
        <v>2</v>
      </c>
      <c r="W186" s="112">
        <v>0</v>
      </c>
      <c r="X186" s="112">
        <v>11</v>
      </c>
      <c r="Y186" s="112">
        <v>0</v>
      </c>
      <c r="Z186" s="112">
        <v>40</v>
      </c>
      <c r="AA186" s="112">
        <v>0</v>
      </c>
    </row>
    <row r="187" spans="1:27" ht="15" hidden="1" customHeight="1" outlineLevel="1" x14ac:dyDescent="0.25">
      <c r="A187" s="163" t="s">
        <v>220</v>
      </c>
      <c r="B187" s="112">
        <v>2445</v>
      </c>
      <c r="C187" s="112">
        <v>19</v>
      </c>
      <c r="D187" s="112">
        <v>22</v>
      </c>
      <c r="E187" s="112">
        <v>2614</v>
      </c>
      <c r="F187" s="112">
        <v>4776</v>
      </c>
      <c r="G187" s="112">
        <v>708</v>
      </c>
      <c r="H187" s="112">
        <v>12</v>
      </c>
      <c r="I187" s="112">
        <v>1</v>
      </c>
      <c r="J187" s="112">
        <v>2802</v>
      </c>
      <c r="K187" s="112">
        <v>0</v>
      </c>
      <c r="L187" s="112">
        <v>247</v>
      </c>
      <c r="M187" s="112">
        <v>3645</v>
      </c>
      <c r="N187" s="112">
        <v>66</v>
      </c>
      <c r="O187" s="112">
        <v>37</v>
      </c>
      <c r="P187" s="112">
        <v>2468</v>
      </c>
      <c r="Q187" s="112">
        <v>89</v>
      </c>
      <c r="R187" s="112">
        <v>0</v>
      </c>
      <c r="S187" s="112">
        <v>42</v>
      </c>
      <c r="T187" s="112">
        <v>316</v>
      </c>
      <c r="U187" s="112">
        <v>403</v>
      </c>
      <c r="V187" s="112">
        <v>299</v>
      </c>
      <c r="W187" s="112">
        <v>114</v>
      </c>
      <c r="X187" s="112">
        <v>201</v>
      </c>
      <c r="Y187" s="112">
        <v>0</v>
      </c>
      <c r="Z187" s="112">
        <v>2360</v>
      </c>
      <c r="AA187" s="112">
        <v>0</v>
      </c>
    </row>
    <row r="188" spans="1:27" ht="15" hidden="1" customHeight="1" outlineLevel="1" x14ac:dyDescent="0.25">
      <c r="A188" s="163" t="s">
        <v>223</v>
      </c>
      <c r="B188" s="112">
        <v>2298</v>
      </c>
      <c r="C188" s="112">
        <v>514</v>
      </c>
      <c r="D188" s="112">
        <v>0</v>
      </c>
      <c r="E188" s="112">
        <v>0</v>
      </c>
      <c r="F188" s="112">
        <v>4090</v>
      </c>
      <c r="G188" s="112">
        <v>59</v>
      </c>
      <c r="H188" s="112">
        <v>0</v>
      </c>
      <c r="I188" s="112">
        <v>0</v>
      </c>
      <c r="J188" s="112">
        <v>1758</v>
      </c>
      <c r="K188" s="112">
        <v>1</v>
      </c>
      <c r="L188" s="112">
        <v>0</v>
      </c>
      <c r="M188" s="112">
        <v>107</v>
      </c>
      <c r="N188" s="112">
        <v>688</v>
      </c>
      <c r="O188" s="112">
        <v>47</v>
      </c>
      <c r="P188" s="112">
        <v>1627</v>
      </c>
      <c r="Q188" s="112">
        <v>819</v>
      </c>
      <c r="R188" s="112">
        <v>0</v>
      </c>
      <c r="S188" s="112">
        <v>13</v>
      </c>
      <c r="T188" s="112">
        <v>392</v>
      </c>
      <c r="U188" s="112">
        <v>5</v>
      </c>
      <c r="V188" s="112">
        <v>718</v>
      </c>
      <c r="W188" s="112">
        <v>0</v>
      </c>
      <c r="X188" s="112">
        <v>0</v>
      </c>
      <c r="Y188" s="112">
        <v>0</v>
      </c>
      <c r="Z188" s="112">
        <v>289</v>
      </c>
      <c r="AA188" s="112">
        <v>0</v>
      </c>
    </row>
    <row r="189" spans="1:27" ht="15" hidden="1" customHeight="1" outlineLevel="1" x14ac:dyDescent="0.25">
      <c r="A189" s="163" t="s">
        <v>215</v>
      </c>
      <c r="B189" s="112">
        <v>743</v>
      </c>
      <c r="C189" s="112">
        <v>10</v>
      </c>
      <c r="D189" s="112">
        <v>1666</v>
      </c>
      <c r="E189" s="112">
        <v>10379</v>
      </c>
      <c r="F189" s="112">
        <v>4090</v>
      </c>
      <c r="G189" s="112">
        <v>297</v>
      </c>
      <c r="H189" s="112">
        <v>7297</v>
      </c>
      <c r="I189" s="112">
        <v>26</v>
      </c>
      <c r="J189" s="112">
        <v>1291</v>
      </c>
      <c r="K189" s="112">
        <v>59</v>
      </c>
      <c r="L189" s="112">
        <v>607</v>
      </c>
      <c r="M189" s="112">
        <v>332</v>
      </c>
      <c r="N189" s="112">
        <v>26</v>
      </c>
      <c r="O189" s="112">
        <v>392</v>
      </c>
      <c r="P189" s="112">
        <v>2917</v>
      </c>
      <c r="Q189" s="112">
        <v>17</v>
      </c>
      <c r="R189" s="112">
        <v>48</v>
      </c>
      <c r="S189" s="112">
        <v>18</v>
      </c>
      <c r="T189" s="112">
        <v>1354</v>
      </c>
      <c r="U189" s="112">
        <v>4219</v>
      </c>
      <c r="V189" s="112">
        <v>160</v>
      </c>
      <c r="W189" s="112">
        <v>206</v>
      </c>
      <c r="X189" s="112">
        <v>41</v>
      </c>
      <c r="Y189" s="112">
        <v>27</v>
      </c>
      <c r="Z189" s="112">
        <v>612</v>
      </c>
      <c r="AA189" s="112">
        <v>3</v>
      </c>
    </row>
    <row r="190" spans="1:27" ht="15" hidden="1" customHeight="1" outlineLevel="1" x14ac:dyDescent="0.25">
      <c r="A190" s="163" t="s">
        <v>213</v>
      </c>
      <c r="B190" s="112">
        <v>582</v>
      </c>
      <c r="C190" s="112">
        <v>319</v>
      </c>
      <c r="D190" s="112">
        <v>649</v>
      </c>
      <c r="E190" s="112">
        <v>867</v>
      </c>
      <c r="F190" s="112">
        <v>96</v>
      </c>
      <c r="G190" s="112">
        <v>526</v>
      </c>
      <c r="H190" s="112">
        <v>209</v>
      </c>
      <c r="I190" s="112">
        <v>21</v>
      </c>
      <c r="J190" s="112">
        <v>604</v>
      </c>
      <c r="K190" s="112">
        <v>2</v>
      </c>
      <c r="L190" s="112">
        <v>1480</v>
      </c>
      <c r="M190" s="112">
        <v>1379</v>
      </c>
      <c r="N190" s="112">
        <v>3144</v>
      </c>
      <c r="O190" s="112">
        <v>6482</v>
      </c>
      <c r="P190" s="112">
        <v>3048</v>
      </c>
      <c r="Q190" s="112">
        <v>1111</v>
      </c>
      <c r="R190" s="112">
        <v>2</v>
      </c>
      <c r="S190" s="112">
        <v>5050</v>
      </c>
      <c r="T190" s="112">
        <v>1346</v>
      </c>
      <c r="U190" s="112">
        <v>2712</v>
      </c>
      <c r="V190" s="112">
        <v>9036</v>
      </c>
      <c r="W190" s="112">
        <v>757</v>
      </c>
      <c r="X190" s="112">
        <v>3028</v>
      </c>
      <c r="Y190" s="112">
        <v>39</v>
      </c>
      <c r="Z190" s="112">
        <v>313</v>
      </c>
      <c r="AA190" s="112">
        <v>28</v>
      </c>
    </row>
    <row r="191" spans="1:27" ht="15" hidden="1" customHeight="1" outlineLevel="1" x14ac:dyDescent="0.25">
      <c r="A191" s="163" t="s">
        <v>228</v>
      </c>
      <c r="B191" s="112">
        <v>1287</v>
      </c>
      <c r="C191" s="112">
        <v>9</v>
      </c>
      <c r="D191" s="112">
        <v>0</v>
      </c>
      <c r="E191" s="112">
        <v>0</v>
      </c>
      <c r="F191" s="112">
        <v>2179</v>
      </c>
      <c r="G191" s="112">
        <v>1</v>
      </c>
      <c r="H191" s="112">
        <v>0</v>
      </c>
      <c r="I191" s="112">
        <v>129</v>
      </c>
      <c r="J191" s="112">
        <v>689</v>
      </c>
      <c r="K191" s="112">
        <v>0</v>
      </c>
      <c r="L191" s="112">
        <v>3</v>
      </c>
      <c r="M191" s="112">
        <v>983</v>
      </c>
      <c r="N191" s="112">
        <v>7</v>
      </c>
      <c r="O191" s="112">
        <v>2</v>
      </c>
      <c r="P191" s="112">
        <v>1585</v>
      </c>
      <c r="Q191" s="112">
        <v>849</v>
      </c>
      <c r="R191" s="112">
        <v>0</v>
      </c>
      <c r="S191" s="112">
        <v>1293</v>
      </c>
      <c r="T191" s="112">
        <v>357</v>
      </c>
      <c r="U191" s="112">
        <v>345</v>
      </c>
      <c r="V191" s="112">
        <v>598</v>
      </c>
      <c r="W191" s="112">
        <v>0</v>
      </c>
      <c r="X191" s="112">
        <v>5</v>
      </c>
      <c r="Y191" s="112">
        <v>0</v>
      </c>
      <c r="Z191" s="112">
        <v>42</v>
      </c>
      <c r="AA191" s="112">
        <v>0</v>
      </c>
    </row>
    <row r="192" spans="1:27" ht="15" hidden="1" customHeight="1" outlineLevel="1" x14ac:dyDescent="0.25">
      <c r="A192" s="163" t="s">
        <v>233</v>
      </c>
      <c r="B192" s="112">
        <v>0</v>
      </c>
      <c r="C192" s="112">
        <v>0</v>
      </c>
      <c r="D192" s="112">
        <v>0</v>
      </c>
      <c r="E192" s="112">
        <v>0</v>
      </c>
      <c r="F192" s="112">
        <v>0</v>
      </c>
      <c r="G192" s="112">
        <v>0</v>
      </c>
      <c r="H192" s="112">
        <v>0</v>
      </c>
      <c r="I192" s="112">
        <v>0</v>
      </c>
      <c r="J192" s="112">
        <v>0</v>
      </c>
      <c r="K192" s="112">
        <v>0</v>
      </c>
      <c r="L192" s="112">
        <v>0</v>
      </c>
      <c r="M192" s="112">
        <v>0</v>
      </c>
      <c r="N192" s="112">
        <v>0</v>
      </c>
      <c r="O192" s="112">
        <v>0</v>
      </c>
      <c r="P192" s="112">
        <v>0</v>
      </c>
      <c r="Q192" s="112">
        <v>0</v>
      </c>
      <c r="R192" s="112">
        <v>0</v>
      </c>
      <c r="S192" s="112">
        <v>0</v>
      </c>
      <c r="T192" s="112">
        <v>0</v>
      </c>
      <c r="U192" s="112">
        <v>0</v>
      </c>
      <c r="V192" s="112">
        <v>682</v>
      </c>
      <c r="W192" s="112">
        <v>0</v>
      </c>
      <c r="X192" s="112">
        <v>0</v>
      </c>
      <c r="Y192" s="112">
        <v>0</v>
      </c>
      <c r="Z192" s="112">
        <v>0</v>
      </c>
      <c r="AA192" s="112">
        <v>0</v>
      </c>
    </row>
    <row r="193" spans="1:27" ht="15" hidden="1" customHeight="1" outlineLevel="1" x14ac:dyDescent="0.25">
      <c r="A193" s="163" t="s">
        <v>217</v>
      </c>
      <c r="B193" s="112">
        <v>2095</v>
      </c>
      <c r="C193" s="112">
        <v>369</v>
      </c>
      <c r="D193" s="112">
        <v>389</v>
      </c>
      <c r="E193" s="112">
        <v>1260</v>
      </c>
      <c r="F193" s="112">
        <v>9515</v>
      </c>
      <c r="G193" s="112">
        <v>128</v>
      </c>
      <c r="H193" s="112">
        <v>421</v>
      </c>
      <c r="I193" s="112">
        <v>73</v>
      </c>
      <c r="J193" s="112">
        <v>2466</v>
      </c>
      <c r="K193" s="112">
        <v>1</v>
      </c>
      <c r="L193" s="112">
        <v>422</v>
      </c>
      <c r="M193" s="112">
        <v>357</v>
      </c>
      <c r="N193" s="112">
        <v>469</v>
      </c>
      <c r="O193" s="112">
        <v>932</v>
      </c>
      <c r="P193" s="112">
        <v>3172</v>
      </c>
      <c r="Q193" s="112">
        <v>182</v>
      </c>
      <c r="R193" s="112">
        <v>0</v>
      </c>
      <c r="S193" s="112">
        <v>575</v>
      </c>
      <c r="T193" s="112">
        <v>2068</v>
      </c>
      <c r="U193" s="112">
        <v>1921</v>
      </c>
      <c r="V193" s="112">
        <v>627</v>
      </c>
      <c r="W193" s="112">
        <v>246</v>
      </c>
      <c r="X193" s="112">
        <v>103</v>
      </c>
      <c r="Y193" s="112">
        <v>0</v>
      </c>
      <c r="Z193" s="112">
        <v>1257</v>
      </c>
      <c r="AA193" s="112">
        <v>0</v>
      </c>
    </row>
    <row r="194" spans="1:27" ht="15" hidden="1" customHeight="1" outlineLevel="1" x14ac:dyDescent="0.25">
      <c r="A194" s="163" t="s">
        <v>216</v>
      </c>
      <c r="B194" s="112">
        <v>2765</v>
      </c>
      <c r="C194" s="112">
        <v>16</v>
      </c>
      <c r="D194" s="112">
        <v>436</v>
      </c>
      <c r="E194" s="112">
        <v>30</v>
      </c>
      <c r="F194" s="112">
        <v>4947</v>
      </c>
      <c r="G194" s="112">
        <v>55</v>
      </c>
      <c r="H194" s="112">
        <v>28</v>
      </c>
      <c r="I194" s="112">
        <v>2988</v>
      </c>
      <c r="J194" s="112">
        <v>2188</v>
      </c>
      <c r="K194" s="112">
        <v>1</v>
      </c>
      <c r="L194" s="112">
        <v>351</v>
      </c>
      <c r="M194" s="112">
        <v>495</v>
      </c>
      <c r="N194" s="112">
        <v>319</v>
      </c>
      <c r="O194" s="112">
        <v>66</v>
      </c>
      <c r="P194" s="112">
        <v>1570</v>
      </c>
      <c r="Q194" s="112">
        <v>787</v>
      </c>
      <c r="R194" s="112">
        <v>25</v>
      </c>
      <c r="S194" s="112">
        <v>6</v>
      </c>
      <c r="T194" s="112">
        <v>2056</v>
      </c>
      <c r="U194" s="112">
        <v>5456</v>
      </c>
      <c r="V194" s="112">
        <v>1227</v>
      </c>
      <c r="W194" s="112">
        <v>0</v>
      </c>
      <c r="X194" s="112">
        <v>226</v>
      </c>
      <c r="Y194" s="112">
        <v>0</v>
      </c>
      <c r="Z194" s="112">
        <v>106</v>
      </c>
      <c r="AA194" s="112">
        <v>0</v>
      </c>
    </row>
    <row r="195" spans="1:27" ht="15" hidden="1" customHeight="1" outlineLevel="1" x14ac:dyDescent="0.25">
      <c r="A195" s="163" t="s">
        <v>211</v>
      </c>
      <c r="B195" s="112">
        <v>2106</v>
      </c>
      <c r="C195" s="112">
        <v>8</v>
      </c>
      <c r="D195" s="112">
        <v>341</v>
      </c>
      <c r="E195" s="112">
        <v>2</v>
      </c>
      <c r="F195" s="112">
        <v>5603</v>
      </c>
      <c r="G195" s="112">
        <v>61</v>
      </c>
      <c r="H195" s="112">
        <v>0</v>
      </c>
      <c r="I195" s="112">
        <v>19439</v>
      </c>
      <c r="J195" s="112">
        <v>3832</v>
      </c>
      <c r="K195" s="112">
        <v>1</v>
      </c>
      <c r="L195" s="112">
        <v>1</v>
      </c>
      <c r="M195" s="112">
        <v>1103</v>
      </c>
      <c r="N195" s="112">
        <v>66</v>
      </c>
      <c r="O195" s="112">
        <v>60</v>
      </c>
      <c r="P195" s="112">
        <v>2321</v>
      </c>
      <c r="Q195" s="112">
        <v>5</v>
      </c>
      <c r="R195" s="112">
        <v>0</v>
      </c>
      <c r="S195" s="112">
        <v>1425</v>
      </c>
      <c r="T195" s="112">
        <v>822</v>
      </c>
      <c r="U195" s="112">
        <v>1410</v>
      </c>
      <c r="V195" s="112">
        <v>924</v>
      </c>
      <c r="W195" s="112">
        <v>0</v>
      </c>
      <c r="X195" s="112">
        <v>487</v>
      </c>
      <c r="Y195" s="112">
        <v>0</v>
      </c>
      <c r="Z195" s="112">
        <v>664</v>
      </c>
      <c r="AA195" s="112">
        <v>0</v>
      </c>
    </row>
    <row r="196" spans="1:27" ht="15" hidden="1" customHeight="1" outlineLevel="1" x14ac:dyDescent="0.25">
      <c r="A196" s="163" t="s">
        <v>221</v>
      </c>
      <c r="B196" s="112">
        <v>348</v>
      </c>
      <c r="C196" s="112">
        <v>302</v>
      </c>
      <c r="D196" s="112">
        <v>841</v>
      </c>
      <c r="E196" s="112">
        <v>310</v>
      </c>
      <c r="F196" s="112">
        <v>454</v>
      </c>
      <c r="G196" s="112">
        <v>93</v>
      </c>
      <c r="H196" s="112">
        <v>1083</v>
      </c>
      <c r="I196" s="112">
        <v>0</v>
      </c>
      <c r="J196" s="112">
        <v>593</v>
      </c>
      <c r="K196" s="112">
        <v>0</v>
      </c>
      <c r="L196" s="112">
        <v>0</v>
      </c>
      <c r="M196" s="112">
        <v>2496</v>
      </c>
      <c r="N196" s="112">
        <v>666</v>
      </c>
      <c r="O196" s="112">
        <v>2268</v>
      </c>
      <c r="P196" s="112">
        <v>23</v>
      </c>
      <c r="Q196" s="112">
        <v>647</v>
      </c>
      <c r="R196" s="112">
        <v>0</v>
      </c>
      <c r="S196" s="112">
        <v>2764</v>
      </c>
      <c r="T196" s="112">
        <v>1950</v>
      </c>
      <c r="U196" s="112">
        <v>3004</v>
      </c>
      <c r="V196" s="112">
        <v>0</v>
      </c>
      <c r="W196" s="112">
        <v>1</v>
      </c>
      <c r="X196" s="112">
        <v>0</v>
      </c>
      <c r="Y196" s="112">
        <v>7</v>
      </c>
      <c r="Z196" s="112">
        <v>12</v>
      </c>
      <c r="AA196" s="112">
        <v>12</v>
      </c>
    </row>
    <row r="197" spans="1:27" ht="15" hidden="1" customHeight="1" outlineLevel="1" x14ac:dyDescent="0.25">
      <c r="A197" s="163" t="s">
        <v>230</v>
      </c>
      <c r="B197" s="112">
        <v>282</v>
      </c>
      <c r="C197" s="112">
        <v>0</v>
      </c>
      <c r="D197" s="112">
        <v>0</v>
      </c>
      <c r="E197" s="112">
        <v>0</v>
      </c>
      <c r="F197" s="112">
        <v>4820</v>
      </c>
      <c r="G197" s="112">
        <v>0</v>
      </c>
      <c r="H197" s="112">
        <v>0</v>
      </c>
      <c r="I197" s="112">
        <v>0</v>
      </c>
      <c r="J197" s="112">
        <v>1262</v>
      </c>
      <c r="K197" s="112">
        <v>0</v>
      </c>
      <c r="L197" s="112">
        <v>0</v>
      </c>
      <c r="M197" s="112">
        <v>0</v>
      </c>
      <c r="N197" s="112">
        <v>0</v>
      </c>
      <c r="O197" s="112">
        <v>0</v>
      </c>
      <c r="P197" s="112">
        <v>200</v>
      </c>
      <c r="Q197" s="112">
        <v>0</v>
      </c>
      <c r="R197" s="112">
        <v>0</v>
      </c>
      <c r="S197" s="112">
        <v>0</v>
      </c>
      <c r="T197" s="112">
        <v>0</v>
      </c>
      <c r="U197" s="112">
        <v>0</v>
      </c>
      <c r="V197" s="112">
        <v>5</v>
      </c>
      <c r="W197" s="112">
        <v>3</v>
      </c>
      <c r="X197" s="112">
        <v>0</v>
      </c>
      <c r="Y197" s="112">
        <v>0</v>
      </c>
      <c r="Z197" s="112">
        <v>53</v>
      </c>
      <c r="AA197" s="112">
        <v>0</v>
      </c>
    </row>
    <row r="198" spans="1:27" ht="15" hidden="1" customHeight="1" outlineLevel="1" x14ac:dyDescent="0.25">
      <c r="A198" s="163" t="s">
        <v>226</v>
      </c>
      <c r="B198" s="112">
        <v>4560</v>
      </c>
      <c r="C198" s="112">
        <v>10</v>
      </c>
      <c r="D198" s="112">
        <v>0</v>
      </c>
      <c r="E198" s="112">
        <v>26</v>
      </c>
      <c r="F198" s="112">
        <v>2168</v>
      </c>
      <c r="G198" s="112">
        <v>29</v>
      </c>
      <c r="H198" s="112">
        <v>14</v>
      </c>
      <c r="I198" s="112">
        <v>2950</v>
      </c>
      <c r="J198" s="112">
        <v>2915</v>
      </c>
      <c r="K198" s="112">
        <v>0</v>
      </c>
      <c r="L198" s="112">
        <v>3</v>
      </c>
      <c r="M198" s="112">
        <v>137</v>
      </c>
      <c r="N198" s="112">
        <v>0</v>
      </c>
      <c r="O198" s="112">
        <v>851</v>
      </c>
      <c r="P198" s="112">
        <v>1684</v>
      </c>
      <c r="Q198" s="112">
        <v>1</v>
      </c>
      <c r="R198" s="112">
        <v>0</v>
      </c>
      <c r="S198" s="112">
        <v>197</v>
      </c>
      <c r="T198" s="112">
        <v>152</v>
      </c>
      <c r="U198" s="112">
        <v>6</v>
      </c>
      <c r="V198" s="112">
        <v>6</v>
      </c>
      <c r="W198" s="112">
        <v>0</v>
      </c>
      <c r="X198" s="112">
        <v>0</v>
      </c>
      <c r="Y198" s="112">
        <v>0</v>
      </c>
      <c r="Z198" s="112">
        <v>12</v>
      </c>
      <c r="AA198" s="112">
        <v>2</v>
      </c>
    </row>
    <row r="199" spans="1:27" ht="15" hidden="1" customHeight="1" outlineLevel="1" x14ac:dyDescent="0.25">
      <c r="A199" s="163" t="s">
        <v>232</v>
      </c>
      <c r="B199" s="112">
        <v>75</v>
      </c>
      <c r="C199" s="112">
        <v>0</v>
      </c>
      <c r="D199" s="112">
        <v>127</v>
      </c>
      <c r="E199" s="112">
        <v>0</v>
      </c>
      <c r="F199" s="112">
        <v>67</v>
      </c>
      <c r="G199" s="112">
        <v>0</v>
      </c>
      <c r="H199" s="112">
        <v>0</v>
      </c>
      <c r="I199" s="112">
        <v>22</v>
      </c>
      <c r="J199" s="112">
        <v>72</v>
      </c>
      <c r="K199" s="112">
        <v>0</v>
      </c>
      <c r="L199" s="112">
        <v>0</v>
      </c>
      <c r="M199" s="112">
        <v>0</v>
      </c>
      <c r="N199" s="112">
        <v>0</v>
      </c>
      <c r="O199" s="112">
        <v>0</v>
      </c>
      <c r="P199" s="112">
        <v>3</v>
      </c>
      <c r="Q199" s="112">
        <v>274</v>
      </c>
      <c r="R199" s="112">
        <v>2</v>
      </c>
      <c r="S199" s="112">
        <v>0</v>
      </c>
      <c r="T199" s="112">
        <v>0</v>
      </c>
      <c r="U199" s="112">
        <v>206</v>
      </c>
      <c r="V199" s="112">
        <v>9</v>
      </c>
      <c r="W199" s="112">
        <v>0</v>
      </c>
      <c r="X199" s="112">
        <v>4</v>
      </c>
      <c r="Y199" s="112">
        <v>0</v>
      </c>
      <c r="Z199" s="112">
        <v>3</v>
      </c>
      <c r="AA199" s="112">
        <v>0</v>
      </c>
    </row>
    <row r="200" spans="1:27" ht="15" hidden="1" customHeight="1" outlineLevel="1" x14ac:dyDescent="0.25">
      <c r="A200" s="163" t="s">
        <v>225</v>
      </c>
      <c r="B200" s="112">
        <v>90</v>
      </c>
      <c r="C200" s="112">
        <v>60</v>
      </c>
      <c r="D200" s="112">
        <v>1</v>
      </c>
      <c r="E200" s="112">
        <v>4</v>
      </c>
      <c r="F200" s="112">
        <v>620</v>
      </c>
      <c r="G200" s="112">
        <v>7</v>
      </c>
      <c r="H200" s="112">
        <v>1</v>
      </c>
      <c r="I200" s="112">
        <v>12</v>
      </c>
      <c r="J200" s="112">
        <v>239</v>
      </c>
      <c r="K200" s="112">
        <v>0</v>
      </c>
      <c r="L200" s="112">
        <v>0</v>
      </c>
      <c r="M200" s="112">
        <v>29</v>
      </c>
      <c r="N200" s="112">
        <v>55</v>
      </c>
      <c r="O200" s="112">
        <v>4</v>
      </c>
      <c r="P200" s="112">
        <v>2652</v>
      </c>
      <c r="Q200" s="112">
        <v>8</v>
      </c>
      <c r="R200" s="112">
        <v>0</v>
      </c>
      <c r="S200" s="112">
        <v>3</v>
      </c>
      <c r="T200" s="112">
        <v>703</v>
      </c>
      <c r="U200" s="112">
        <v>150</v>
      </c>
      <c r="V200" s="112">
        <v>0</v>
      </c>
      <c r="W200" s="112">
        <v>0</v>
      </c>
      <c r="X200" s="112">
        <v>23</v>
      </c>
      <c r="Y200" s="112">
        <v>0</v>
      </c>
      <c r="Z200" s="112">
        <v>0</v>
      </c>
      <c r="AA200" s="112">
        <v>0</v>
      </c>
    </row>
    <row r="201" spans="1:27" ht="15" hidden="1" customHeight="1" outlineLevel="1" x14ac:dyDescent="0.25">
      <c r="A201" s="163" t="s">
        <v>235</v>
      </c>
      <c r="B201" s="112">
        <v>13</v>
      </c>
      <c r="C201" s="112">
        <v>0</v>
      </c>
      <c r="D201" s="112">
        <v>0</v>
      </c>
      <c r="E201" s="112">
        <v>0</v>
      </c>
      <c r="F201" s="112">
        <v>124</v>
      </c>
      <c r="G201" s="112">
        <v>0</v>
      </c>
      <c r="H201" s="112">
        <v>0</v>
      </c>
      <c r="I201" s="112">
        <v>0</v>
      </c>
      <c r="J201" s="112">
        <v>24</v>
      </c>
      <c r="K201" s="112">
        <v>0</v>
      </c>
      <c r="L201" s="112">
        <v>0</v>
      </c>
      <c r="M201" s="112">
        <v>16</v>
      </c>
      <c r="N201" s="112">
        <v>0</v>
      </c>
      <c r="O201" s="112">
        <v>0</v>
      </c>
      <c r="P201" s="112">
        <v>7</v>
      </c>
      <c r="Q201" s="112">
        <v>0</v>
      </c>
      <c r="R201" s="112">
        <v>0</v>
      </c>
      <c r="S201" s="112">
        <v>0</v>
      </c>
      <c r="T201" s="112">
        <v>0</v>
      </c>
      <c r="U201" s="112">
        <v>0</v>
      </c>
      <c r="V201" s="112">
        <v>0</v>
      </c>
      <c r="W201" s="112">
        <v>0</v>
      </c>
      <c r="X201" s="112">
        <v>0</v>
      </c>
      <c r="Y201" s="112">
        <v>0</v>
      </c>
      <c r="Z201" s="112">
        <v>7</v>
      </c>
      <c r="AA201" s="112">
        <v>17</v>
      </c>
    </row>
    <row r="202" spans="1:27" ht="15" customHeight="1" collapsed="1" x14ac:dyDescent="0.25">
      <c r="B202" s="155" t="s">
        <v>506</v>
      </c>
      <c r="C202" s="363" t="s">
        <v>505</v>
      </c>
      <c r="D202" s="363"/>
      <c r="E202" s="363"/>
      <c r="F202" s="363"/>
      <c r="G202" s="363"/>
      <c r="H202" s="363"/>
      <c r="I202" s="363"/>
      <c r="J202" s="363"/>
      <c r="K202" s="363"/>
      <c r="L202" s="363"/>
      <c r="M202" s="363"/>
      <c r="N202" s="363"/>
      <c r="O202" s="363"/>
      <c r="P202" s="363"/>
      <c r="Q202" s="363"/>
      <c r="R202" s="363"/>
      <c r="S202" s="364" t="s">
        <v>998</v>
      </c>
      <c r="T202" s="364"/>
      <c r="U202" s="364"/>
      <c r="V202" s="364"/>
      <c r="W202" s="364"/>
      <c r="X202" s="364"/>
      <c r="Y202" s="364"/>
      <c r="Z202" s="364"/>
      <c r="AA202" s="364"/>
    </row>
  </sheetData>
  <mergeCells count="14">
    <mergeCell ref="C115:R115"/>
    <mergeCell ref="S115:AA115"/>
    <mergeCell ref="S28:AA28"/>
    <mergeCell ref="C28:R28"/>
    <mergeCell ref="C202:R202"/>
    <mergeCell ref="S202:AA202"/>
    <mergeCell ref="C144:R144"/>
    <mergeCell ref="S144:AA144"/>
    <mergeCell ref="C57:R57"/>
    <mergeCell ref="S57:AA57"/>
    <mergeCell ref="C173:R173"/>
    <mergeCell ref="S173:AA173"/>
    <mergeCell ref="C86:R86"/>
    <mergeCell ref="S86:AA86"/>
  </mergeCells>
  <conditionalFormatting sqref="B2:AA27">
    <cfRule type="cellIs" dxfId="22" priority="1" operator="equal">
      <formula>0</formula>
    </cfRule>
    <cfRule type="top10" dxfId="21" priority="11" percent="1" rank="5"/>
    <cfRule type="expression" dxfId="20" priority="16">
      <formula>ROW()=COLUMN()</formula>
    </cfRule>
  </conditionalFormatting>
  <conditionalFormatting sqref="B176:AA201">
    <cfRule type="top10" dxfId="19" priority="19" percent="1" rank="5"/>
  </conditionalFormatting>
  <conditionalFormatting sqref="B31:AA56">
    <cfRule type="top10" dxfId="18" priority="15" percent="1" rank="5"/>
  </conditionalFormatting>
  <conditionalFormatting sqref="B147:AA172">
    <cfRule type="top10" dxfId="17" priority="13" percent="1" rank="5"/>
  </conditionalFormatting>
  <conditionalFormatting sqref="B60:AA85">
    <cfRule type="top10" dxfId="16" priority="12" percent="1" rank="5"/>
  </conditionalFormatting>
  <conditionalFormatting sqref="B118:AA143">
    <cfRule type="top10" dxfId="15" priority="6" percent="1" rank="5"/>
  </conditionalFormatting>
  <conditionalFormatting sqref="B89:AA114">
    <cfRule type="top10" dxfId="14" priority="2" percent="1" rank="5"/>
  </conditionalFormatting>
  <hyperlinks>
    <hyperlink ref="C57" r:id="rId1" xr:uid="{2E485136-7C1A-4E62-B789-A7ECD5F97BF3}"/>
    <hyperlink ref="C173" r:id="rId2" xr:uid="{1C60A0BB-AE29-42C1-9C24-BE3982A7C947}"/>
    <hyperlink ref="C86" r:id="rId3" xr:uid="{B366FED1-8965-42AA-BCBF-ADCA76E83C58}"/>
    <hyperlink ref="C202" r:id="rId4" xr:uid="{C11E87BC-27B6-4EB0-9AC3-6CE12145B070}"/>
    <hyperlink ref="C144" r:id="rId5" xr:uid="{15BAD498-44ED-4B9A-8BFD-2B9134F1CE8E}"/>
    <hyperlink ref="C115" r:id="rId6" xr:uid="{82281E96-D9CF-4E85-B129-8E56C4E82E0B}"/>
  </hyperlinks>
  <pageMargins left="0.7" right="0.7" top="0.75" bottom="0.75" header="0.3" footer="0.3"/>
  <pageSetup orientation="portrait" horizontalDpi="200" verticalDpi="200" r:id="rId7"/>
  <legacyDrawing r:id="rId8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6DE9-28CA-4F8E-8AF4-149D808CF20D}">
  <sheetPr codeName="Sheet6">
    <tabColor rgb="FFFFC000"/>
  </sheetPr>
  <dimension ref="A1:BQ179"/>
  <sheetViews>
    <sheetView zoomScaleNormal="100" workbookViewId="0">
      <pane ySplit="1" topLeftCell="A2" activePane="bottomLeft" state="frozen"/>
      <selection pane="bottomLeft"/>
    </sheetView>
  </sheetViews>
  <sheetFormatPr defaultColWidth="0" defaultRowHeight="15" outlineLevelRow="1" x14ac:dyDescent="0.25"/>
  <cols>
    <col min="1" max="1" width="3" style="167" bestFit="1" customWidth="1"/>
    <col min="2" max="34" width="7" style="112" customWidth="1"/>
    <col min="35" max="36" width="9.140625" style="112" hidden="1" customWidth="1"/>
    <col min="37" max="69" width="0" style="112" hidden="1" customWidth="1"/>
    <col min="70" max="16384" width="9.140625" style="112" hidden="1"/>
  </cols>
  <sheetData>
    <row r="1" spans="1:34" ht="15" customHeight="1" x14ac:dyDescent="0.25">
      <c r="A1" s="170" t="s">
        <v>498</v>
      </c>
      <c r="B1" s="161" t="s">
        <v>160</v>
      </c>
      <c r="C1" s="161" t="s">
        <v>161</v>
      </c>
      <c r="D1" s="161" t="s">
        <v>162</v>
      </c>
      <c r="E1" s="161" t="s">
        <v>163</v>
      </c>
      <c r="F1" s="161" t="s">
        <v>164</v>
      </c>
      <c r="G1" s="161" t="s">
        <v>165</v>
      </c>
      <c r="H1" s="161" t="s">
        <v>202</v>
      </c>
      <c r="I1" s="161" t="s">
        <v>166</v>
      </c>
      <c r="J1" s="161" t="s">
        <v>167</v>
      </c>
      <c r="K1" s="161" t="s">
        <v>168</v>
      </c>
      <c r="L1" s="161" t="s">
        <v>169</v>
      </c>
      <c r="M1" s="161" t="s">
        <v>170</v>
      </c>
      <c r="N1" s="161" t="s">
        <v>171</v>
      </c>
      <c r="O1" s="161" t="s">
        <v>172</v>
      </c>
      <c r="P1" s="161" t="s">
        <v>173</v>
      </c>
      <c r="Q1" s="161" t="s">
        <v>174</v>
      </c>
      <c r="R1" s="161" t="s">
        <v>175</v>
      </c>
      <c r="S1" s="161" t="s">
        <v>176</v>
      </c>
      <c r="T1" s="161" t="s">
        <v>177</v>
      </c>
      <c r="U1" s="161" t="s">
        <v>178</v>
      </c>
      <c r="V1" s="161" t="s">
        <v>179</v>
      </c>
      <c r="W1" s="161" t="s">
        <v>180</v>
      </c>
      <c r="X1" s="161" t="s">
        <v>181</v>
      </c>
      <c r="Y1" s="161" t="s">
        <v>182</v>
      </c>
      <c r="Z1" s="161" t="s">
        <v>183</v>
      </c>
      <c r="AA1" s="161" t="s">
        <v>184</v>
      </c>
      <c r="AB1" s="161" t="s">
        <v>185</v>
      </c>
      <c r="AC1" s="161" t="s">
        <v>203</v>
      </c>
      <c r="AD1" s="161" t="s">
        <v>186</v>
      </c>
      <c r="AE1" s="161" t="s">
        <v>187</v>
      </c>
      <c r="AF1" s="161" t="s">
        <v>188</v>
      </c>
      <c r="AG1" s="161" t="s">
        <v>189</v>
      </c>
      <c r="AH1" s="161" t="s">
        <v>190</v>
      </c>
    </row>
    <row r="2" spans="1:34" ht="15" customHeight="1" x14ac:dyDescent="0.25">
      <c r="A2" s="163" t="s">
        <v>160</v>
      </c>
      <c r="B2" s="362">
        <f>(B38/SUM(crypt_ru[])*640+B74/SUM(mine_ru[])*199+B110/SUM(Dostoevsky[])*85+B146/SUM(old_ru[])*17)/941</f>
        <v>3.077537464329027E-4</v>
      </c>
      <c r="C2" s="362">
        <f>(C38/SUM(crypt_ru[])*640+C74/SUM(mine_ru[])*199+C110/SUM(Dostoevsky[])*85+C146/SUM(old_ru[])*17)/941</f>
        <v>1.8736949032918647E-3</v>
      </c>
      <c r="D2" s="362">
        <f>(D38/SUM(crypt_ru[])*640+D74/SUM(mine_ru[])*199+D110/SUM(Dostoevsky[])*85+D146/SUM(old_ru[])*17)/941</f>
        <v>5.3820738672540483E-3</v>
      </c>
      <c r="E2" s="362">
        <f>(E38/SUM(crypt_ru[])*640+E74/SUM(mine_ru[])*199+E110/SUM(Dostoevsky[])*85+E146/SUM(old_ru[])*17)/941</f>
        <v>1.3528019581074515E-3</v>
      </c>
      <c r="F2" s="362">
        <f>(F38/SUM(crypt_ru[])*640+F74/SUM(mine_ru[])*199+F110/SUM(Dostoevsky[])*85+F146/SUM(old_ru[])*17)/941</f>
        <v>2.7341260377820183E-3</v>
      </c>
      <c r="G2" s="362">
        <f>(G38/SUM(crypt_ru[])*640+G74/SUM(mine_ru[])*199+G110/SUM(Dostoevsky[])*85+G146/SUM(old_ru[])*17)/941</f>
        <v>2.0702708060807724E-3</v>
      </c>
      <c r="H2" s="362">
        <f>(H38/SUM(crypt_ru[])*640+H74/SUM(mine_ru[])*199+H110/SUM(Dostoevsky[])*85+H146/SUM(old_ru[])*17)/941</f>
        <v>6.9977952376969996E-5</v>
      </c>
      <c r="I2" s="362">
        <f>(I38/SUM(crypt_ru[])*640+I74/SUM(mine_ru[])*199+I110/SUM(Dostoevsky[])*85+I146/SUM(old_ru[])*17)/941</f>
        <v>1.2689399097310645E-3</v>
      </c>
      <c r="J2" s="362">
        <f>(J38/SUM(crypt_ru[])*640+J74/SUM(mine_ru[])*199+J110/SUM(Dostoevsky[])*85+J146/SUM(old_ru[])*17)/941</f>
        <v>3.8821564730211668E-3</v>
      </c>
      <c r="K2" s="362">
        <f>(K38/SUM(crypt_ru[])*640+K74/SUM(mine_ru[])*199+K110/SUM(Dostoevsky[])*85+K146/SUM(old_ru[])*17)/941</f>
        <v>1.2779142080464496E-3</v>
      </c>
      <c r="L2" s="362">
        <f>(L38/SUM(crypt_ru[])*640+L74/SUM(mine_ru[])*199+L110/SUM(Dostoevsky[])*85+L146/SUM(old_ru[])*17)/941</f>
        <v>1.0152653964851847E-3</v>
      </c>
      <c r="M2" s="362">
        <f>(M38/SUM(crypt_ru[])*640+M74/SUM(mine_ru[])*199+M110/SUM(Dostoevsky[])*85+M146/SUM(old_ru[])*17)/941</f>
        <v>5.2145693445971994E-3</v>
      </c>
      <c r="N2" s="362">
        <f>(N38/SUM(crypt_ru[])*640+N74/SUM(mine_ru[])*199+N110/SUM(Dostoevsky[])*85+N146/SUM(old_ru[])*17)/941</f>
        <v>7.8388538710006672E-3</v>
      </c>
      <c r="O2" s="362">
        <f>(O38/SUM(crypt_ru[])*640+O74/SUM(mine_ru[])*199+O110/SUM(Dostoevsky[])*85+O146/SUM(old_ru[])*17)/941</f>
        <v>4.1361768643676669E-3</v>
      </c>
      <c r="P2" s="362">
        <f>(P38/SUM(crypt_ru[])*640+P74/SUM(mine_ru[])*199+P110/SUM(Dostoevsky[])*85+P146/SUM(old_ru[])*17)/941</f>
        <v>9.6684249254976803E-3</v>
      </c>
      <c r="Q2" s="362">
        <f>(Q38/SUM(crypt_ru[])*640+Q74/SUM(mine_ru[])*199+Q110/SUM(Dostoevsky[])*85+Q146/SUM(old_ru[])*17)/941</f>
        <v>7.3923268405354811E-4</v>
      </c>
      <c r="R2" s="362">
        <f>(R38/SUM(crypt_ru[])*640+R74/SUM(mine_ru[])*199+R110/SUM(Dostoevsky[])*85+R146/SUM(old_ru[])*17)/941</f>
        <v>2.4184195389232383E-3</v>
      </c>
      <c r="S2" s="362">
        <f>(S38/SUM(crypt_ru[])*640+S74/SUM(mine_ru[])*199+S110/SUM(Dostoevsky[])*85+S146/SUM(old_ru[])*17)/941</f>
        <v>4.6518923735157994E-3</v>
      </c>
      <c r="T2" s="362">
        <f>(T38/SUM(crypt_ru[])*640+T74/SUM(mine_ru[])*199+T110/SUM(Dostoevsky[])*85+T146/SUM(old_ru[])*17)/941</f>
        <v>5.9209293586445153E-3</v>
      </c>
      <c r="U2" s="362">
        <f>(U38/SUM(crypt_ru[])*640+U74/SUM(mine_ru[])*199+U110/SUM(Dostoevsky[])*85+U146/SUM(old_ru[])*17)/941</f>
        <v>6.2448703546345349E-3</v>
      </c>
      <c r="V2" s="362">
        <f>(V38/SUM(crypt_ru[])*640+V74/SUM(mine_ru[])*199+V110/SUM(Dostoevsky[])*85+V146/SUM(old_ru[])*17)/941</f>
        <v>5.6595415801058663E-4</v>
      </c>
      <c r="W2" s="362">
        <f>(W38/SUM(crypt_ru[])*640+W74/SUM(mine_ru[])*199+W110/SUM(Dostoevsky[])*85+W146/SUM(old_ru[])*17)/941</f>
        <v>5.3100390835948339E-4</v>
      </c>
      <c r="X2" s="362">
        <f>(X38/SUM(crypt_ru[])*640+X74/SUM(mine_ru[])*199+X110/SUM(Dostoevsky[])*85+X146/SUM(old_ru[])*17)/941</f>
        <v>1.4449359047757086E-3</v>
      </c>
      <c r="Y2" s="362">
        <f>(Y38/SUM(crypt_ru[])*640+Y74/SUM(mine_ru[])*199+Y110/SUM(Dostoevsky[])*85+Y146/SUM(old_ru[])*17)/941</f>
        <v>1.0740037233015565E-3</v>
      </c>
      <c r="Z2" s="362">
        <f>(Z38/SUM(crypt_ru[])*640+Z74/SUM(mine_ru[])*199+Z110/SUM(Dostoevsky[])*85+Z146/SUM(old_ru[])*17)/941</f>
        <v>1.5310020411536246E-3</v>
      </c>
      <c r="AA2" s="362">
        <f>(AA38/SUM(crypt_ru[])*640+AA74/SUM(mine_ru[])*199+AA110/SUM(Dostoevsky[])*85+AA146/SUM(old_ru[])*17)/941</f>
        <v>6.924846969439825E-4</v>
      </c>
      <c r="AB2" s="362">
        <f>(AB38/SUM(crypt_ru[])*640+AB74/SUM(mine_ru[])*199+AB110/SUM(Dostoevsky[])*85+AB146/SUM(old_ru[])*17)/941</f>
        <v>3.6918238917684376E-4</v>
      </c>
      <c r="AC2" s="362">
        <f>(AC38/SUM(crypt_ru[])*640+AC74/SUM(mine_ru[])*199+AC110/SUM(Dostoevsky[])*85+AC146/SUM(old_ru[])*17)/941</f>
        <v>9.8492578987166725E-8</v>
      </c>
      <c r="AD2" s="362">
        <f>(AD38/SUM(crypt_ru[])*640+AD74/SUM(mine_ru[])*199+AD110/SUM(Dostoevsky[])*85+AD146/SUM(old_ru[])*17)/941</f>
        <v>5.6762828416288187E-7</v>
      </c>
      <c r="AE2" s="362">
        <f>(AE38/SUM(crypt_ru[])*640+AE74/SUM(mine_ru[])*199+AE110/SUM(Dostoevsky[])*85+AE146/SUM(old_ru[])*17)/941</f>
        <v>1.451469585074036E-7</v>
      </c>
      <c r="AF2" s="362">
        <f>(AF38/SUM(crypt_ru[])*640+AF74/SUM(mine_ru[])*199+AF110/SUM(Dostoevsky[])*85+AF146/SUM(old_ru[])*17)/941</f>
        <v>2.0803278134921813E-4</v>
      </c>
      <c r="AG2" s="362">
        <f>(AG38/SUM(crypt_ru[])*640+AG74/SUM(mine_ru[])*199+AG110/SUM(Dostoevsky[])*85+AG146/SUM(old_ru[])*17)/941</f>
        <v>1.1977032784925095E-3</v>
      </c>
      <c r="AH2" s="362">
        <f>(AH38/SUM(crypt_ru[])*640+AH74/SUM(mine_ru[])*199+AH110/SUM(Dostoevsky[])*85+AH146/SUM(old_ru[])*17)/941</f>
        <v>2.3912940929098612E-3</v>
      </c>
    </row>
    <row r="3" spans="1:34" ht="15" customHeight="1" x14ac:dyDescent="0.25">
      <c r="A3" s="163" t="s">
        <v>161</v>
      </c>
      <c r="B3" s="362">
        <f>(B39/SUM(crypt_ru[])*640+B75/SUM(mine_ru[])*199+B111/SUM(Dostoevsky[])*85+B147/SUM(old_ru[])*17)/941</f>
        <v>1.0611679348916741E-3</v>
      </c>
      <c r="C3" s="362">
        <f>(C39/SUM(crypt_ru[])*640+C75/SUM(mine_ru[])*199+C111/SUM(Dostoevsky[])*85+C147/SUM(old_ru[])*17)/941</f>
        <v>3.8564796997333756E-5</v>
      </c>
      <c r="D3" s="362">
        <f>(D39/SUM(crypt_ru[])*640+D75/SUM(mine_ru[])*199+D111/SUM(Dostoevsky[])*85+D147/SUM(old_ru[])*17)/941</f>
        <v>7.1644860040127203E-5</v>
      </c>
      <c r="E3" s="362">
        <f>(E39/SUM(crypt_ru[])*640+E75/SUM(mine_ru[])*199+E111/SUM(Dostoevsky[])*85+E147/SUM(old_ru[])*17)/941</f>
        <v>9.7531518079600249E-6</v>
      </c>
      <c r="F3" s="362">
        <f>(F39/SUM(crypt_ru[])*640+F75/SUM(mine_ru[])*199+F111/SUM(Dostoevsky[])*85+F147/SUM(old_ru[])*17)/941</f>
        <v>2.1102767218668766E-5</v>
      </c>
      <c r="G3" s="362">
        <f>(G39/SUM(crypt_ru[])*640+G75/SUM(mine_ru[])*199+G111/SUM(Dostoevsky[])*85+G147/SUM(old_ru[])*17)/941</f>
        <v>1.8340405688064059E-3</v>
      </c>
      <c r="H3" s="362">
        <f>(H39/SUM(crypt_ru[])*640+H75/SUM(mine_ru[])*199+H111/SUM(Dostoevsky[])*85+H147/SUM(old_ru[])*17)/941</f>
        <v>1.8253917452020252E-5</v>
      </c>
      <c r="I3" s="362">
        <f>(I39/SUM(crypt_ru[])*640+I75/SUM(mine_ru[])*199+I111/SUM(Dostoevsky[])*85+I147/SUM(old_ru[])*17)/941</f>
        <v>2.1713717512405681E-5</v>
      </c>
      <c r="J3" s="362">
        <f>(J39/SUM(crypt_ru[])*640+J75/SUM(mine_ru[])*199+J111/SUM(Dostoevsky[])*85+J147/SUM(old_ru[])*17)/941</f>
        <v>1.5421919896153852E-5</v>
      </c>
      <c r="K3" s="362">
        <f>(K39/SUM(crypt_ru[])*640+K75/SUM(mine_ru[])*199+K111/SUM(Dostoevsky[])*85+K147/SUM(old_ru[])*17)/941</f>
        <v>1.1372761467974065E-3</v>
      </c>
      <c r="L3" s="362">
        <f>(L39/SUM(crypt_ru[])*640+L75/SUM(mine_ru[])*199+L111/SUM(Dostoevsky[])*85+L147/SUM(old_ru[])*17)/941</f>
        <v>2.6178290730799575E-7</v>
      </c>
      <c r="M3" s="362">
        <f>(M39/SUM(crypt_ru[])*640+M75/SUM(mine_ru[])*199+M111/SUM(Dostoevsky[])*85+M147/SUM(old_ru[])*17)/941</f>
        <v>1.0088207566398457E-4</v>
      </c>
      <c r="N3" s="362">
        <f>(N39/SUM(crypt_ru[])*640+N75/SUM(mine_ru[])*199+N111/SUM(Dostoevsky[])*85+N147/SUM(old_ru[])*17)/941</f>
        <v>1.2348389315263593E-3</v>
      </c>
      <c r="O3" s="362">
        <f>(O39/SUM(crypt_ru[])*640+O75/SUM(mine_ru[])*199+O111/SUM(Dostoevsky[])*85+O147/SUM(old_ru[])*17)/941</f>
        <v>4.9817412843661798E-5</v>
      </c>
      <c r="P3" s="362">
        <f>(P39/SUM(crypt_ru[])*640+P75/SUM(mine_ru[])*199+P111/SUM(Dostoevsky[])*85+P147/SUM(old_ru[])*17)/941</f>
        <v>4.0881959061273872E-4</v>
      </c>
      <c r="Q3" s="362">
        <f>(Q39/SUM(crypt_ru[])*640+Q75/SUM(mine_ru[])*199+Q111/SUM(Dostoevsky[])*85+Q147/SUM(old_ru[])*17)/941</f>
        <v>3.4259986191775842E-3</v>
      </c>
      <c r="R3" s="362">
        <f>(R39/SUM(crypt_ru[])*640+R75/SUM(mine_ru[])*199+R111/SUM(Dostoevsky[])*85+R147/SUM(old_ru[])*17)/941</f>
        <v>1.6984923355718483E-5</v>
      </c>
      <c r="S3" s="362">
        <f>(S39/SUM(crypt_ru[])*640+S75/SUM(mine_ru[])*199+S111/SUM(Dostoevsky[])*85+S147/SUM(old_ru[])*17)/941</f>
        <v>1.7712756157544775E-3</v>
      </c>
      <c r="T3" s="362">
        <f>(T39/SUM(crypt_ru[])*640+T75/SUM(mine_ru[])*199+T111/SUM(Dostoevsky[])*85+T147/SUM(old_ru[])*17)/941</f>
        <v>3.0777792231980058E-4</v>
      </c>
      <c r="U3" s="362">
        <f>(U39/SUM(crypt_ru[])*640+U75/SUM(mine_ru[])*199+U111/SUM(Dostoevsky[])*85+U147/SUM(old_ru[])*17)/941</f>
        <v>1.5509262371986872E-5</v>
      </c>
      <c r="V3" s="362">
        <f>(V39/SUM(crypt_ru[])*640+V75/SUM(mine_ru[])*199+V111/SUM(Dostoevsky[])*85+V147/SUM(old_ru[])*17)/941</f>
        <v>9.7079716057672457E-4</v>
      </c>
      <c r="W3" s="362">
        <f>(W39/SUM(crypt_ru[])*640+W75/SUM(mine_ru[])*199+W111/SUM(Dostoevsky[])*85+W147/SUM(old_ru[])*17)/941</f>
        <v>2.4300733368004263E-6</v>
      </c>
      <c r="X3" s="362">
        <f>(X39/SUM(crypt_ru[])*640+X75/SUM(mine_ru[])*199+X111/SUM(Dostoevsky[])*85+X147/SUM(old_ru[])*17)/941</f>
        <v>1.0705213788772509E-4</v>
      </c>
      <c r="Y3" s="362">
        <f>(Y39/SUM(crypt_ru[])*640+Y75/SUM(mine_ru[])*199+Y111/SUM(Dostoevsky[])*85+Y147/SUM(old_ru[])*17)/941</f>
        <v>7.0475678830021918E-6</v>
      </c>
      <c r="Z3" s="362">
        <f>(Z39/SUM(crypt_ru[])*640+Z75/SUM(mine_ru[])*199+Z111/SUM(Dostoevsky[])*85+Z147/SUM(old_ru[])*17)/941</f>
        <v>1.0271421851163541E-5</v>
      </c>
      <c r="AA3" s="362">
        <f>(AA39/SUM(crypt_ru[])*640+AA75/SUM(mine_ru[])*199+AA111/SUM(Dostoevsky[])*85+AA147/SUM(old_ru[])*17)/941</f>
        <v>2.1579556160571787E-5</v>
      </c>
      <c r="AB3" s="362">
        <f>(AB39/SUM(crypt_ru[])*640+AB75/SUM(mine_ru[])*199+AB111/SUM(Dostoevsky[])*85+AB147/SUM(old_ru[])*17)/941</f>
        <v>4.2772315094136013E-4</v>
      </c>
      <c r="AC3" s="362">
        <f>(AC39/SUM(crypt_ru[])*640+AC75/SUM(mine_ru[])*199+AC111/SUM(Dostoevsky[])*85+AC147/SUM(old_ru[])*17)/941</f>
        <v>1.8044774368902318E-4</v>
      </c>
      <c r="AD3" s="362">
        <f>(AD39/SUM(crypt_ru[])*640+AD75/SUM(mine_ru[])*199+AD111/SUM(Dostoevsky[])*85+AD147/SUM(old_ru[])*17)/941</f>
        <v>2.819892211249364E-3</v>
      </c>
      <c r="AE3" s="362">
        <f>(AE39/SUM(crypt_ru[])*640+AE75/SUM(mine_ru[])*199+AE111/SUM(Dostoevsky[])*85+AE147/SUM(old_ru[])*17)/941</f>
        <v>1.07173596962854E-4</v>
      </c>
      <c r="AF3" s="362">
        <f>(AF39/SUM(crypt_ru[])*640+AF75/SUM(mine_ru[])*199+AF111/SUM(Dostoevsky[])*85+AF147/SUM(old_ru[])*17)/941</f>
        <v>3.1032376342740199E-5</v>
      </c>
      <c r="AG3" s="362">
        <f>(AG39/SUM(crypt_ru[])*640+AG75/SUM(mine_ru[])*199+AG111/SUM(Dostoevsky[])*85+AG147/SUM(old_ru[])*17)/941</f>
        <v>6.6143475493941604E-5</v>
      </c>
      <c r="AH3" s="362">
        <f>(AH39/SUM(crypt_ru[])*640+AH75/SUM(mine_ru[])*199+AH111/SUM(Dostoevsky[])*85+AH147/SUM(old_ru[])*17)/941</f>
        <v>2.84475708031629E-4</v>
      </c>
    </row>
    <row r="4" spans="1:34" ht="15" customHeight="1" x14ac:dyDescent="0.25">
      <c r="A4" s="163" t="s">
        <v>162</v>
      </c>
      <c r="B4" s="362">
        <f>(B40/SUM(crypt_ru[])*640+B76/SUM(mine_ru[])*199+B112/SUM(Dostoevsky[])*85+B148/SUM(old_ru[])*17)/941</f>
        <v>7.391664810279054E-3</v>
      </c>
      <c r="C4" s="362">
        <f>(C40/SUM(crypt_ru[])*640+C76/SUM(mine_ru[])*199+C112/SUM(Dostoevsky[])*85+C148/SUM(old_ru[])*17)/941</f>
        <v>2.4696639634761049E-4</v>
      </c>
      <c r="D4" s="362">
        <f>(D40/SUM(crypt_ru[])*640+D76/SUM(mine_ru[])*199+D112/SUM(Dostoevsky[])*85+D148/SUM(old_ru[])*17)/941</f>
        <v>5.7116579614827361E-4</v>
      </c>
      <c r="E4" s="362">
        <f>(E40/SUM(crypt_ru[])*640+E76/SUM(mine_ru[])*199+E112/SUM(Dostoevsky[])*85+E148/SUM(old_ru[])*17)/941</f>
        <v>8.7557492744366489E-4</v>
      </c>
      <c r="F4" s="362">
        <f>(F40/SUM(crypt_ru[])*640+F76/SUM(mine_ru[])*199+F112/SUM(Dostoevsky[])*85+F148/SUM(old_ru[])*17)/941</f>
        <v>5.3378885127783348E-4</v>
      </c>
      <c r="G4" s="362">
        <f>(G40/SUM(crypt_ru[])*640+G76/SUM(mine_ru[])*199+G112/SUM(Dostoevsky[])*85+G148/SUM(old_ru[])*17)/941</f>
        <v>5.9889935536356154E-3</v>
      </c>
      <c r="H4" s="362">
        <f>(H40/SUM(crypt_ru[])*640+H76/SUM(mine_ru[])*199+H112/SUM(Dostoevsky[])*85+H148/SUM(old_ru[])*17)/941</f>
        <v>9.0101459664395465E-5</v>
      </c>
      <c r="I4" s="362">
        <f>(I40/SUM(crypt_ru[])*640+I76/SUM(mine_ru[])*199+I112/SUM(Dostoevsky[])*85+I148/SUM(old_ru[])*17)/941</f>
        <v>4.6069403362337396E-5</v>
      </c>
      <c r="J4" s="362">
        <f>(J40/SUM(crypt_ru[])*640+J76/SUM(mine_ru[])*199+J112/SUM(Dostoevsky[])*85+J148/SUM(old_ru[])*17)/941</f>
        <v>4.1722828243892052E-4</v>
      </c>
      <c r="K4" s="362">
        <f>(K40/SUM(crypt_ru[])*640+K76/SUM(mine_ru[])*199+K112/SUM(Dostoevsky[])*85+K148/SUM(old_ru[])*17)/941</f>
        <v>4.0674437630281385E-3</v>
      </c>
      <c r="L4" s="362">
        <f>(L40/SUM(crypt_ru[])*640+L76/SUM(mine_ru[])*199+L112/SUM(Dostoevsky[])*85+L148/SUM(old_ru[])*17)/941</f>
        <v>6.6205471922765644E-6</v>
      </c>
      <c r="M4" s="362">
        <f>(M40/SUM(crypt_ru[])*640+M76/SUM(mine_ru[])*199+M112/SUM(Dostoevsky[])*85+M148/SUM(old_ru[])*17)/941</f>
        <v>9.9764755176812853E-4</v>
      </c>
      <c r="N4" s="362">
        <f>(N40/SUM(crypt_ru[])*640+N76/SUM(mine_ru[])*199+N112/SUM(Dostoevsky[])*85+N148/SUM(old_ru[])*17)/941</f>
        <v>2.0721442597352291E-3</v>
      </c>
      <c r="O4" s="362">
        <f>(O40/SUM(crypt_ru[])*640+O76/SUM(mine_ru[])*199+O112/SUM(Dostoevsky[])*85+O148/SUM(old_ru[])*17)/941</f>
        <v>5.2472333433518285E-4</v>
      </c>
      <c r="P4" s="362">
        <f>(P40/SUM(crypt_ru[])*640+P76/SUM(mine_ru[])*199+P112/SUM(Dostoevsky[])*85+P148/SUM(old_ru[])*17)/941</f>
        <v>2.2765716829812395E-3</v>
      </c>
      <c r="Q4" s="362">
        <f>(Q40/SUM(crypt_ru[])*640+Q76/SUM(mine_ru[])*199+Q112/SUM(Dostoevsky[])*85+Q148/SUM(old_ru[])*17)/941</f>
        <v>8.1096116164250612E-3</v>
      </c>
      <c r="R4" s="362">
        <f>(R40/SUM(crypt_ru[])*640+R76/SUM(mine_ru[])*199+R112/SUM(Dostoevsky[])*85+R148/SUM(old_ru[])*17)/941</f>
        <v>9.2250300230263874E-4</v>
      </c>
      <c r="S4" s="362">
        <f>(S40/SUM(crypt_ru[])*640+S76/SUM(mine_ru[])*199+S112/SUM(Dostoevsky[])*85+S148/SUM(old_ru[])*17)/941</f>
        <v>1.6004968016686142E-3</v>
      </c>
      <c r="T4" s="362">
        <f>(T40/SUM(crypt_ru[])*640+T76/SUM(mine_ru[])*199+T112/SUM(Dostoevsky[])*85+T148/SUM(old_ru[])*17)/941</f>
        <v>3.0136746013400598E-3</v>
      </c>
      <c r="U4" s="362">
        <f>(U40/SUM(crypt_ru[])*640+U76/SUM(mine_ru[])*199+U112/SUM(Dostoevsky[])*85+U148/SUM(old_ru[])*17)/941</f>
        <v>8.579571754223314E-4</v>
      </c>
      <c r="V4" s="362">
        <f>(V40/SUM(crypt_ru[])*640+V76/SUM(mine_ru[])*199+V112/SUM(Dostoevsky[])*85+V148/SUM(old_ru[])*17)/941</f>
        <v>9.7847066453551814E-4</v>
      </c>
      <c r="W4" s="362">
        <f>(W40/SUM(crypt_ru[])*640+W76/SUM(mine_ru[])*199+W112/SUM(Dostoevsky[])*85+W148/SUM(old_ru[])*17)/941</f>
        <v>9.4179284445123645E-5</v>
      </c>
      <c r="X4" s="362">
        <f>(X40/SUM(crypt_ru[])*640+X76/SUM(mine_ru[])*199+X112/SUM(Dostoevsky[])*85+X148/SUM(old_ru[])*17)/941</f>
        <v>1.7187792388452931E-4</v>
      </c>
      <c r="Y4" s="362">
        <f>(Y40/SUM(crypt_ru[])*640+Y76/SUM(mine_ru[])*199+Y112/SUM(Dostoevsky[])*85+Y148/SUM(old_ru[])*17)/941</f>
        <v>9.9311825766599859E-5</v>
      </c>
      <c r="Z4" s="362">
        <f>(Z40/SUM(crypt_ru[])*640+Z76/SUM(mine_ru[])*199+Z112/SUM(Dostoevsky[])*85+Z148/SUM(old_ru[])*17)/941</f>
        <v>1.9290983011908559E-4</v>
      </c>
      <c r="AA4" s="362">
        <f>(AA40/SUM(crypt_ru[])*640+AA76/SUM(mine_ru[])*199+AA112/SUM(Dostoevsky[])*85+AA148/SUM(old_ru[])*17)/941</f>
        <v>6.4551197250433908E-4</v>
      </c>
      <c r="AB4" s="362">
        <f>(AB40/SUM(crypt_ru[])*640+AB76/SUM(mine_ru[])*199+AB112/SUM(Dostoevsky[])*85+AB148/SUM(old_ru[])*17)/941</f>
        <v>2.6431035244719945E-5</v>
      </c>
      <c r="AC4" s="362">
        <f>(AC40/SUM(crypt_ru[])*640+AC76/SUM(mine_ru[])*199+AC112/SUM(Dostoevsky[])*85+AC148/SUM(old_ru[])*17)/941</f>
        <v>4.4263823649941036E-5</v>
      </c>
      <c r="AD4" s="362">
        <f>(AD40/SUM(crypt_ru[])*640+AD76/SUM(mine_ru[])*199+AD112/SUM(Dostoevsky[])*85+AD148/SUM(old_ru[])*17)/941</f>
        <v>2.9450656770796078E-3</v>
      </c>
      <c r="AE4" s="362">
        <f>(AE40/SUM(crypt_ru[])*640+AE76/SUM(mine_ru[])*199+AE112/SUM(Dostoevsky[])*85+AE148/SUM(old_ru[])*17)/941</f>
        <v>1.715316105270832E-4</v>
      </c>
      <c r="AF4" s="362">
        <f>(AF40/SUM(crypt_ru[])*640+AF76/SUM(mine_ru[])*199+AF112/SUM(Dostoevsky[])*85+AF148/SUM(old_ru[])*17)/941</f>
        <v>1.7333297466300189E-4</v>
      </c>
      <c r="AG4" s="362">
        <f>(AG40/SUM(crypt_ru[])*640+AG76/SUM(mine_ru[])*199+AG112/SUM(Dostoevsky[])*85+AG148/SUM(old_ru[])*17)/941</f>
        <v>2.7975266214132751E-5</v>
      </c>
      <c r="AH4" s="362">
        <f>(AH40/SUM(crypt_ru[])*640+AH76/SUM(mine_ru[])*199+AH112/SUM(Dostoevsky[])*85+AH148/SUM(old_ru[])*17)/941</f>
        <v>4.889759207234441E-4</v>
      </c>
    </row>
    <row r="5" spans="1:34" ht="15" customHeight="1" x14ac:dyDescent="0.25">
      <c r="A5" s="163" t="s">
        <v>163</v>
      </c>
      <c r="B5" s="362">
        <f>(B41/SUM(crypt_ru[])*640+B77/SUM(mine_ru[])*199+B113/SUM(Dostoevsky[])*85+B149/SUM(old_ru[])*17)/941</f>
        <v>1.6870225961168096E-3</v>
      </c>
      <c r="C5" s="362">
        <f>(C41/SUM(crypt_ru[])*640+C77/SUM(mine_ru[])*199+C113/SUM(Dostoevsky[])*85+C149/SUM(old_ru[])*17)/941</f>
        <v>3.4513311436944545E-5</v>
      </c>
      <c r="D5" s="362">
        <f>(D41/SUM(crypt_ru[])*640+D77/SUM(mine_ru[])*199+D113/SUM(Dostoevsky[])*85+D149/SUM(old_ru[])*17)/941</f>
        <v>9.7765404826419304E-5</v>
      </c>
      <c r="E5" s="362">
        <f>(E41/SUM(crypt_ru[])*640+E77/SUM(mine_ru[])*199+E113/SUM(Dostoevsky[])*85+E149/SUM(old_ru[])*17)/941</f>
        <v>8.0344163711824589E-5</v>
      </c>
      <c r="F5" s="362">
        <f>(F41/SUM(crypt_ru[])*640+F77/SUM(mine_ru[])*199+F113/SUM(Dostoevsky[])*85+F149/SUM(old_ru[])*17)/941</f>
        <v>7.198853612312015E-4</v>
      </c>
      <c r="G5" s="362">
        <f>(G41/SUM(crypt_ru[])*640+G77/SUM(mine_ru[])*199+G113/SUM(Dostoevsky[])*85+G149/SUM(old_ru[])*17)/941</f>
        <v>9.1663972740854303E-4</v>
      </c>
      <c r="H5" s="362">
        <f>(H41/SUM(crypt_ru[])*640+H77/SUM(mine_ru[])*199+H113/SUM(Dostoevsky[])*85+H149/SUM(old_ru[])*17)/941</f>
        <v>3.8687342966594285E-6</v>
      </c>
      <c r="I5" s="362">
        <f>(I41/SUM(crypt_ru[])*640+I77/SUM(mine_ru[])*199+I113/SUM(Dostoevsky[])*85+I149/SUM(old_ru[])*17)/941</f>
        <v>3.192259417888776E-6</v>
      </c>
      <c r="J5" s="362">
        <f>(J41/SUM(crypt_ru[])*640+J77/SUM(mine_ru[])*199+J113/SUM(Dostoevsky[])*85+J149/SUM(old_ru[])*17)/941</f>
        <v>1.5096600192714416E-5</v>
      </c>
      <c r="K5" s="362">
        <f>(K41/SUM(crypt_ru[])*640+K77/SUM(mine_ru[])*199+K113/SUM(Dostoevsky[])*85+K149/SUM(old_ru[])*17)/941</f>
        <v>1.5371138945094037E-3</v>
      </c>
      <c r="L5" s="362">
        <f>(L41/SUM(crypt_ru[])*640+L77/SUM(mine_ru[])*199+L113/SUM(Dostoevsky[])*85+L149/SUM(old_ru[])*17)/941</f>
        <v>7.6979726208390829E-7</v>
      </c>
      <c r="M5" s="362">
        <f>(M41/SUM(crypt_ru[])*640+M77/SUM(mine_ru[])*199+M113/SUM(Dostoevsky[])*85+M149/SUM(old_ru[])*17)/941</f>
        <v>1.0877372217039198E-4</v>
      </c>
      <c r="N5" s="362">
        <f>(N41/SUM(crypt_ru[])*640+N77/SUM(mine_ru[])*199+N113/SUM(Dostoevsky[])*85+N149/SUM(old_ru[])*17)/941</f>
        <v>1.109960087992385E-3</v>
      </c>
      <c r="O5" s="362">
        <f>(O41/SUM(crypt_ru[])*640+O77/SUM(mine_ru[])*199+O113/SUM(Dostoevsky[])*85+O149/SUM(old_ru[])*17)/941</f>
        <v>5.2704941303967785E-5</v>
      </c>
      <c r="P5" s="362">
        <f>(P41/SUM(crypt_ru[])*640+P77/SUM(mine_ru[])*199+P113/SUM(Dostoevsky[])*85+P149/SUM(old_ru[])*17)/941</f>
        <v>2.7055721472607421E-4</v>
      </c>
      <c r="Q5" s="362">
        <f>(Q41/SUM(crypt_ru[])*640+Q77/SUM(mine_ru[])*199+Q113/SUM(Dostoevsky[])*85+Q149/SUM(old_ru[])*17)/941</f>
        <v>9.5207164002928633E-3</v>
      </c>
      <c r="R5" s="362">
        <f>(R41/SUM(crypt_ru[])*640+R77/SUM(mine_ru[])*199+R113/SUM(Dostoevsky[])*85+R149/SUM(old_ru[])*17)/941</f>
        <v>6.292700765578573E-5</v>
      </c>
      <c r="S5" s="362">
        <f>(S41/SUM(crypt_ru[])*640+S77/SUM(mine_ru[])*199+S113/SUM(Dostoevsky[])*85+S149/SUM(old_ru[])*17)/941</f>
        <v>1.8900487289540753E-3</v>
      </c>
      <c r="T5" s="362">
        <f>(T41/SUM(crypt_ru[])*640+T77/SUM(mine_ru[])*199+T113/SUM(Dostoevsky[])*85+T149/SUM(old_ru[])*17)/941</f>
        <v>1.0699559333545671E-4</v>
      </c>
      <c r="U5" s="362">
        <f>(U41/SUM(crypt_ru[])*640+U77/SUM(mine_ru[])*199+U113/SUM(Dostoevsky[])*85+U149/SUM(old_ru[])*17)/941</f>
        <v>3.2082209575419372E-5</v>
      </c>
      <c r="V5" s="362">
        <f>(V41/SUM(crypt_ru[])*640+V77/SUM(mine_ru[])*199+V113/SUM(Dostoevsky[])*85+V149/SUM(old_ru[])*17)/941</f>
        <v>6.3844327196130432E-4</v>
      </c>
      <c r="W5" s="362">
        <f>(W41/SUM(crypt_ru[])*640+W77/SUM(mine_ru[])*199+W113/SUM(Dostoevsky[])*85+W149/SUM(old_ru[])*17)/941</f>
        <v>8.5089113446475732E-6</v>
      </c>
      <c r="X5" s="362">
        <f>(X41/SUM(crypt_ru[])*640+X77/SUM(mine_ru[])*199+X113/SUM(Dostoevsky[])*85+X149/SUM(old_ru[])*17)/941</f>
        <v>6.5311194860597181E-6</v>
      </c>
      <c r="Y5" s="362">
        <f>(Y41/SUM(crypt_ru[])*640+Y77/SUM(mine_ru[])*199+Y113/SUM(Dostoevsky[])*85+Y149/SUM(old_ru[])*17)/941</f>
        <v>6.7681078875600514E-6</v>
      </c>
      <c r="Z5" s="362">
        <f>(Z41/SUM(crypt_ru[])*640+Z77/SUM(mine_ru[])*199+Z113/SUM(Dostoevsky[])*85+Z149/SUM(old_ru[])*17)/941</f>
        <v>2.6402248136712511E-5</v>
      </c>
      <c r="AA5" s="362">
        <f>(AA41/SUM(crypt_ru[])*640+AA77/SUM(mine_ru[])*199+AA113/SUM(Dostoevsky[])*85+AA149/SUM(old_ru[])*17)/941</f>
        <v>7.8157469043868555E-6</v>
      </c>
      <c r="AB5" s="362">
        <f>(AB41/SUM(crypt_ru[])*640+AB77/SUM(mine_ru[])*199+AB113/SUM(Dostoevsky[])*85+AB149/SUM(old_ru[])*17)/941</f>
        <v>1.7106605824086851E-7</v>
      </c>
      <c r="AC5" s="362">
        <f>(AC41/SUM(crypt_ru[])*640+AC77/SUM(mine_ru[])*199+AC113/SUM(Dostoevsky[])*85+AC149/SUM(old_ru[])*17)/941</f>
        <v>4.0060782767012275E-7</v>
      </c>
      <c r="AD5" s="362">
        <f>(AD41/SUM(crypt_ru[])*640+AD77/SUM(mine_ru[])*199+AD113/SUM(Dostoevsky[])*85+AD149/SUM(old_ru[])*17)/941</f>
        <v>2.8884986799610117E-6</v>
      </c>
      <c r="AE5" s="362">
        <f>(AE41/SUM(crypt_ru[])*640+AE77/SUM(mine_ru[])*199+AE113/SUM(Dostoevsky[])*85+AE149/SUM(old_ru[])*17)/941</f>
        <v>1.5617834957293515E-6</v>
      </c>
      <c r="AF5" s="362">
        <f>(AF41/SUM(crypt_ru[])*640+AF77/SUM(mine_ru[])*199+AF113/SUM(Dostoevsky[])*85+AF149/SUM(old_ru[])*17)/941</f>
        <v>2.0678011472797146E-5</v>
      </c>
      <c r="AG5" s="362">
        <f>(AG41/SUM(crypt_ru[])*640+AG77/SUM(mine_ru[])*199+AG113/SUM(Dostoevsky[])*85+AG149/SUM(old_ru[])*17)/941</f>
        <v>7.0564272174810875E-6</v>
      </c>
      <c r="AH5" s="362">
        <f>(AH41/SUM(crypt_ru[])*640+AH77/SUM(mine_ru[])*199+AH113/SUM(Dostoevsky[])*85+AH149/SUM(old_ru[])*17)/941</f>
        <v>4.4779976893203349E-6</v>
      </c>
    </row>
    <row r="6" spans="1:34" ht="15" customHeight="1" x14ac:dyDescent="0.25">
      <c r="A6" s="163" t="s">
        <v>164</v>
      </c>
      <c r="B6" s="362">
        <f>(B42/SUM(crypt_ru[])*640+B78/SUM(mine_ru[])*199+B114/SUM(Dostoevsky[])*85+B150/SUM(old_ru[])*17)/941</f>
        <v>5.4266285747253699E-3</v>
      </c>
      <c r="C6" s="362">
        <f>(C42/SUM(crypt_ru[])*640+C78/SUM(mine_ru[])*199+C114/SUM(Dostoevsky[])*85+C150/SUM(old_ru[])*17)/941</f>
        <v>6.9461265170788625E-5</v>
      </c>
      <c r="D6" s="362">
        <f>(D42/SUM(crypt_ru[])*640+D78/SUM(mine_ru[])*199+D114/SUM(Dostoevsky[])*85+D150/SUM(old_ru[])*17)/941</f>
        <v>9.8199265402348804E-4</v>
      </c>
      <c r="E6" s="362">
        <f>(E42/SUM(crypt_ru[])*640+E78/SUM(mine_ru[])*199+E114/SUM(Dostoevsky[])*85+E150/SUM(old_ru[])*17)/941</f>
        <v>8.5664256414202315E-5</v>
      </c>
      <c r="F6" s="362">
        <f>(F42/SUM(crypt_ru[])*640+F78/SUM(mine_ru[])*199+F114/SUM(Dostoevsky[])*85+F150/SUM(old_ru[])*17)/941</f>
        <v>1.7506947591531191E-4</v>
      </c>
      <c r="G6" s="362">
        <f>(G42/SUM(crypt_ru[])*640+G78/SUM(mine_ru[])*199+G114/SUM(Dostoevsky[])*85+G150/SUM(old_ru[])*17)/941</f>
        <v>5.5538621823882795E-3</v>
      </c>
      <c r="H6" s="362">
        <f>(H42/SUM(crypt_ru[])*640+H78/SUM(mine_ru[])*199+H114/SUM(Dostoevsky[])*85+H150/SUM(old_ru[])*17)/941</f>
        <v>1.2410132874735841E-4</v>
      </c>
      <c r="I6" s="362">
        <f>(I42/SUM(crypt_ru[])*640+I78/SUM(mine_ru[])*199+I114/SUM(Dostoevsky[])*85+I150/SUM(old_ru[])*17)/941</f>
        <v>3.5658361759706881E-4</v>
      </c>
      <c r="J6" s="362">
        <f>(J42/SUM(crypt_ru[])*640+J78/SUM(mine_ru[])*199+J114/SUM(Dostoevsky[])*85+J150/SUM(old_ru[])*17)/941</f>
        <v>1.1444545523048602E-4</v>
      </c>
      <c r="K6" s="362">
        <f>(K42/SUM(crypt_ru[])*640+K78/SUM(mine_ru[])*199+K114/SUM(Dostoevsky[])*85+K150/SUM(old_ru[])*17)/941</f>
        <v>3.3593476794904161E-3</v>
      </c>
      <c r="L6" s="362">
        <f>(L42/SUM(crypt_ru[])*640+L78/SUM(mine_ru[])*199+L114/SUM(Dostoevsky[])*85+L150/SUM(old_ru[])*17)/941</f>
        <v>8.7088175104442156E-7</v>
      </c>
      <c r="M6" s="362">
        <f>(M42/SUM(crypt_ru[])*640+M78/SUM(mine_ru[])*199+M114/SUM(Dostoevsky[])*85+M150/SUM(old_ru[])*17)/941</f>
        <v>3.6826723685389178E-4</v>
      </c>
      <c r="N6" s="362">
        <f>(N42/SUM(crypt_ru[])*640+N78/SUM(mine_ru[])*199+N114/SUM(Dostoevsky[])*85+N150/SUM(old_ru[])*17)/941</f>
        <v>1.1379632623569795E-3</v>
      </c>
      <c r="O6" s="362">
        <f>(O42/SUM(crypt_ru[])*640+O78/SUM(mine_ru[])*199+O114/SUM(Dostoevsky[])*85+O150/SUM(old_ru[])*17)/941</f>
        <v>1.7725263294314394E-4</v>
      </c>
      <c r="P6" s="362">
        <f>(P42/SUM(crypt_ru[])*640+P78/SUM(mine_ru[])*199+P114/SUM(Dostoevsky[])*85+P150/SUM(old_ru[])*17)/941</f>
        <v>2.3598807519211685E-3</v>
      </c>
      <c r="Q6" s="362">
        <f>(Q42/SUM(crypt_ru[])*640+Q78/SUM(mine_ru[])*199+Q114/SUM(Dostoevsky[])*85+Q150/SUM(old_ru[])*17)/941</f>
        <v>4.2666754361698348E-3</v>
      </c>
      <c r="R6" s="362">
        <f>(R42/SUM(crypt_ru[])*640+R78/SUM(mine_ru[])*199+R114/SUM(Dostoevsky[])*85+R150/SUM(old_ru[])*17)/941</f>
        <v>3.3328076761119247E-4</v>
      </c>
      <c r="S6" s="362">
        <f>(S42/SUM(crypt_ru[])*640+S78/SUM(mine_ru[])*199+S114/SUM(Dostoevsky[])*85+S150/SUM(old_ru[])*17)/941</f>
        <v>1.3503752489854677E-3</v>
      </c>
      <c r="T6" s="362">
        <f>(T42/SUM(crypt_ru[])*640+T78/SUM(mine_ru[])*199+T114/SUM(Dostoevsky[])*85+T150/SUM(old_ru[])*17)/941</f>
        <v>9.6784644332111047E-4</v>
      </c>
      <c r="U6" s="362">
        <f>(U42/SUM(crypt_ru[])*640+U78/SUM(mine_ru[])*199+U114/SUM(Dostoevsky[])*85+U150/SUM(old_ru[])*17)/941</f>
        <v>1.3467328298518978E-4</v>
      </c>
      <c r="V6" s="362">
        <f>(V42/SUM(crypt_ru[])*640+V78/SUM(mine_ru[])*199+V114/SUM(Dostoevsky[])*85+V150/SUM(old_ru[])*17)/941</f>
        <v>2.0746581765907603E-3</v>
      </c>
      <c r="W6" s="362">
        <f>(W42/SUM(crypt_ru[])*640+W78/SUM(mine_ru[])*199+W114/SUM(Dostoevsky[])*85+W150/SUM(old_ru[])*17)/941</f>
        <v>1.4503820939800747E-5</v>
      </c>
      <c r="X6" s="362">
        <f>(X42/SUM(crypt_ru[])*640+X78/SUM(mine_ru[])*199+X114/SUM(Dostoevsky[])*85+X150/SUM(old_ru[])*17)/941</f>
        <v>5.1363547743985201E-5</v>
      </c>
      <c r="Y6" s="362">
        <f>(Y42/SUM(crypt_ru[])*640+Y78/SUM(mine_ru[])*199+Y114/SUM(Dostoevsky[])*85+Y150/SUM(old_ru[])*17)/941</f>
        <v>1.3282602001318171E-4</v>
      </c>
      <c r="Z6" s="362">
        <f>(Z42/SUM(crypt_ru[])*640+Z78/SUM(mine_ru[])*199+Z114/SUM(Dostoevsky[])*85+Z150/SUM(old_ru[])*17)/941</f>
        <v>9.0386424236081836E-5</v>
      </c>
      <c r="AA6" s="362">
        <f>(AA42/SUM(crypt_ru[])*640+AA78/SUM(mine_ru[])*199+AA114/SUM(Dostoevsky[])*85+AA150/SUM(old_ru[])*17)/941</f>
        <v>1.0208069591024126E-4</v>
      </c>
      <c r="AB6" s="362">
        <f>(AB42/SUM(crypt_ru[])*640+AB78/SUM(mine_ru[])*199+AB114/SUM(Dostoevsky[])*85+AB150/SUM(old_ru[])*17)/941</f>
        <v>7.8379883568584927E-7</v>
      </c>
      <c r="AC6" s="362">
        <f>(AC42/SUM(crypt_ru[])*640+AC78/SUM(mine_ru[])*199+AC114/SUM(Dostoevsky[])*85+AC150/SUM(old_ru[])*17)/941</f>
        <v>8.7859591790067824E-5</v>
      </c>
      <c r="AD6" s="362">
        <f>(AD42/SUM(crypt_ru[])*640+AD78/SUM(mine_ru[])*199+AD114/SUM(Dostoevsky[])*85+AD150/SUM(old_ru[])*17)/941</f>
        <v>7.3860735823102499E-4</v>
      </c>
      <c r="AE6" s="362">
        <f>(AE42/SUM(crypt_ru[])*640+AE78/SUM(mine_ru[])*199+AE114/SUM(Dostoevsky[])*85+AE150/SUM(old_ru[])*17)/941</f>
        <v>3.1677575167640747E-4</v>
      </c>
      <c r="AF6" s="362">
        <f>(AF42/SUM(crypt_ru[])*640+AF78/SUM(mine_ru[])*199+AF114/SUM(Dostoevsky[])*85+AF150/SUM(old_ru[])*17)/941</f>
        <v>4.3834862549387635E-5</v>
      </c>
      <c r="AG6" s="362">
        <f>(AG42/SUM(crypt_ru[])*640+AG78/SUM(mine_ru[])*199+AG114/SUM(Dostoevsky[])*85+AG150/SUM(old_ru[])*17)/941</f>
        <v>3.8170154744865788E-5</v>
      </c>
      <c r="AH6" s="362">
        <f>(AH42/SUM(crypt_ru[])*640+AH78/SUM(mine_ru[])*199+AH114/SUM(Dostoevsky[])*85+AH150/SUM(old_ru[])*17)/941</f>
        <v>2.8406617378595278E-4</v>
      </c>
    </row>
    <row r="7" spans="1:34" ht="15" customHeight="1" x14ac:dyDescent="0.25">
      <c r="A7" s="163" t="s">
        <v>165</v>
      </c>
      <c r="B7" s="362">
        <f>(B43/SUM(crypt_ru[])*640+B79/SUM(mine_ru[])*199+B115/SUM(Dostoevsky[])*85+B151/SUM(old_ru[])*17)/941</f>
        <v>4.8635337682111942E-4</v>
      </c>
      <c r="C7" s="362">
        <f>(C43/SUM(crypt_ru[])*640+C79/SUM(mine_ru[])*199+C115/SUM(Dostoevsky[])*85+C151/SUM(old_ru[])*17)/941</f>
        <v>1.3550449707203727E-3</v>
      </c>
      <c r="D7" s="362">
        <f>(D43/SUM(crypt_ru[])*640+D79/SUM(mine_ru[])*199+D115/SUM(Dostoevsky[])*85+D151/SUM(old_ru[])*17)/941</f>
        <v>3.4038197644248092E-3</v>
      </c>
      <c r="E7" s="362">
        <f>(E43/SUM(crypt_ru[])*640+E79/SUM(mine_ru[])*199+E115/SUM(Dostoevsky[])*85+E151/SUM(old_ru[])*17)/941</f>
        <v>2.9984993542630073E-3</v>
      </c>
      <c r="F7" s="362">
        <f>(F43/SUM(crypt_ru[])*640+F79/SUM(mine_ru[])*199+F115/SUM(Dostoevsky[])*85+F151/SUM(old_ru[])*17)/941</f>
        <v>4.7254970457899833E-3</v>
      </c>
      <c r="G7" s="362">
        <f>(G43/SUM(crypt_ru[])*640+G79/SUM(mine_ru[])*199+G115/SUM(Dostoevsky[])*85+G151/SUM(old_ru[])*17)/941</f>
        <v>1.3779088112265173E-3</v>
      </c>
      <c r="H7" s="362">
        <f>(H43/SUM(crypt_ru[])*640+H79/SUM(mine_ru[])*199+H115/SUM(Dostoevsky[])*85+H151/SUM(old_ru[])*17)/941</f>
        <v>2.0650925649657361E-4</v>
      </c>
      <c r="I7" s="362">
        <f>(I43/SUM(crypt_ru[])*640+I79/SUM(mine_ru[])*199+I115/SUM(Dostoevsky[])*85+I151/SUM(old_ru[])*17)/941</f>
        <v>1.0054165125396404E-3</v>
      </c>
      <c r="J7" s="362">
        <f>(J43/SUM(crypt_ru[])*640+J79/SUM(mine_ru[])*199+J115/SUM(Dostoevsky[])*85+J151/SUM(old_ru[])*17)/941</f>
        <v>1.737494959867591E-3</v>
      </c>
      <c r="K7" s="362">
        <f>(K43/SUM(crypt_ru[])*640+K79/SUM(mine_ru[])*199+K115/SUM(Dostoevsky[])*85+K151/SUM(old_ru[])*17)/941</f>
        <v>9.3691857016556951E-4</v>
      </c>
      <c r="L7" s="362">
        <f>(L43/SUM(crypt_ru[])*640+L79/SUM(mine_ru[])*199+L115/SUM(Dostoevsky[])*85+L151/SUM(old_ru[])*17)/941</f>
        <v>2.9460115153022346E-3</v>
      </c>
      <c r="M7" s="362">
        <f>(M43/SUM(crypt_ru[])*640+M79/SUM(mine_ru[])*199+M115/SUM(Dostoevsky[])*85+M151/SUM(old_ru[])*17)/941</f>
        <v>3.0505289298927334E-3</v>
      </c>
      <c r="N7" s="362">
        <f>(N43/SUM(crypt_ru[])*640+N79/SUM(mine_ru[])*199+N115/SUM(Dostoevsky[])*85+N151/SUM(old_ru[])*17)/941</f>
        <v>6.6999474822374205E-3</v>
      </c>
      <c r="O7" s="362">
        <f>(O43/SUM(crypt_ru[])*640+O79/SUM(mine_ru[])*199+O115/SUM(Dostoevsky[])*85+O151/SUM(old_ru[])*17)/941</f>
        <v>5.1992038936572883E-3</v>
      </c>
      <c r="P7" s="362">
        <f>(P43/SUM(crypt_ru[])*640+P79/SUM(mine_ru[])*199+P115/SUM(Dostoevsky[])*85+P151/SUM(old_ru[])*17)/941</f>
        <v>1.2854471260825314E-2</v>
      </c>
      <c r="Q7" s="362">
        <f>(Q43/SUM(crypt_ru[])*640+Q79/SUM(mine_ru[])*199+Q115/SUM(Dostoevsky[])*85+Q151/SUM(old_ru[])*17)/941</f>
        <v>1.2654516509328475E-3</v>
      </c>
      <c r="R7" s="362">
        <f>(R43/SUM(crypt_ru[])*640+R79/SUM(mine_ru[])*199+R115/SUM(Dostoevsky[])*85+R151/SUM(old_ru[])*17)/941</f>
        <v>2.2419095292285488E-3</v>
      </c>
      <c r="S7" s="362">
        <f>(S43/SUM(crypt_ru[])*640+S79/SUM(mine_ru[])*199+S115/SUM(Dostoevsky[])*85+S151/SUM(old_ru[])*17)/941</f>
        <v>9.1768639699619514E-3</v>
      </c>
      <c r="T7" s="362">
        <f>(T43/SUM(crypt_ru[])*640+T79/SUM(mine_ru[])*199+T115/SUM(Dostoevsky[])*85+T151/SUM(old_ru[])*17)/941</f>
        <v>7.5175040955443853E-3</v>
      </c>
      <c r="U7" s="362">
        <f>(U43/SUM(crypt_ru[])*640+U79/SUM(mine_ru[])*199+U115/SUM(Dostoevsky[])*85+U151/SUM(old_ru[])*17)/941</f>
        <v>7.3416695260783002E-3</v>
      </c>
      <c r="V7" s="362">
        <f>(V43/SUM(crypt_ru[])*640+V79/SUM(mine_ru[])*199+V115/SUM(Dostoevsky[])*85+V151/SUM(old_ru[])*17)/941</f>
        <v>3.8673545332349227E-4</v>
      </c>
      <c r="W7" s="362">
        <f>(W43/SUM(crypt_ru[])*640+W79/SUM(mine_ru[])*199+W115/SUM(Dostoevsky[])*85+W151/SUM(old_ru[])*17)/941</f>
        <v>2.9352853168421796E-4</v>
      </c>
      <c r="X7" s="362">
        <f>(X43/SUM(crypt_ru[])*640+X79/SUM(mine_ru[])*199+X115/SUM(Dostoevsky[])*85+X151/SUM(old_ru[])*17)/941</f>
        <v>7.6944006330752083E-4</v>
      </c>
      <c r="Y7" s="362">
        <f>(Y43/SUM(crypt_ru[])*640+Y79/SUM(mine_ru[])*199+Y115/SUM(Dostoevsky[])*85+Y151/SUM(old_ru[])*17)/941</f>
        <v>5.3414383033227153E-4</v>
      </c>
      <c r="Z7" s="362">
        <f>(Z43/SUM(crypt_ru[])*640+Z79/SUM(mine_ru[])*199+Z115/SUM(Dostoevsky[])*85+Z151/SUM(old_ru[])*17)/941</f>
        <v>1.3025976430917816E-3</v>
      </c>
      <c r="AA7" s="362">
        <f>(AA43/SUM(crypt_ru[])*640+AA79/SUM(mine_ru[])*199+AA115/SUM(Dostoevsky[])*85+AA151/SUM(old_ru[])*17)/941</f>
        <v>7.3354155379482932E-4</v>
      </c>
      <c r="AB7" s="362">
        <f>(AB43/SUM(crypt_ru[])*640+AB79/SUM(mine_ru[])*199+AB115/SUM(Dostoevsky[])*85+AB151/SUM(old_ru[])*17)/941</f>
        <v>5.7950136304924004E-4</v>
      </c>
      <c r="AC7" s="362">
        <f>(AC43/SUM(crypt_ru[])*640+AC79/SUM(mine_ru[])*199+AC115/SUM(Dostoevsky[])*85+AC151/SUM(old_ru[])*17)/941</f>
        <v>2.0735279786771943E-8</v>
      </c>
      <c r="AD7" s="362">
        <f>(AD43/SUM(crypt_ru[])*640+AD79/SUM(mine_ru[])*199+AD115/SUM(Dostoevsky[])*85+AD151/SUM(old_ru[])*17)/941</f>
        <v>8.2941119147087768E-7</v>
      </c>
      <c r="AE7" s="362">
        <f>(AE43/SUM(crypt_ru[])*640+AE79/SUM(mine_ru[])*199+AE115/SUM(Dostoevsky[])*85+AE151/SUM(old_ru[])*17)/941</f>
        <v>9.8492578987166725E-8</v>
      </c>
      <c r="AF7" s="362">
        <f>(AF43/SUM(crypt_ru[])*640+AF79/SUM(mine_ru[])*199+AF115/SUM(Dostoevsky[])*85+AF151/SUM(old_ru[])*17)/941</f>
        <v>1.5142774450379359E-4</v>
      </c>
      <c r="AG7" s="362">
        <f>(AG43/SUM(crypt_ru[])*640+AG79/SUM(mine_ru[])*199+AG115/SUM(Dostoevsky[])*85+AG151/SUM(old_ru[])*17)/941</f>
        <v>1.7498091973782503E-4</v>
      </c>
      <c r="AH7" s="362">
        <f>(AH43/SUM(crypt_ru[])*640+AH79/SUM(mine_ru[])*199+AH115/SUM(Dostoevsky[])*85+AH151/SUM(old_ru[])*17)/941</f>
        <v>3.2931547590418954E-4</v>
      </c>
    </row>
    <row r="8" spans="1:34" ht="15" customHeight="1" x14ac:dyDescent="0.25">
      <c r="A8" s="163" t="s">
        <v>202</v>
      </c>
      <c r="B8" s="362">
        <f>(B44/SUM(crypt_ru[])*640+B80/SUM(mine_ru[])*199+B116/SUM(Dostoevsky[])*85+B152/SUM(old_ru[])*17)/941</f>
        <v>3.188049267216186E-6</v>
      </c>
      <c r="C8" s="362">
        <f>(C44/SUM(crypt_ru[])*640+C80/SUM(mine_ru[])*199+C116/SUM(Dostoevsky[])*85+C152/SUM(old_ru[])*17)/941</f>
        <v>2.863398237568116E-5</v>
      </c>
      <c r="D8" s="362">
        <f>(D44/SUM(crypt_ru[])*640+D80/SUM(mine_ru[])*199+D116/SUM(Dostoevsky[])*85+D152/SUM(old_ru[])*17)/941</f>
        <v>8.0905004617265404E-5</v>
      </c>
      <c r="E8" s="362">
        <f>(E44/SUM(crypt_ru[])*640+E80/SUM(mine_ru[])*199+E116/SUM(Dostoevsky[])*85+E152/SUM(old_ru[])*17)/941</f>
        <v>2.3269222377627367E-5</v>
      </c>
      <c r="F8" s="362">
        <f>(F44/SUM(crypt_ru[])*640+F80/SUM(mine_ru[])*199+F116/SUM(Dostoevsky[])*85+F152/SUM(old_ru[])*17)/941</f>
        <v>3.9140118091580298E-5</v>
      </c>
      <c r="G8" s="362">
        <f>(G44/SUM(crypt_ru[])*640+G80/SUM(mine_ru[])*199+G116/SUM(Dostoevsky[])*85+G152/SUM(old_ru[])*17)/941</f>
        <v>4.7976253606643577E-6</v>
      </c>
      <c r="H8" s="362">
        <f>(H44/SUM(crypt_ru[])*640+H80/SUM(mine_ru[])*199+H116/SUM(Dostoevsky[])*85+H152/SUM(old_ru[])*17)/941</f>
        <v>1.1404403882724569E-7</v>
      </c>
      <c r="I8" s="362">
        <f>(I44/SUM(crypt_ru[])*640+I80/SUM(mine_ru[])*199+I116/SUM(Dostoevsky[])*85+I152/SUM(old_ru[])*17)/941</f>
        <v>2.9373005815933874E-5</v>
      </c>
      <c r="J8" s="362">
        <f>(J44/SUM(crypt_ru[])*640+J80/SUM(mine_ru[])*199+J116/SUM(Dostoevsky[])*85+J152/SUM(old_ru[])*17)/941</f>
        <v>5.362231394325906E-5</v>
      </c>
      <c r="K8" s="362">
        <f>(K44/SUM(crypt_ru[])*640+K80/SUM(mine_ru[])*199+K116/SUM(Dostoevsky[])*85+K152/SUM(old_ru[])*17)/941</f>
        <v>1.50019749257295E-5</v>
      </c>
      <c r="L8" s="362">
        <f>(L44/SUM(crypt_ru[])*640+L80/SUM(mine_ru[])*199+L116/SUM(Dostoevsky[])*85+L152/SUM(old_ru[])*17)/941</f>
        <v>9.6214307975472321E-6</v>
      </c>
      <c r="M8" s="362">
        <f>(M44/SUM(crypt_ru[])*640+M80/SUM(mine_ru[])*199+M116/SUM(Dostoevsky[])*85+M152/SUM(old_ru[])*17)/941</f>
        <v>3.2423410311455952E-5</v>
      </c>
      <c r="N8" s="362">
        <f>(N44/SUM(crypt_ru[])*640+N80/SUM(mine_ru[])*199+N116/SUM(Dostoevsky[])*85+N152/SUM(old_ru[])*17)/941</f>
        <v>1.6715622970120943E-4</v>
      </c>
      <c r="O8" s="362">
        <f>(O44/SUM(crypt_ru[])*640+O80/SUM(mine_ru[])*199+O116/SUM(Dostoevsky[])*85+O152/SUM(old_ru[])*17)/941</f>
        <v>2.1159954969586161E-4</v>
      </c>
      <c r="P8" s="362">
        <f>(P44/SUM(crypt_ru[])*640+P80/SUM(mine_ru[])*199+P116/SUM(Dostoevsky[])*85+P152/SUM(old_ru[])*17)/941</f>
        <v>4.3101663836285362E-4</v>
      </c>
      <c r="Q8" s="362">
        <f>(Q44/SUM(crypt_ru[])*640+Q80/SUM(mine_ru[])*199+Q116/SUM(Dostoevsky[])*85+Q152/SUM(old_ru[])*17)/941</f>
        <v>2.802891445176897E-5</v>
      </c>
      <c r="R8" s="362">
        <f>(R44/SUM(crypt_ru[])*640+R80/SUM(mine_ru[])*199+R116/SUM(Dostoevsky[])*85+R152/SUM(old_ru[])*17)/941</f>
        <v>3.8466165943767991E-5</v>
      </c>
      <c r="S8" s="362">
        <f>(S44/SUM(crypt_ru[])*640+S80/SUM(mine_ru[])*199+S116/SUM(Dostoevsky[])*85+S152/SUM(old_ru[])*17)/941</f>
        <v>1.8847205750684371E-4</v>
      </c>
      <c r="T8" s="362">
        <f>(T44/SUM(crypt_ru[])*640+T80/SUM(mine_ru[])*199+T116/SUM(Dostoevsky[])*85+T152/SUM(old_ru[])*17)/941</f>
        <v>6.6516255882657143E-5</v>
      </c>
      <c r="U8" s="362">
        <f>(U44/SUM(crypt_ru[])*640+U80/SUM(mine_ru[])*199+U116/SUM(Dostoevsky[])*85+U152/SUM(old_ru[])*17)/941</f>
        <v>3.2329645008473884E-4</v>
      </c>
      <c r="V8" s="362">
        <f>(V44/SUM(crypt_ru[])*640+V80/SUM(mine_ru[])*199+V116/SUM(Dostoevsky[])*85+V152/SUM(old_ru[])*17)/941</f>
        <v>6.1687457365646531E-6</v>
      </c>
      <c r="W8" s="362">
        <f>(W44/SUM(crypt_ru[])*640+W80/SUM(mine_ru[])*199+W116/SUM(Dostoevsky[])*85+W152/SUM(old_ru[])*17)/941</f>
        <v>2.304207966305032E-6</v>
      </c>
      <c r="X8" s="362">
        <f>(X44/SUM(crypt_ru[])*640+X80/SUM(mine_ru[])*199+X116/SUM(Dostoevsky[])*85+X152/SUM(old_ru[])*17)/941</f>
        <v>5.6133970077341284E-5</v>
      </c>
      <c r="Y8" s="362">
        <f>(Y44/SUM(crypt_ru[])*640+Y80/SUM(mine_ru[])*199+Y116/SUM(Dostoevsky[])*85+Y152/SUM(old_ru[])*17)/941</f>
        <v>1.3511942164631446E-6</v>
      </c>
      <c r="Z8" s="362">
        <f>(Z44/SUM(crypt_ru[])*640+Z80/SUM(mine_ru[])*199+Z116/SUM(Dostoevsky[])*85+Z152/SUM(old_ru[])*17)/941</f>
        <v>8.7160995935908131E-6</v>
      </c>
      <c r="AA8" s="362">
        <f>(AA44/SUM(crypt_ru[])*640+AA80/SUM(mine_ru[])*199+AA116/SUM(Dostoevsky[])*85+AA152/SUM(old_ru[])*17)/941</f>
        <v>5.7442353267242755E-6</v>
      </c>
      <c r="AB8" s="362">
        <f>(AB44/SUM(crypt_ru[])*640+AB80/SUM(mine_ru[])*199+AB116/SUM(Dostoevsky[])*85+AB152/SUM(old_ru[])*17)/941</f>
        <v>4.3592089802287098E-7</v>
      </c>
      <c r="AC8" s="362">
        <f>(AC44/SUM(crypt_ru[])*640+AC80/SUM(mine_ru[])*199+AC116/SUM(Dostoevsky[])*85+AC152/SUM(old_ru[])*17)/941</f>
        <v>2.5919099733464928E-9</v>
      </c>
      <c r="AD8" s="362">
        <f>(AD44/SUM(crypt_ru[])*640+AD80/SUM(mine_ru[])*199+AD116/SUM(Dostoevsky[])*85+AD152/SUM(old_ru[])*17)/941</f>
        <v>2.5919099733464928E-9</v>
      </c>
      <c r="AE8" s="362">
        <f>(AE44/SUM(crypt_ru[])*640+AE80/SUM(mine_ru[])*199+AE116/SUM(Dostoevsky[])*85+AE152/SUM(old_ru[])*17)/941</f>
        <v>0</v>
      </c>
      <c r="AF8" s="362">
        <f>(AF44/SUM(crypt_ru[])*640+AF80/SUM(mine_ru[])*199+AF116/SUM(Dostoevsky[])*85+AF152/SUM(old_ru[])*17)/941</f>
        <v>5.2538015159733409E-6</v>
      </c>
      <c r="AG8" s="362">
        <f>(AG44/SUM(crypt_ru[])*640+AG80/SUM(mine_ru[])*199+AG116/SUM(Dostoevsky[])*85+AG152/SUM(old_ru[])*17)/941</f>
        <v>3.7226136688779218E-7</v>
      </c>
      <c r="AH8" s="362">
        <f>(AH44/SUM(crypt_ru[])*640+AH80/SUM(mine_ru[])*199+AH116/SUM(Dostoevsky[])*85+AH152/SUM(old_ru[])*17)/941</f>
        <v>8.4755456128430308E-7</v>
      </c>
    </row>
    <row r="9" spans="1:34" ht="15" customHeight="1" x14ac:dyDescent="0.25">
      <c r="A9" s="163" t="s">
        <v>166</v>
      </c>
      <c r="B9" s="362">
        <f>(B45/SUM(crypt_ru[])*640+B81/SUM(mine_ru[])*199+B117/SUM(Dostoevsky[])*85+B153/SUM(old_ru[])*17)/941</f>
        <v>9.5976605936479522E-4</v>
      </c>
      <c r="C9" s="362">
        <f>(C45/SUM(crypt_ru[])*640+C81/SUM(mine_ru[])*199+C117/SUM(Dostoevsky[])*85+C153/SUM(old_ru[])*17)/941</f>
        <v>7.0023257507897442E-5</v>
      </c>
      <c r="D9" s="362">
        <f>(D45/SUM(crypt_ru[])*640+D81/SUM(mine_ru[])*199+D117/SUM(Dostoevsky[])*85+D153/SUM(old_ru[])*17)/941</f>
        <v>9.6882167582474453E-6</v>
      </c>
      <c r="E9" s="362">
        <f>(E45/SUM(crypt_ru[])*640+E81/SUM(mine_ru[])*199+E117/SUM(Dostoevsky[])*85+E153/SUM(old_ru[])*17)/941</f>
        <v>8.7072951058488354E-6</v>
      </c>
      <c r="F9" s="362">
        <f>(F45/SUM(crypt_ru[])*640+F81/SUM(mine_ru[])*199+F117/SUM(Dostoevsky[])*85+F153/SUM(old_ru[])*17)/941</f>
        <v>1.098902766007189E-3</v>
      </c>
      <c r="G9" s="362">
        <f>(G45/SUM(crypt_ru[])*640+G81/SUM(mine_ru[])*199+G117/SUM(Dostoevsky[])*85+G153/SUM(old_ru[])*17)/941</f>
        <v>3.4774321395796455E-3</v>
      </c>
      <c r="H9" s="362">
        <f>(H45/SUM(crypt_ru[])*640+H81/SUM(mine_ru[])*199+H117/SUM(Dostoevsky[])*85+H153/SUM(old_ru[])*17)/941</f>
        <v>7.8359612780711318E-5</v>
      </c>
      <c r="I9" s="362">
        <f>(I45/SUM(crypt_ru[])*640+I81/SUM(mine_ru[])*199+I117/SUM(Dostoevsky[])*85+I153/SUM(old_ru[])*17)/941</f>
        <v>1.2713414013557498E-5</v>
      </c>
      <c r="J9" s="362">
        <f>(J45/SUM(crypt_ru[])*640+J81/SUM(mine_ru[])*199+J117/SUM(Dostoevsky[])*85+J153/SUM(old_ru[])*17)/941</f>
        <v>7.1454021497428363E-6</v>
      </c>
      <c r="K9" s="362">
        <f>(K45/SUM(crypt_ru[])*640+K81/SUM(mine_ru[])*199+K117/SUM(Dostoevsky[])*85+K153/SUM(old_ru[])*17)/941</f>
        <v>1.4730943323758435E-3</v>
      </c>
      <c r="L9" s="362">
        <f>(L45/SUM(crypt_ru[])*640+L81/SUM(mine_ru[])*199+L117/SUM(Dostoevsky[])*85+L153/SUM(old_ru[])*17)/941</f>
        <v>5.7022019413622846E-8</v>
      </c>
      <c r="M9" s="362">
        <f>(M45/SUM(crypt_ru[])*640+M81/SUM(mine_ru[])*199+M117/SUM(Dostoevsky[])*85+M153/SUM(old_ru[])*17)/941</f>
        <v>1.1380578338043145E-4</v>
      </c>
      <c r="N9" s="362">
        <f>(N45/SUM(crypt_ru[])*640+N81/SUM(mine_ru[])*199+N117/SUM(Dostoevsky[])*85+N153/SUM(old_ru[])*17)/941</f>
        <v>7.7285252639250452E-6</v>
      </c>
      <c r="O9" s="362">
        <f>(O45/SUM(crypt_ru[])*640+O81/SUM(mine_ru[])*199+O117/SUM(Dostoevsky[])*85+O153/SUM(old_ru[])*17)/941</f>
        <v>8.8185826857782534E-6</v>
      </c>
      <c r="P9" s="362">
        <f>(P45/SUM(crypt_ru[])*640+P81/SUM(mine_ru[])*199+P117/SUM(Dostoevsky[])*85+P153/SUM(old_ru[])*17)/941</f>
        <v>1.1243039137263818E-3</v>
      </c>
      <c r="Q9" s="362">
        <f>(Q45/SUM(crypt_ru[])*640+Q81/SUM(mine_ru[])*199+Q117/SUM(Dostoevsky[])*85+Q153/SUM(old_ru[])*17)/941</f>
        <v>1.1426084313180106E-4</v>
      </c>
      <c r="R9" s="362">
        <f>(R45/SUM(crypt_ru[])*640+R81/SUM(mine_ru[])*199+R117/SUM(Dostoevsky[])*85+R153/SUM(old_ru[])*17)/941</f>
        <v>9.6467461986739015E-6</v>
      </c>
      <c r="S9" s="362">
        <f>(S45/SUM(crypt_ru[])*640+S81/SUM(mine_ru[])*199+S117/SUM(Dostoevsky[])*85+S153/SUM(old_ru[])*17)/941</f>
        <v>1.1703982184719694E-5</v>
      </c>
      <c r="T9" s="362">
        <f>(T45/SUM(crypt_ru[])*640+T81/SUM(mine_ru[])*199+T117/SUM(Dostoevsky[])*85+T153/SUM(old_ru[])*17)/941</f>
        <v>6.0069638016528041E-5</v>
      </c>
      <c r="U9" s="362">
        <f>(U45/SUM(crypt_ru[])*640+U81/SUM(mine_ru[])*199+U117/SUM(Dostoevsky[])*85+U153/SUM(old_ru[])*17)/941</f>
        <v>3.055368211802072E-6</v>
      </c>
      <c r="V9" s="362">
        <f>(V45/SUM(crypt_ru[])*640+V81/SUM(mine_ru[])*199+V117/SUM(Dostoevsky[])*85+V153/SUM(old_ru[])*17)/941</f>
        <v>2.1875016170301069E-4</v>
      </c>
      <c r="W9" s="362">
        <f>(W45/SUM(crypt_ru[])*640+W81/SUM(mine_ru[])*199+W117/SUM(Dostoevsky[])*85+W153/SUM(old_ru[])*17)/941</f>
        <v>1.176562578974827E-6</v>
      </c>
      <c r="X9" s="362">
        <f>(X45/SUM(crypt_ru[])*640+X81/SUM(mine_ru[])*199+X117/SUM(Dostoevsky[])*85+X153/SUM(old_ru[])*17)/941</f>
        <v>8.4479810238647566E-7</v>
      </c>
      <c r="Y9" s="362">
        <f>(Y45/SUM(crypt_ru[])*640+Y81/SUM(mine_ru[])*199+Y117/SUM(Dostoevsky[])*85+Y153/SUM(old_ru[])*17)/941</f>
        <v>3.1584137801321703E-6</v>
      </c>
      <c r="Z9" s="362">
        <f>(Z45/SUM(crypt_ru[])*640+Z81/SUM(mine_ru[])*199+Z117/SUM(Dostoevsky[])*85+Z153/SUM(old_ru[])*17)/941</f>
        <v>3.3665524671566234E-5</v>
      </c>
      <c r="AA9" s="362">
        <f>(AA45/SUM(crypt_ru[])*640+AA81/SUM(mine_ru[])*199+AA117/SUM(Dostoevsky[])*85+AA153/SUM(old_ru[])*17)/941</f>
        <v>6.2545942392612662E-7</v>
      </c>
      <c r="AB9" s="362">
        <f>(AB45/SUM(crypt_ru[])*640+AB81/SUM(mine_ru[])*199+AB117/SUM(Dostoevsky[])*85+AB153/SUM(old_ru[])*17)/941</f>
        <v>4.9246289493583362E-8</v>
      </c>
      <c r="AC9" s="362">
        <f>(AC45/SUM(crypt_ru[])*640+AC81/SUM(mine_ru[])*199+AC117/SUM(Dostoevsky[])*85+AC153/SUM(old_ru[])*17)/941</f>
        <v>6.1933358782805818E-6</v>
      </c>
      <c r="AD9" s="362">
        <f>(AD45/SUM(crypt_ru[])*640+AD81/SUM(mine_ru[])*199+AD117/SUM(Dostoevsky[])*85+AD153/SUM(old_ru[])*17)/941</f>
        <v>6.1233532513491326E-7</v>
      </c>
      <c r="AE9" s="362">
        <f>(AE45/SUM(crypt_ru[])*640+AE81/SUM(mine_ru[])*199+AE117/SUM(Dostoevsky[])*85+AE153/SUM(old_ru[])*17)/941</f>
        <v>3.2324197234193981E-5</v>
      </c>
      <c r="AF9" s="362">
        <f>(AF45/SUM(crypt_ru[])*640+AF81/SUM(mine_ru[])*199+AF117/SUM(Dostoevsky[])*85+AF153/SUM(old_ru[])*17)/941</f>
        <v>5.2623591176974372E-6</v>
      </c>
      <c r="AG9" s="362">
        <f>(AG45/SUM(crypt_ru[])*640+AG81/SUM(mine_ru[])*199+AG117/SUM(Dostoevsky[])*85+AG153/SUM(old_ru[])*17)/941</f>
        <v>7.3583506686939986E-6</v>
      </c>
      <c r="AH9" s="362">
        <f>(AH45/SUM(crypt_ru[])*640+AH81/SUM(mine_ru[])*199+AH117/SUM(Dostoevsky[])*85+AH153/SUM(old_ru[])*17)/941</f>
        <v>9.4588259134698893E-7</v>
      </c>
    </row>
    <row r="10" spans="1:34" ht="15" customHeight="1" x14ac:dyDescent="0.25">
      <c r="A10" s="163" t="s">
        <v>167</v>
      </c>
      <c r="B10" s="362">
        <f>(B46/SUM(crypt_ru[])*640+B82/SUM(mine_ru[])*199+B118/SUM(Dostoevsky[])*85+B154/SUM(old_ru[])*17)/941</f>
        <v>4.757249606553003E-3</v>
      </c>
      <c r="C10" s="362">
        <f>(C46/SUM(crypt_ru[])*640+C82/SUM(mine_ru[])*199+C118/SUM(Dostoevsky[])*85+C154/SUM(old_ru[])*17)/941</f>
        <v>2.0186050604075628E-4</v>
      </c>
      <c r="D10" s="362">
        <f>(D46/SUM(crypt_ru[])*640+D82/SUM(mine_ru[])*199+D118/SUM(Dostoevsky[])*85+D154/SUM(old_ru[])*17)/941</f>
        <v>1.4280870635203688E-3</v>
      </c>
      <c r="E10" s="362">
        <f>(E46/SUM(crypt_ru[])*640+E82/SUM(mine_ru[])*199+E118/SUM(Dostoevsky[])*85+E154/SUM(old_ru[])*17)/941</f>
        <v>2.5871216234358164E-4</v>
      </c>
      <c r="F10" s="362">
        <f>(F46/SUM(crypt_ru[])*640+F82/SUM(mine_ru[])*199+F118/SUM(Dostoevsky[])*85+F154/SUM(old_ru[])*17)/941</f>
        <v>1.1136340400594484E-3</v>
      </c>
      <c r="G10" s="362">
        <f>(G46/SUM(crypt_ru[])*640+G82/SUM(mine_ru[])*199+G118/SUM(Dostoevsky[])*85+G154/SUM(old_ru[])*17)/941</f>
        <v>6.3178392715021524E-4</v>
      </c>
      <c r="H10" s="362">
        <f>(H46/SUM(crypt_ru[])*640+H82/SUM(mine_ru[])*199+H118/SUM(Dostoevsky[])*85+H154/SUM(old_ru[])*17)/941</f>
        <v>1.8034427848908199E-5</v>
      </c>
      <c r="I10" s="362">
        <f>(I46/SUM(crypt_ru[])*640+I82/SUM(mine_ru[])*199+I118/SUM(Dostoevsky[])*85+I154/SUM(old_ru[])*17)/941</f>
        <v>8.670640778932815E-5</v>
      </c>
      <c r="J10" s="362">
        <f>(J46/SUM(crypt_ru[])*640+J82/SUM(mine_ru[])*199+J118/SUM(Dostoevsky[])*85+J154/SUM(old_ru[])*17)/941</f>
        <v>9.0626515804286486E-5</v>
      </c>
      <c r="K10" s="362">
        <f>(K46/SUM(crypt_ru[])*640+K82/SUM(mine_ru[])*199+K118/SUM(Dostoevsky[])*85+K154/SUM(old_ru[])*17)/941</f>
        <v>9.9860429303020443E-4</v>
      </c>
      <c r="L10" s="362">
        <f>(L46/SUM(crypt_ru[])*640+L82/SUM(mine_ru[])*199+L118/SUM(Dostoevsky[])*85+L154/SUM(old_ru[])*17)/941</f>
        <v>6.73896593070088E-7</v>
      </c>
      <c r="M10" s="362">
        <f>(M46/SUM(crypt_ru[])*640+M82/SUM(mine_ru[])*199+M118/SUM(Dostoevsky[])*85+M154/SUM(old_ru[])*17)/941</f>
        <v>2.4393869544043733E-4</v>
      </c>
      <c r="N10" s="362">
        <f>(N46/SUM(crypt_ru[])*640+N82/SUM(mine_ru[])*199+N118/SUM(Dostoevsky[])*85+N154/SUM(old_ru[])*17)/941</f>
        <v>3.0062459641184443E-4</v>
      </c>
      <c r="O10" s="362">
        <f>(O46/SUM(crypt_ru[])*640+O82/SUM(mine_ru[])*199+O118/SUM(Dostoevsky[])*85+O154/SUM(old_ru[])*17)/941</f>
        <v>6.5427007376337581E-4</v>
      </c>
      <c r="P10" s="362">
        <f>(P46/SUM(crypt_ru[])*640+P82/SUM(mine_ru[])*199+P118/SUM(Dostoevsky[])*85+P154/SUM(old_ru[])*17)/941</f>
        <v>1.7724804560281773E-3</v>
      </c>
      <c r="Q10" s="362">
        <f>(Q46/SUM(crypt_ru[])*640+Q82/SUM(mine_ru[])*199+Q118/SUM(Dostoevsky[])*85+Q154/SUM(old_ru[])*17)/941</f>
        <v>1.3380986862077014E-3</v>
      </c>
      <c r="R10" s="362">
        <f>(R46/SUM(crypt_ru[])*640+R82/SUM(mine_ru[])*199+R118/SUM(Dostoevsky[])*85+R154/SUM(old_ru[])*17)/941</f>
        <v>1.1866062682327718E-4</v>
      </c>
      <c r="S10" s="362">
        <f>(S46/SUM(crypt_ru[])*640+S82/SUM(mine_ru[])*199+S118/SUM(Dostoevsky[])*85+S154/SUM(old_ru[])*17)/941</f>
        <v>5.0249271403529194E-4</v>
      </c>
      <c r="T10" s="362">
        <f>(T46/SUM(crypt_ru[])*640+T82/SUM(mine_ru[])*199+T118/SUM(Dostoevsky[])*85+T154/SUM(old_ru[])*17)/941</f>
        <v>1.8413950032735132E-4</v>
      </c>
      <c r="U10" s="362">
        <f>(U46/SUM(crypt_ru[])*640+U82/SUM(mine_ru[])*199+U118/SUM(Dostoevsky[])*85+U154/SUM(old_ru[])*17)/941</f>
        <v>4.7317455457647557E-5</v>
      </c>
      <c r="V10" s="362">
        <f>(V46/SUM(crypt_ru[])*640+V82/SUM(mine_ru[])*199+V118/SUM(Dostoevsky[])*85+V154/SUM(old_ru[])*17)/941</f>
        <v>6.5017718614521485E-4</v>
      </c>
      <c r="W10" s="362">
        <f>(W46/SUM(crypt_ru[])*640+W82/SUM(mine_ru[])*199+W118/SUM(Dostoevsky[])*85+W154/SUM(old_ru[])*17)/941</f>
        <v>1.2197528334568595E-5</v>
      </c>
      <c r="X10" s="362">
        <f>(X46/SUM(crypt_ru[])*640+X82/SUM(mine_ru[])*199+X118/SUM(Dostoevsky[])*85+X154/SUM(old_ru[])*17)/941</f>
        <v>7.5793893334902864E-6</v>
      </c>
      <c r="Y10" s="362">
        <f>(Y46/SUM(crypt_ru[])*640+Y82/SUM(mine_ru[])*199+Y118/SUM(Dostoevsky[])*85+Y154/SUM(old_ru[])*17)/941</f>
        <v>2.4770116425392251E-5</v>
      </c>
      <c r="Z10" s="362">
        <f>(Z46/SUM(crypt_ru[])*640+Z82/SUM(mine_ru[])*199+Z118/SUM(Dostoevsky[])*85+Z154/SUM(old_ru[])*17)/941</f>
        <v>3.5627378876449904E-5</v>
      </c>
      <c r="AA10" s="362">
        <f>(AA46/SUM(crypt_ru[])*640+AA82/SUM(mine_ru[])*199+AA118/SUM(Dostoevsky[])*85+AA154/SUM(old_ru[])*17)/941</f>
        <v>1.390726950298339E-5</v>
      </c>
      <c r="AB10" s="362">
        <f>(AB46/SUM(crypt_ru[])*640+AB82/SUM(mine_ru[])*199+AB118/SUM(Dostoevsky[])*85+AB154/SUM(old_ru[])*17)/941</f>
        <v>3.1362110677492558E-7</v>
      </c>
      <c r="AC10" s="362">
        <f>(AC46/SUM(crypt_ru[])*640+AC82/SUM(mine_ru[])*199+AC118/SUM(Dostoevsky[])*85+AC154/SUM(old_ru[])*17)/941</f>
        <v>3.1877584545752155E-5</v>
      </c>
      <c r="AD10" s="362">
        <f>(AD46/SUM(crypt_ru[])*640+AD82/SUM(mine_ru[])*199+AD118/SUM(Dostoevsky[])*85+AD154/SUM(old_ru[])*17)/941</f>
        <v>7.6732687140616883E-4</v>
      </c>
      <c r="AE10" s="362">
        <f>(AE46/SUM(crypt_ru[])*640+AE82/SUM(mine_ru[])*199+AE118/SUM(Dostoevsky[])*85+AE154/SUM(old_ru[])*17)/941</f>
        <v>7.1021010576506464E-5</v>
      </c>
      <c r="AF10" s="362">
        <f>(AF46/SUM(crypt_ru[])*640+AF82/SUM(mine_ru[])*199+AF118/SUM(Dostoevsky[])*85+AF154/SUM(old_ru[])*17)/941</f>
        <v>2.1571808512464936E-5</v>
      </c>
      <c r="AG10" s="362">
        <f>(AG46/SUM(crypt_ru[])*640+AG82/SUM(mine_ru[])*199+AG118/SUM(Dostoevsky[])*85+AG154/SUM(old_ru[])*17)/941</f>
        <v>1.3152133309661355E-5</v>
      </c>
      <c r="AH10" s="362">
        <f>(AH46/SUM(crypt_ru[])*640+AH82/SUM(mine_ru[])*199+AH118/SUM(Dostoevsky[])*85+AH154/SUM(old_ru[])*17)/941</f>
        <v>2.3938509616503435E-4</v>
      </c>
    </row>
    <row r="11" spans="1:34" ht="15" customHeight="1" x14ac:dyDescent="0.25">
      <c r="A11" s="163" t="s">
        <v>168</v>
      </c>
      <c r="B11" s="362">
        <f>(B47/SUM(crypt_ru[])*640+B83/SUM(mine_ru[])*199+B119/SUM(Dostoevsky[])*85+B155/SUM(old_ru[])*17)/941</f>
        <v>1.1434314965966101E-3</v>
      </c>
      <c r="C11" s="362">
        <f>(C47/SUM(crypt_ru[])*640+C83/SUM(mine_ru[])*199+C119/SUM(Dostoevsky[])*85+C155/SUM(old_ru[])*17)/941</f>
        <v>1.1034562176954093E-3</v>
      </c>
      <c r="D11" s="362">
        <f>(D47/SUM(crypt_ru[])*640+D83/SUM(mine_ru[])*199+D119/SUM(Dostoevsky[])*85+D155/SUM(old_ru[])*17)/941</f>
        <v>3.7098169677891963E-3</v>
      </c>
      <c r="E11" s="362">
        <f>(E47/SUM(crypt_ru[])*640+E83/SUM(mine_ru[])*199+E119/SUM(Dostoevsky[])*85+E155/SUM(old_ru[])*17)/941</f>
        <v>1.402374888939874E-3</v>
      </c>
      <c r="F11" s="362">
        <f>(F47/SUM(crypt_ru[])*640+F83/SUM(mine_ru[])*199+F119/SUM(Dostoevsky[])*85+F155/SUM(old_ru[])*17)/941</f>
        <v>2.0736655058890938E-3</v>
      </c>
      <c r="G11" s="362">
        <f>(G47/SUM(crypt_ru[])*640+G83/SUM(mine_ru[])*199+G119/SUM(Dostoevsky[])*85+G155/SUM(old_ru[])*17)/941</f>
        <v>4.4252898549132502E-3</v>
      </c>
      <c r="H11" s="362">
        <f>(H47/SUM(crypt_ru[])*640+H83/SUM(mine_ru[])*199+H119/SUM(Dostoevsky[])*85+H155/SUM(old_ru[])*17)/941</f>
        <v>1.6011284377923173E-5</v>
      </c>
      <c r="I11" s="362">
        <f>(I47/SUM(crypt_ru[])*640+I83/SUM(mine_ru[])*199+I119/SUM(Dostoevsky[])*85+I155/SUM(old_ru[])*17)/941</f>
        <v>4.6946707609051057E-4</v>
      </c>
      <c r="J11" s="362">
        <f>(J47/SUM(crypt_ru[])*640+J83/SUM(mine_ru[])*199+J119/SUM(Dostoevsky[])*85+J155/SUM(old_ru[])*17)/941</f>
        <v>3.8528568405512471E-3</v>
      </c>
      <c r="K11" s="362">
        <f>(K47/SUM(crypt_ru[])*640+K83/SUM(mine_ru[])*199+K119/SUM(Dostoevsky[])*85+K155/SUM(old_ru[])*17)/941</f>
        <v>3.8728826142163529E-3</v>
      </c>
      <c r="L11" s="362">
        <f>(L47/SUM(crypt_ru[])*640+L83/SUM(mine_ru[])*199+L119/SUM(Dostoevsky[])*85+L155/SUM(old_ru[])*17)/941</f>
        <v>2.5874124057628741E-3</v>
      </c>
      <c r="M11" s="362">
        <f>(M47/SUM(crypt_ru[])*640+M83/SUM(mine_ru[])*199+M119/SUM(Dostoevsky[])*85+M155/SUM(old_ru[])*17)/941</f>
        <v>3.8623297527111732E-3</v>
      </c>
      <c r="N11" s="362">
        <f>(N47/SUM(crypt_ru[])*640+N83/SUM(mine_ru[])*199+N119/SUM(Dostoevsky[])*85+N155/SUM(old_ru[])*17)/941</f>
        <v>4.7069008280531946E-3</v>
      </c>
      <c r="O11" s="362">
        <f>(O47/SUM(crypt_ru[])*640+O83/SUM(mine_ru[])*199+O119/SUM(Dostoevsky[])*85+O155/SUM(old_ru[])*17)/941</f>
        <v>4.4022573195830073E-3</v>
      </c>
      <c r="P11" s="362">
        <f>(P47/SUM(crypt_ru[])*640+P83/SUM(mine_ru[])*199+P119/SUM(Dostoevsky[])*85+P155/SUM(old_ru[])*17)/941</f>
        <v>6.2863874062692717E-3</v>
      </c>
      <c r="Q11" s="362">
        <f>(Q47/SUM(crypt_ru[])*640+Q83/SUM(mine_ru[])*199+Q119/SUM(Dostoevsky[])*85+Q155/SUM(old_ru[])*17)/941</f>
        <v>1.9256127406579158E-3</v>
      </c>
      <c r="R11" s="362">
        <f>(R47/SUM(crypt_ru[])*640+R83/SUM(mine_ru[])*199+R119/SUM(Dostoevsky[])*85+R155/SUM(old_ru[])*17)/941</f>
        <v>1.9338709595214001E-3</v>
      </c>
      <c r="S11" s="362">
        <f>(S47/SUM(crypt_ru[])*640+S83/SUM(mine_ru[])*199+S119/SUM(Dostoevsky[])*85+S155/SUM(old_ru[])*17)/941</f>
        <v>2.5333017257568873E-3</v>
      </c>
      <c r="T11" s="362">
        <f>(T47/SUM(crypt_ru[])*640+T83/SUM(mine_ru[])*199+T119/SUM(Dostoevsky[])*85+T155/SUM(old_ru[])*17)/941</f>
        <v>5.7971487405126254E-3</v>
      </c>
      <c r="U11" s="362">
        <f>(U47/SUM(crypt_ru[])*640+U83/SUM(mine_ru[])*199+U119/SUM(Dostoevsky[])*85+U155/SUM(old_ru[])*17)/941</f>
        <v>5.941854056040816E-3</v>
      </c>
      <c r="V11" s="362">
        <f>(V47/SUM(crypt_ru[])*640+V83/SUM(mine_ru[])*199+V119/SUM(Dostoevsky[])*85+V155/SUM(old_ru[])*17)/941</f>
        <v>3.656773237477696E-4</v>
      </c>
      <c r="W11" s="362">
        <f>(W47/SUM(crypt_ru[])*640+W83/SUM(mine_ru[])*199+W119/SUM(Dostoevsky[])*85+W155/SUM(old_ru[])*17)/941</f>
        <v>3.7109466013537804E-4</v>
      </c>
      <c r="X11" s="362">
        <f>(X47/SUM(crypt_ru[])*640+X83/SUM(mine_ru[])*199+X119/SUM(Dostoevsky[])*85+X155/SUM(old_ru[])*17)/941</f>
        <v>2.5421790066434517E-3</v>
      </c>
      <c r="Y11" s="362">
        <f>(Y47/SUM(crypt_ru[])*640+Y83/SUM(mine_ru[])*199+Y119/SUM(Dostoevsky[])*85+Y155/SUM(old_ru[])*17)/941</f>
        <v>1.2021977045276813E-3</v>
      </c>
      <c r="Z11" s="362">
        <f>(Z47/SUM(crypt_ru[])*640+Z83/SUM(mine_ru[])*199+Z119/SUM(Dostoevsky[])*85+Z155/SUM(old_ru[])*17)/941</f>
        <v>2.6984483087484504E-3</v>
      </c>
      <c r="AA11" s="362">
        <f>(AA47/SUM(crypt_ru[])*640+AA83/SUM(mine_ru[])*199+AA119/SUM(Dostoevsky[])*85+AA155/SUM(old_ru[])*17)/941</f>
        <v>4.7975648007096363E-4</v>
      </c>
      <c r="AB11" s="362">
        <f>(AB47/SUM(crypt_ru[])*640+AB83/SUM(mine_ru[])*199+AB119/SUM(Dostoevsky[])*85+AB155/SUM(old_ru[])*17)/941</f>
        <v>1.9720862838863628E-4</v>
      </c>
      <c r="AC11" s="362">
        <f>(AC47/SUM(crypt_ru[])*640+AC83/SUM(mine_ru[])*199+AC119/SUM(Dostoevsky[])*85+AC155/SUM(old_ru[])*17)/941</f>
        <v>5.2647319816551733E-8</v>
      </c>
      <c r="AD11" s="362">
        <f>(AD47/SUM(crypt_ru[])*640+AD83/SUM(mine_ru[])*199+AD119/SUM(Dostoevsky[])*85+AD155/SUM(old_ru[])*17)/941</f>
        <v>4.3284896554886424E-7</v>
      </c>
      <c r="AE11" s="362">
        <f>(AE47/SUM(crypt_ru[])*640+AE83/SUM(mine_ru[])*199+AE119/SUM(Dostoevsky[])*85+AE155/SUM(old_ru[])*17)/941</f>
        <v>1.2441167872063164E-7</v>
      </c>
      <c r="AF11" s="362">
        <f>(AF47/SUM(crypt_ru[])*640+AF83/SUM(mine_ru[])*199+AF119/SUM(Dostoevsky[])*85+AF155/SUM(old_ru[])*17)/941</f>
        <v>2.0155754631698774E-4</v>
      </c>
      <c r="AG11" s="362">
        <f>(AG47/SUM(crypt_ru[])*640+AG83/SUM(mine_ru[])*199+AG119/SUM(Dostoevsky[])*85+AG155/SUM(old_ru[])*17)/941</f>
        <v>9.4648441137489317E-4</v>
      </c>
      <c r="AH11" s="362">
        <f>(AH47/SUM(crypt_ru[])*640+AH83/SUM(mine_ru[])*199+AH119/SUM(Dostoevsky[])*85+AH155/SUM(old_ru[])*17)/941</f>
        <v>4.2165525201448163E-3</v>
      </c>
    </row>
    <row r="12" spans="1:34" ht="15" customHeight="1" x14ac:dyDescent="0.25">
      <c r="A12" s="163" t="s">
        <v>169</v>
      </c>
      <c r="B12" s="362">
        <f>(B48/SUM(crypt_ru[])*640+B84/SUM(mine_ru[])*199+B120/SUM(Dostoevsky[])*85+B156/SUM(old_ru[])*17)/941</f>
        <v>2.8018476710687704E-4</v>
      </c>
      <c r="C12" s="362">
        <f>(C48/SUM(crypt_ru[])*640+C84/SUM(mine_ru[])*199+C120/SUM(Dostoevsky[])*85+C156/SUM(old_ru[])*17)/941</f>
        <v>2.5542682953374714E-4</v>
      </c>
      <c r="D12" s="362">
        <f>(D48/SUM(crypt_ru[])*640+D84/SUM(mine_ru[])*199+D120/SUM(Dostoevsky[])*85+D156/SUM(old_ru[])*17)/941</f>
        <v>5.7829729159016594E-4</v>
      </c>
      <c r="E12" s="362">
        <f>(E48/SUM(crypt_ru[])*640+E84/SUM(mine_ru[])*199+E120/SUM(Dostoevsky[])*85+E156/SUM(old_ru[])*17)/941</f>
        <v>2.4727155604712466E-4</v>
      </c>
      <c r="F12" s="362">
        <f>(F48/SUM(crypt_ru[])*640+F84/SUM(mine_ru[])*199+F120/SUM(Dostoevsky[])*85+F156/SUM(old_ru[])*17)/941</f>
        <v>4.8487738734085751E-4</v>
      </c>
      <c r="G12" s="362">
        <f>(G48/SUM(crypt_ru[])*640+G84/SUM(mine_ru[])*199+G120/SUM(Dostoevsky[])*85+G156/SUM(old_ru[])*17)/941</f>
        <v>7.7160241791993193E-5</v>
      </c>
      <c r="H12" s="362">
        <f>(H48/SUM(crypt_ru[])*640+H84/SUM(mine_ru[])*199+H120/SUM(Dostoevsky[])*85+H156/SUM(old_ru[])*17)/941</f>
        <v>9.9075418124350125E-7</v>
      </c>
      <c r="I12" s="362">
        <f>(I48/SUM(crypt_ru[])*640+I84/SUM(mine_ru[])*199+I120/SUM(Dostoevsky[])*85+I156/SUM(old_ru[])*17)/941</f>
        <v>8.735854091865725E-5</v>
      </c>
      <c r="J12" s="362">
        <f>(J48/SUM(crypt_ru[])*640+J84/SUM(mine_ru[])*199+J120/SUM(Dostoevsky[])*85+J156/SUM(old_ru[])*17)/941</f>
        <v>1.7327105728176938E-4</v>
      </c>
      <c r="K12" s="362">
        <f>(K48/SUM(crypt_ru[])*640+K84/SUM(mine_ru[])*199+K120/SUM(Dostoevsky[])*85+K156/SUM(old_ru[])*17)/941</f>
        <v>5.661184547692753E-4</v>
      </c>
      <c r="L12" s="362">
        <f>(L48/SUM(crypt_ru[])*640+L84/SUM(mine_ru[])*199+L120/SUM(Dostoevsky[])*85+L156/SUM(old_ru[])*17)/941</f>
        <v>5.5862105639868326E-6</v>
      </c>
      <c r="M12" s="362">
        <f>(M48/SUM(crypt_ru[])*640+M84/SUM(mine_ru[])*199+M120/SUM(Dostoevsky[])*85+M156/SUM(old_ru[])*17)/941</f>
        <v>6.3014795994135E-4</v>
      </c>
      <c r="N12" s="362">
        <f>(N48/SUM(crypt_ru[])*640+N84/SUM(mine_ru[])*199+N120/SUM(Dostoevsky[])*85+N156/SUM(old_ru[])*17)/941</f>
        <v>2.3056016060494573E-4</v>
      </c>
      <c r="O12" s="362">
        <f>(O48/SUM(crypt_ru[])*640+O84/SUM(mine_ru[])*199+O120/SUM(Dostoevsky[])*85+O156/SUM(old_ru[])*17)/941</f>
        <v>4.0163515017039924E-4</v>
      </c>
      <c r="P12" s="362">
        <f>(P48/SUM(crypt_ru[])*640+P84/SUM(mine_ru[])*199+P120/SUM(Dostoevsky[])*85+P156/SUM(old_ru[])*17)/941</f>
        <v>8.2824141561937731E-4</v>
      </c>
      <c r="Q12" s="362">
        <f>(Q48/SUM(crypt_ru[])*640+Q84/SUM(mine_ru[])*199+Q120/SUM(Dostoevsky[])*85+Q156/SUM(old_ru[])*17)/941</f>
        <v>5.8576413982058372E-4</v>
      </c>
      <c r="R12" s="362">
        <f>(R48/SUM(crypt_ru[])*640+R84/SUM(mine_ru[])*199+R120/SUM(Dostoevsky[])*85+R156/SUM(old_ru[])*17)/941</f>
        <v>8.0402790442984137E-4</v>
      </c>
      <c r="S12" s="362">
        <f>(S48/SUM(crypt_ru[])*640+S84/SUM(mine_ru[])*199+S120/SUM(Dostoevsky[])*85+S156/SUM(old_ru[])*17)/941</f>
        <v>3.3349785588947646E-4</v>
      </c>
      <c r="T12" s="362">
        <f>(T48/SUM(crypt_ru[])*640+T84/SUM(mine_ru[])*199+T120/SUM(Dostoevsky[])*85+T156/SUM(old_ru[])*17)/941</f>
        <v>1.9007865532150044E-3</v>
      </c>
      <c r="U12" s="362">
        <f>(U48/SUM(crypt_ru[])*640+U84/SUM(mine_ru[])*199+U120/SUM(Dostoevsky[])*85+U156/SUM(old_ru[])*17)/941</f>
        <v>5.3302238861289574E-4</v>
      </c>
      <c r="V12" s="362">
        <f>(V48/SUM(crypt_ru[])*640+V84/SUM(mine_ru[])*199+V120/SUM(Dostoevsky[])*85+V156/SUM(old_ru[])*17)/941</f>
        <v>1.2715780052525587E-4</v>
      </c>
      <c r="W12" s="362">
        <f>(W48/SUM(crypt_ru[])*640+W84/SUM(mine_ru[])*199+W120/SUM(Dostoevsky[])*85+W156/SUM(old_ru[])*17)/941</f>
        <v>1.5767261761794917E-4</v>
      </c>
      <c r="X12" s="362">
        <f>(X48/SUM(crypt_ru[])*640+X84/SUM(mine_ru[])*199+X120/SUM(Dostoevsky[])*85+X156/SUM(old_ru[])*17)/941</f>
        <v>7.3762617787603249E-5</v>
      </c>
      <c r="Y12" s="362">
        <f>(Y48/SUM(crypt_ru[])*640+Y84/SUM(mine_ru[])*199+Y120/SUM(Dostoevsky[])*85+Y156/SUM(old_ru[])*17)/941</f>
        <v>1.5687128934981515E-4</v>
      </c>
      <c r="Z12" s="362">
        <f>(Z48/SUM(crypt_ru[])*640+Z84/SUM(mine_ru[])*199+Z120/SUM(Dostoevsky[])*85+Z156/SUM(old_ru[])*17)/941</f>
        <v>2.2848615556399853E-4</v>
      </c>
      <c r="AA12" s="362">
        <f>(AA48/SUM(crypt_ru[])*640+AA84/SUM(mine_ru[])*199+AA120/SUM(Dostoevsky[])*85+AA156/SUM(old_ru[])*17)/941</f>
        <v>2.3031420853656659E-4</v>
      </c>
      <c r="AB12" s="362">
        <f>(AB48/SUM(crypt_ru[])*640+AB84/SUM(mine_ru[])*199+AB120/SUM(Dostoevsky[])*85+AB156/SUM(old_ru[])*17)/941</f>
        <v>4.7046184509272813E-6</v>
      </c>
      <c r="AC12" s="362">
        <f>(AC48/SUM(crypt_ru[])*640+AC84/SUM(mine_ru[])*199+AC120/SUM(Dostoevsky[])*85+AC156/SUM(old_ru[])*17)/941</f>
        <v>4.1470559573543885E-8</v>
      </c>
      <c r="AD12" s="362">
        <f>(AD48/SUM(crypt_ru[])*640+AD84/SUM(mine_ru[])*199+AD120/SUM(Dostoevsky[])*85+AD156/SUM(old_ru[])*17)/941</f>
        <v>8.6650705144735044E-7</v>
      </c>
      <c r="AE12" s="362">
        <f>(AE48/SUM(crypt_ru[])*640+AE84/SUM(mine_ru[])*199+AE120/SUM(Dostoevsky[])*85+AE156/SUM(old_ru[])*17)/941</f>
        <v>1.2959549866732464E-8</v>
      </c>
      <c r="AF12" s="362">
        <f>(AF48/SUM(crypt_ru[])*640+AF84/SUM(mine_ru[])*199+AF120/SUM(Dostoevsky[])*85+AF156/SUM(old_ru[])*17)/941</f>
        <v>9.0099000824196687E-5</v>
      </c>
      <c r="AG12" s="362">
        <f>(AG48/SUM(crypt_ru[])*640+AG84/SUM(mine_ru[])*199+AG120/SUM(Dostoevsky[])*85+AG156/SUM(old_ru[])*17)/941</f>
        <v>1.3975414027359808E-5</v>
      </c>
      <c r="AH12" s="362">
        <f>(AH48/SUM(crypt_ru[])*640+AH84/SUM(mine_ru[])*199+AH120/SUM(Dostoevsky[])*85+AH156/SUM(old_ru[])*17)/941</f>
        <v>5.329722573590832E-5</v>
      </c>
    </row>
    <row r="13" spans="1:34" ht="15" customHeight="1" x14ac:dyDescent="0.25">
      <c r="A13" s="163" t="s">
        <v>170</v>
      </c>
      <c r="B13" s="362">
        <f>(B49/SUM(crypt_ru[])*640+B85/SUM(mine_ru[])*199+B121/SUM(Dostoevsky[])*85+B157/SUM(old_ru[])*17)/941</f>
        <v>7.003228922307406E-3</v>
      </c>
      <c r="C13" s="362">
        <f>(C49/SUM(crypt_ru[])*640+C85/SUM(mine_ru[])*199+C121/SUM(Dostoevsky[])*85+C157/SUM(old_ru[])*17)/941</f>
        <v>9.2389877326605095E-5</v>
      </c>
      <c r="D13" s="362">
        <f>(D49/SUM(crypt_ru[])*640+D85/SUM(mine_ru[])*199+D121/SUM(Dostoevsky[])*85+D157/SUM(old_ru[])*17)/941</f>
        <v>5.559648524021011E-4</v>
      </c>
      <c r="E13" s="362">
        <f>(E49/SUM(crypt_ru[])*640+E85/SUM(mine_ru[])*199+E121/SUM(Dostoevsky[])*85+E157/SUM(old_ru[])*17)/941</f>
        <v>9.921215540477146E-5</v>
      </c>
      <c r="F13" s="362">
        <f>(F49/SUM(crypt_ru[])*640+F85/SUM(mine_ru[])*199+F121/SUM(Dostoevsky[])*85+F157/SUM(old_ru[])*17)/941</f>
        <v>9.142088876797335E-5</v>
      </c>
      <c r="G13" s="362">
        <f>(G49/SUM(crypt_ru[])*640+G85/SUM(mine_ru[])*199+G121/SUM(Dostoevsky[])*85+G157/SUM(old_ru[])*17)/941</f>
        <v>8.9484597816892283E-4</v>
      </c>
      <c r="H13" s="362">
        <f>(H49/SUM(crypt_ru[])*640+H85/SUM(mine_ru[])*199+H121/SUM(Dostoevsky[])*85+H157/SUM(old_ru[])*17)/941</f>
        <v>7.8502234892958201E-6</v>
      </c>
      <c r="I13" s="362">
        <f>(I49/SUM(crypt_ru[])*640+I85/SUM(mine_ru[])*199+I121/SUM(Dostoevsky[])*85+I157/SUM(old_ru[])*17)/941</f>
        <v>3.8583747790003588E-4</v>
      </c>
      <c r="J13" s="362">
        <f>(J49/SUM(crypt_ru[])*640+J85/SUM(mine_ru[])*199+J121/SUM(Dostoevsky[])*85+J157/SUM(old_ru[])*17)/941</f>
        <v>9.0082461292933114E-5</v>
      </c>
      <c r="K13" s="362">
        <f>(K49/SUM(crypt_ru[])*640+K85/SUM(mine_ru[])*199+K121/SUM(Dostoevsky[])*85+K157/SUM(old_ru[])*17)/941</f>
        <v>4.835993101164171E-3</v>
      </c>
      <c r="L13" s="362">
        <f>(L49/SUM(crypt_ru[])*640+L85/SUM(mine_ru[])*199+L121/SUM(Dostoevsky[])*85+L157/SUM(old_ru[])*17)/941</f>
        <v>2.2497778568647556E-6</v>
      </c>
      <c r="M13" s="362">
        <f>(M49/SUM(crypt_ru[])*640+M85/SUM(mine_ru[])*199+M121/SUM(Dostoevsky[])*85+M157/SUM(old_ru[])*17)/941</f>
        <v>2.4326172155919191E-4</v>
      </c>
      <c r="N13" s="362">
        <f>(N49/SUM(crypt_ru[])*640+N85/SUM(mine_ru[])*199+N121/SUM(Dostoevsky[])*85+N157/SUM(old_ru[])*17)/941</f>
        <v>1.0874872272677047E-3</v>
      </c>
      <c r="O13" s="362">
        <f>(O49/SUM(crypt_ru[])*640+O85/SUM(mine_ru[])*199+O121/SUM(Dostoevsky[])*85+O157/SUM(old_ru[])*17)/941</f>
        <v>2.1410839844330213E-4</v>
      </c>
      <c r="P13" s="362">
        <f>(P49/SUM(crypt_ru[])*640+P85/SUM(mine_ru[])*199+P121/SUM(Dostoevsky[])*85+P157/SUM(old_ru[])*17)/941</f>
        <v>5.9998417660432678E-4</v>
      </c>
      <c r="Q13" s="362">
        <f>(Q49/SUM(crypt_ru[])*640+Q85/SUM(mine_ru[])*199+Q121/SUM(Dostoevsky[])*85+Q157/SUM(old_ru[])*17)/941</f>
        <v>1.1654426328983588E-2</v>
      </c>
      <c r="R13" s="362">
        <f>(R49/SUM(crypt_ru[])*640+R85/SUM(mine_ru[])*199+R121/SUM(Dostoevsky[])*85+R157/SUM(old_ru[])*17)/941</f>
        <v>2.6807305808309695E-4</v>
      </c>
      <c r="S13" s="362">
        <f>(S49/SUM(crypt_ru[])*640+S85/SUM(mine_ru[])*199+S121/SUM(Dostoevsky[])*85+S157/SUM(old_ru[])*17)/941</f>
        <v>2.0838118615766569E-3</v>
      </c>
      <c r="T13" s="362">
        <f>(T49/SUM(crypt_ru[])*640+T85/SUM(mine_ru[])*199+T121/SUM(Dostoevsky[])*85+T157/SUM(old_ru[])*17)/941</f>
        <v>9.0157679278075539E-4</v>
      </c>
      <c r="U13" s="362">
        <f>(U49/SUM(crypt_ru[])*640+U85/SUM(mine_ru[])*199+U121/SUM(Dostoevsky[])*85+U157/SUM(old_ru[])*17)/941</f>
        <v>1.7321895119669446E-3</v>
      </c>
      <c r="V13" s="362">
        <f>(V49/SUM(crypt_ru[])*640+V85/SUM(mine_ru[])*199+V121/SUM(Dostoevsky[])*85+V157/SUM(old_ru[])*17)/941</f>
        <v>1.7906477848330415E-3</v>
      </c>
      <c r="W13" s="362">
        <f>(W49/SUM(crypt_ru[])*640+W85/SUM(mine_ru[])*199+W121/SUM(Dostoevsky[])*85+W157/SUM(old_ru[])*17)/941</f>
        <v>3.0587582369417058E-5</v>
      </c>
      <c r="X13" s="362">
        <f>(X49/SUM(crypt_ru[])*640+X85/SUM(mine_ru[])*199+X121/SUM(Dostoevsky[])*85+X157/SUM(old_ru[])*17)/941</f>
        <v>2.9708112685557131E-5</v>
      </c>
      <c r="Y13" s="362">
        <f>(Y49/SUM(crypt_ru[])*640+Y85/SUM(mine_ru[])*199+Y121/SUM(Dostoevsky[])*85+Y157/SUM(old_ru[])*17)/941</f>
        <v>2.7884364044658934E-4</v>
      </c>
      <c r="Z13" s="362">
        <f>(Z49/SUM(crypt_ru[])*640+Z85/SUM(mine_ru[])*199+Z121/SUM(Dostoevsky[])*85+Z157/SUM(old_ru[])*17)/941</f>
        <v>4.236604403292592E-5</v>
      </c>
      <c r="AA13" s="362">
        <f>(AA49/SUM(crypt_ru[])*640+AA85/SUM(mine_ru[])*199+AA121/SUM(Dostoevsky[])*85+AA157/SUM(old_ru[])*17)/941</f>
        <v>2.9709884100186296E-5</v>
      </c>
      <c r="AB13" s="362">
        <f>(AB49/SUM(crypt_ru[])*640+AB85/SUM(mine_ru[])*199+AB121/SUM(Dostoevsky[])*85+AB157/SUM(old_ru[])*17)/941</f>
        <v>5.5726064426949582E-7</v>
      </c>
      <c r="AC13" s="362">
        <f>(AC49/SUM(crypt_ru[])*640+AC85/SUM(mine_ru[])*199+AC121/SUM(Dostoevsky[])*85+AC157/SUM(old_ru[])*17)/941</f>
        <v>1.812856041022217E-6</v>
      </c>
      <c r="AD13" s="362">
        <f>(AD49/SUM(crypt_ru[])*640+AD85/SUM(mine_ru[])*199+AD121/SUM(Dostoevsky[])*85+AD157/SUM(old_ru[])*17)/941</f>
        <v>6.335368973844538E-6</v>
      </c>
      <c r="AE13" s="362">
        <f>(AE49/SUM(crypt_ru[])*640+AE85/SUM(mine_ru[])*199+AE121/SUM(Dostoevsky[])*85+AE157/SUM(old_ru[])*17)/941</f>
        <v>5.6446590266296535E-6</v>
      </c>
      <c r="AF13" s="362">
        <f>(AF49/SUM(crypt_ru[])*640+AF85/SUM(mine_ru[])*199+AF121/SUM(Dostoevsky[])*85+AF157/SUM(old_ru[])*17)/941</f>
        <v>5.7072473100330008E-5</v>
      </c>
      <c r="AG13" s="362">
        <f>(AG49/SUM(crypt_ru[])*640+AG85/SUM(mine_ru[])*199+AG121/SUM(Dostoevsky[])*85+AG157/SUM(old_ru[])*17)/941</f>
        <v>1.358415929749062E-5</v>
      </c>
      <c r="AH13" s="362">
        <f>(AH49/SUM(crypt_ru[])*640+AH85/SUM(mine_ru[])*199+AH121/SUM(Dostoevsky[])*85+AH157/SUM(old_ru[])*17)/941</f>
        <v>1.4742441206273106E-5</v>
      </c>
    </row>
    <row r="14" spans="1:34" ht="15" customHeight="1" x14ac:dyDescent="0.25">
      <c r="A14" s="163" t="s">
        <v>171</v>
      </c>
      <c r="B14" s="362">
        <f>(B50/SUM(crypt_ru[])*640+B86/SUM(mine_ru[])*199+B122/SUM(Dostoevsky[])*85+B158/SUM(old_ru[])*17)/941</f>
        <v>5.7269895092446083E-3</v>
      </c>
      <c r="C14" s="362">
        <f>(C50/SUM(crypt_ru[])*640+C86/SUM(mine_ru[])*199+C122/SUM(Dostoevsky[])*85+C158/SUM(old_ru[])*17)/941</f>
        <v>9.7470827736721911E-5</v>
      </c>
      <c r="D14" s="362">
        <f>(D50/SUM(crypt_ru[])*640+D86/SUM(mine_ru[])*199+D122/SUM(Dostoevsky[])*85+D158/SUM(old_ru[])*17)/941</f>
        <v>3.6264520227660582E-4</v>
      </c>
      <c r="E14" s="362">
        <f>(E50/SUM(crypt_ru[])*640+E86/SUM(mine_ru[])*199+E122/SUM(Dostoevsky[])*85+E158/SUM(old_ru[])*17)/941</f>
        <v>2.0581305598280368E-4</v>
      </c>
      <c r="F14" s="362">
        <f>(F50/SUM(crypt_ru[])*640+F86/SUM(mine_ru[])*199+F122/SUM(Dostoevsky[])*85+F158/SUM(old_ru[])*17)/941</f>
        <v>1.7545326911551641E-4</v>
      </c>
      <c r="G14" s="362">
        <f>(G50/SUM(crypt_ru[])*640+G86/SUM(mine_ru[])*199+G122/SUM(Dostoevsky[])*85+G158/SUM(old_ru[])*17)/941</f>
        <v>6.8950257106967922E-3</v>
      </c>
      <c r="H14" s="362">
        <f>(H50/SUM(crypt_ru[])*640+H86/SUM(mine_ru[])*199+H122/SUM(Dostoevsky[])*85+H158/SUM(old_ru[])*17)/941</f>
        <v>2.245304229463117E-4</v>
      </c>
      <c r="I14" s="362">
        <f>(I50/SUM(crypt_ru[])*640+I86/SUM(mine_ru[])*199+I122/SUM(Dostoevsky[])*85+I158/SUM(old_ru[])*17)/941</f>
        <v>3.5302171279893519E-4</v>
      </c>
      <c r="J14" s="362">
        <f>(J50/SUM(crypt_ru[])*640+J86/SUM(mine_ru[])*199+J122/SUM(Dostoevsky[])*85+J158/SUM(old_ru[])*17)/941</f>
        <v>8.9940014655838334E-5</v>
      </c>
      <c r="K14" s="362">
        <f>(K50/SUM(crypt_ru[])*640+K86/SUM(mine_ru[])*199+K122/SUM(Dostoevsky[])*85+K158/SUM(old_ru[])*17)/941</f>
        <v>7.7162489610286327E-3</v>
      </c>
      <c r="L14" s="362">
        <f>(L50/SUM(crypt_ru[])*640+L86/SUM(mine_ru[])*199+L122/SUM(Dostoevsky[])*85+L158/SUM(old_ru[])*17)/941</f>
        <v>2.4786750548688686E-6</v>
      </c>
      <c r="M14" s="362">
        <f>(M50/SUM(crypt_ru[])*640+M86/SUM(mine_ru[])*199+M122/SUM(Dostoevsky[])*85+M158/SUM(old_ru[])*17)/941</f>
        <v>5.1033887029189155E-4</v>
      </c>
      <c r="N14" s="362">
        <f>(N50/SUM(crypt_ru[])*640+N86/SUM(mine_ru[])*199+N122/SUM(Dostoevsky[])*85+N158/SUM(old_ru[])*17)/941</f>
        <v>5.9782689301148191E-4</v>
      </c>
      <c r="O14" s="362">
        <f>(O50/SUM(crypt_ru[])*640+O86/SUM(mine_ru[])*199+O122/SUM(Dostoevsky[])*85+O158/SUM(old_ru[])*17)/941</f>
        <v>1.2472021036639557E-4</v>
      </c>
      <c r="P14" s="362">
        <f>(P50/SUM(crypt_ru[])*640+P86/SUM(mine_ru[])*199+P122/SUM(Dostoevsky[])*85+P158/SUM(old_ru[])*17)/941</f>
        <v>7.2586876233432691E-4</v>
      </c>
      <c r="Q14" s="362">
        <f>(Q50/SUM(crypt_ru[])*640+Q86/SUM(mine_ru[])*199+Q122/SUM(Dostoevsky[])*85+Q158/SUM(old_ru[])*17)/941</f>
        <v>5.883666552517929E-3</v>
      </c>
      <c r="R14" s="362">
        <f>(R50/SUM(crypt_ru[])*640+R86/SUM(mine_ru[])*199+R122/SUM(Dostoevsky[])*85+R158/SUM(old_ru[])*17)/941</f>
        <v>3.2007749020272091E-4</v>
      </c>
      <c r="S14" s="362">
        <f>(S50/SUM(crypt_ru[])*640+S86/SUM(mine_ru[])*199+S122/SUM(Dostoevsky[])*85+S158/SUM(old_ru[])*17)/941</f>
        <v>1.0604668228337809E-4</v>
      </c>
      <c r="T14" s="362">
        <f>(T50/SUM(crypt_ru[])*640+T86/SUM(mine_ru[])*199+T122/SUM(Dostoevsky[])*85+T158/SUM(old_ru[])*17)/941</f>
        <v>1.0653805382250994E-3</v>
      </c>
      <c r="U14" s="362">
        <f>(U50/SUM(crypt_ru[])*640+U86/SUM(mine_ru[])*199+U122/SUM(Dostoevsky[])*85+U158/SUM(old_ru[])*17)/941</f>
        <v>1.7354967429461925E-4</v>
      </c>
      <c r="V14" s="362">
        <f>(V50/SUM(crypt_ru[])*640+V86/SUM(mine_ru[])*199+V122/SUM(Dostoevsky[])*85+V158/SUM(old_ru[])*17)/941</f>
        <v>1.5735793092692581E-3</v>
      </c>
      <c r="W14" s="362">
        <f>(W50/SUM(crypt_ru[])*640+W86/SUM(mine_ru[])*199+W122/SUM(Dostoevsky[])*85+W158/SUM(old_ru[])*17)/941</f>
        <v>3.7003808056578753E-5</v>
      </c>
      <c r="X14" s="362">
        <f>(X50/SUM(crypt_ru[])*640+X86/SUM(mine_ru[])*199+X122/SUM(Dostoevsky[])*85+X158/SUM(old_ru[])*17)/941</f>
        <v>4.5943324796648944E-5</v>
      </c>
      <c r="Y14" s="362">
        <f>(Y50/SUM(crypt_ru[])*640+Y86/SUM(mine_ru[])*199+Y122/SUM(Dostoevsky[])*85+Y158/SUM(old_ru[])*17)/941</f>
        <v>9.6535618835926208E-6</v>
      </c>
      <c r="Z14" s="362">
        <f>(Z50/SUM(crypt_ru[])*640+Z86/SUM(mine_ru[])*199+Z122/SUM(Dostoevsky[])*85+Z158/SUM(old_ru[])*17)/941</f>
        <v>1.3347645522479977E-4</v>
      </c>
      <c r="AA14" s="362">
        <f>(AA50/SUM(crypt_ru[])*640+AA86/SUM(mine_ru[])*199+AA122/SUM(Dostoevsky[])*85+AA158/SUM(old_ru[])*17)/941</f>
        <v>2.3100007230374135E-5</v>
      </c>
      <c r="AB14" s="362">
        <f>(AB50/SUM(crypt_ru[])*640+AB86/SUM(mine_ru[])*199+AB122/SUM(Dostoevsky[])*85+AB158/SUM(old_ru[])*17)/941</f>
        <v>9.1090689917198116E-6</v>
      </c>
      <c r="AC14" s="362">
        <f>(AC50/SUM(crypt_ru[])*640+AC86/SUM(mine_ru[])*199+AC122/SUM(Dostoevsky[])*85+AC158/SUM(old_ru[])*17)/941</f>
        <v>1.5878088801502077E-3</v>
      </c>
      <c r="AD14" s="362">
        <f>(AD50/SUM(crypt_ru[])*640+AD86/SUM(mine_ru[])*199+AD122/SUM(Dostoevsky[])*85+AD158/SUM(old_ru[])*17)/941</f>
        <v>5.1294019466777423E-4</v>
      </c>
      <c r="AE14" s="362">
        <f>(AE50/SUM(crypt_ru[])*640+AE86/SUM(mine_ru[])*199+AE122/SUM(Dostoevsky[])*85+AE158/SUM(old_ru[])*17)/941</f>
        <v>5.2036740624309321E-3</v>
      </c>
      <c r="AF14" s="362">
        <f>(AF50/SUM(crypt_ru[])*640+AF86/SUM(mine_ru[])*199+AF122/SUM(Dostoevsky[])*85+AF158/SUM(old_ru[])*17)/941</f>
        <v>4.1365018639349607E-5</v>
      </c>
      <c r="AG14" s="362">
        <f>(AG50/SUM(crypt_ru[])*640+AG86/SUM(mine_ru[])*199+AG122/SUM(Dostoevsky[])*85+AG158/SUM(old_ru[])*17)/941</f>
        <v>1.0266170016738488E-3</v>
      </c>
      <c r="AH14" s="362">
        <f>(AH50/SUM(crypt_ru[])*640+AH86/SUM(mine_ru[])*199+AH122/SUM(Dostoevsky[])*85+AH158/SUM(old_ru[])*17)/941</f>
        <v>2.7768952640737179E-3</v>
      </c>
    </row>
    <row r="15" spans="1:34" ht="15" customHeight="1" x14ac:dyDescent="0.25">
      <c r="A15" s="163" t="s">
        <v>172</v>
      </c>
      <c r="B15" s="362">
        <f>(B51/SUM(crypt_ru[])*640+B87/SUM(mine_ru[])*199+B123/SUM(Dostoevsky[])*85+B159/SUM(old_ru[])*17)/941</f>
        <v>3.9542632484589474E-3</v>
      </c>
      <c r="C15" s="362">
        <f>(C51/SUM(crypt_ru[])*640+C87/SUM(mine_ru[])*199+C123/SUM(Dostoevsky[])*85+C159/SUM(old_ru[])*17)/941</f>
        <v>3.4128537055141397E-4</v>
      </c>
      <c r="D15" s="362">
        <f>(D51/SUM(crypt_ru[])*640+D87/SUM(mine_ru[])*199+D123/SUM(Dostoevsky[])*85+D159/SUM(old_ru[])*17)/941</f>
        <v>5.69740672682938E-4</v>
      </c>
      <c r="E15" s="362">
        <f>(E51/SUM(crypt_ru[])*640+E87/SUM(mine_ru[])*199+E123/SUM(Dostoevsky[])*85+E159/SUM(old_ru[])*17)/941</f>
        <v>2.0660903348993699E-4</v>
      </c>
      <c r="F15" s="362">
        <f>(F51/SUM(crypt_ru[])*640+F87/SUM(mine_ru[])*199+F123/SUM(Dostoevsky[])*85+F159/SUM(old_ru[])*17)/941</f>
        <v>2.4538257457187406E-4</v>
      </c>
      <c r="G15" s="362">
        <f>(G51/SUM(crypt_ru[])*640+G87/SUM(mine_ru[])*199+G123/SUM(Dostoevsky[])*85+G159/SUM(old_ru[])*17)/941</f>
        <v>5.5659635946896336E-3</v>
      </c>
      <c r="H15" s="362">
        <f>(H51/SUM(crypt_ru[])*640+H87/SUM(mine_ru[])*199+H123/SUM(Dostoevsky[])*85+H159/SUM(old_ru[])*17)/941</f>
        <v>5.2013477791145506E-5</v>
      </c>
      <c r="I15" s="362">
        <f>(I51/SUM(crypt_ru[])*640+I87/SUM(mine_ru[])*199+I123/SUM(Dostoevsky[])*85+I159/SUM(old_ru[])*17)/941</f>
        <v>7.2088433798928912E-5</v>
      </c>
      <c r="J15" s="362">
        <f>(J51/SUM(crypt_ru[])*640+J87/SUM(mine_ru[])*199+J123/SUM(Dostoevsky[])*85+J159/SUM(old_ru[])*17)/941</f>
        <v>1.3249969584505232E-4</v>
      </c>
      <c r="K15" s="362">
        <f>(K51/SUM(crypt_ru[])*640+K87/SUM(mine_ru[])*199+K123/SUM(Dostoevsky[])*85+K159/SUM(old_ru[])*17)/941</f>
        <v>4.768510580542118E-3</v>
      </c>
      <c r="L15" s="362">
        <f>(L51/SUM(crypt_ru[])*640+L87/SUM(mine_ru[])*199+L123/SUM(Dostoevsky[])*85+L159/SUM(old_ru[])*17)/941</f>
        <v>4.3992803451186207E-6</v>
      </c>
      <c r="M15" s="362">
        <f>(M51/SUM(crypt_ru[])*640+M87/SUM(mine_ru[])*199+M123/SUM(Dostoevsky[])*85+M159/SUM(old_ru[])*17)/941</f>
        <v>4.648701962739424E-4</v>
      </c>
      <c r="N15" s="362">
        <f>(N51/SUM(crypt_ru[])*640+N87/SUM(mine_ru[])*199+N123/SUM(Dostoevsky[])*85+N159/SUM(old_ru[])*17)/941</f>
        <v>3.6245803044078408E-4</v>
      </c>
      <c r="O15" s="362">
        <f>(O51/SUM(crypt_ru[])*640+O87/SUM(mine_ru[])*199+O123/SUM(Dostoevsky[])*85+O159/SUM(old_ru[])*17)/941</f>
        <v>5.5968691421717982E-4</v>
      </c>
      <c r="P15" s="362">
        <f>(P51/SUM(crypt_ru[])*640+P87/SUM(mine_ru[])*199+P123/SUM(Dostoevsky[])*85+P159/SUM(old_ru[])*17)/941</f>
        <v>1.3296486964499412E-3</v>
      </c>
      <c r="Q15" s="362">
        <f>(Q51/SUM(crypt_ru[])*640+Q87/SUM(mine_ru[])*199+Q123/SUM(Dostoevsky[])*85+Q159/SUM(old_ru[])*17)/941</f>
        <v>4.2734786913509355E-3</v>
      </c>
      <c r="R15" s="362">
        <f>(R51/SUM(crypt_ru[])*640+R87/SUM(mine_ru[])*199+R123/SUM(Dostoevsky[])*85+R159/SUM(old_ru[])*17)/941</f>
        <v>1.2009632407590052E-3</v>
      </c>
      <c r="S15" s="362">
        <f>(S51/SUM(crypt_ru[])*640+S87/SUM(mine_ru[])*199+S123/SUM(Dostoevsky[])*85+S159/SUM(old_ru[])*17)/941</f>
        <v>2.3214935761880918E-4</v>
      </c>
      <c r="T15" s="362">
        <f>(T51/SUM(crypt_ru[])*640+T87/SUM(mine_ru[])*199+T123/SUM(Dostoevsky[])*85+T159/SUM(old_ru[])*17)/941</f>
        <v>7.5480785295950958E-4</v>
      </c>
      <c r="U15" s="362">
        <f>(U51/SUM(crypt_ru[])*640+U87/SUM(mine_ru[])*199+U123/SUM(Dostoevsky[])*85+U159/SUM(old_ru[])*17)/941</f>
        <v>1.8409658191516468E-4</v>
      </c>
      <c r="V15" s="362">
        <f>(V51/SUM(crypt_ru[])*640+V87/SUM(mine_ru[])*199+V123/SUM(Dostoevsky[])*85+V159/SUM(old_ru[])*17)/941</f>
        <v>1.9795638250053255E-3</v>
      </c>
      <c r="W15" s="362">
        <f>(W51/SUM(crypt_ru[])*640+W87/SUM(mine_ru[])*199+W123/SUM(Dostoevsky[])*85+W159/SUM(old_ru[])*17)/941</f>
        <v>1.1087219749658841E-4</v>
      </c>
      <c r="X15" s="362">
        <f>(X51/SUM(crypt_ru[])*640+X87/SUM(mine_ru[])*199+X123/SUM(Dostoevsky[])*85+X159/SUM(old_ru[])*17)/941</f>
        <v>5.5431039463943186E-5</v>
      </c>
      <c r="Y15" s="362">
        <f>(Y51/SUM(crypt_ru[])*640+Y87/SUM(mine_ru[])*199+Y123/SUM(Dostoevsky[])*85+Y159/SUM(old_ru[])*17)/941</f>
        <v>5.93917105647913E-5</v>
      </c>
      <c r="Z15" s="362">
        <f>(Z51/SUM(crypt_ru[])*640+Z87/SUM(mine_ru[])*199+Z123/SUM(Dostoevsky[])*85+Z159/SUM(old_ru[])*17)/941</f>
        <v>1.959305028393117E-4</v>
      </c>
      <c r="AA15" s="362">
        <f>(AA51/SUM(crypt_ru[])*640+AA87/SUM(mine_ru[])*199+AA123/SUM(Dostoevsky[])*85+AA159/SUM(old_ru[])*17)/941</f>
        <v>3.6927626476151453E-5</v>
      </c>
      <c r="AB15" s="362">
        <f>(AB51/SUM(crypt_ru[])*640+AB87/SUM(mine_ru[])*199+AB123/SUM(Dostoevsky[])*85+AB159/SUM(old_ru[])*17)/941</f>
        <v>4.6101714736882241E-6</v>
      </c>
      <c r="AC15" s="362">
        <f>(AC51/SUM(crypt_ru[])*640+AC87/SUM(mine_ru[])*199+AC123/SUM(Dostoevsky[])*85+AC159/SUM(old_ru[])*17)/941</f>
        <v>3.5812276580634435E-5</v>
      </c>
      <c r="AD15" s="362">
        <f>(AD51/SUM(crypt_ru[])*640+AD87/SUM(mine_ru[])*199+AD123/SUM(Dostoevsky[])*85+AD159/SUM(old_ru[])*17)/941</f>
        <v>1.0368872251421068E-3</v>
      </c>
      <c r="AE15" s="362">
        <f>(AE51/SUM(crypt_ru[])*640+AE87/SUM(mine_ru[])*199+AE123/SUM(Dostoevsky[])*85+AE159/SUM(old_ru[])*17)/941</f>
        <v>1.201380749732678E-4</v>
      </c>
      <c r="AF15" s="362">
        <f>(AF51/SUM(crypt_ru[])*640+AF87/SUM(mine_ru[])*199+AF123/SUM(Dostoevsky[])*85+AF159/SUM(old_ru[])*17)/941</f>
        <v>1.1090977526998423E-4</v>
      </c>
      <c r="AG15" s="362">
        <f>(AG51/SUM(crypt_ru[])*640+AG87/SUM(mine_ru[])*199+AG123/SUM(Dostoevsky[])*85+AG159/SUM(old_ru[])*17)/941</f>
        <v>2.5080116631274693E-5</v>
      </c>
      <c r="AH15" s="362">
        <f>(AH51/SUM(crypt_ru[])*640+AH87/SUM(mine_ru[])*199+AH123/SUM(Dostoevsky[])*85+AH159/SUM(old_ru[])*17)/941</f>
        <v>6.9364646064153871E-4</v>
      </c>
    </row>
    <row r="16" spans="1:34" ht="15" customHeight="1" x14ac:dyDescent="0.25">
      <c r="A16" s="163" t="s">
        <v>173</v>
      </c>
      <c r="B16" s="362">
        <f>(B52/SUM(crypt_ru[])*640+B88/SUM(mine_ru[])*199+B124/SUM(Dostoevsky[])*85+B160/SUM(old_ru[])*17)/941</f>
        <v>1.2306298098150342E-2</v>
      </c>
      <c r="C16" s="362">
        <f>(C52/SUM(crypt_ru[])*640+C88/SUM(mine_ru[])*199+C124/SUM(Dostoevsky[])*85+C160/SUM(old_ru[])*17)/941</f>
        <v>1.6866393219356127E-4</v>
      </c>
      <c r="D16" s="362">
        <f>(D52/SUM(crypt_ru[])*640+D88/SUM(mine_ru[])*199+D124/SUM(Dostoevsky[])*85+D160/SUM(old_ru[])*17)/941</f>
        <v>3.9624934532483583E-4</v>
      </c>
      <c r="E16" s="362">
        <f>(E52/SUM(crypt_ru[])*640+E88/SUM(mine_ru[])*199+E124/SUM(Dostoevsky[])*85+E160/SUM(old_ru[])*17)/941</f>
        <v>5.4701066852340201E-4</v>
      </c>
      <c r="F16" s="362">
        <f>(F52/SUM(crypt_ru[])*640+F88/SUM(mine_ru[])*199+F124/SUM(Dostoevsky[])*85+F160/SUM(old_ru[])*17)/941</f>
        <v>1.1418154415127522E-3</v>
      </c>
      <c r="G16" s="362">
        <f>(G52/SUM(crypt_ru[])*640+G88/SUM(mine_ru[])*199+G124/SUM(Dostoevsky[])*85+G160/SUM(old_ru[])*17)/941</f>
        <v>7.3551484713217539E-3</v>
      </c>
      <c r="H16" s="362">
        <f>(H52/SUM(crypt_ru[])*640+H88/SUM(mine_ru[])*199+H124/SUM(Dostoevsky[])*85+H160/SUM(old_ru[])*17)/941</f>
        <v>1.1579692988074187E-4</v>
      </c>
      <c r="I16" s="362">
        <f>(I52/SUM(crypt_ru[])*640+I88/SUM(mine_ru[])*199+I124/SUM(Dostoevsky[])*85+I160/SUM(old_ru[])*17)/941</f>
        <v>6.1286521730875729E-5</v>
      </c>
      <c r="J16" s="362">
        <f>(J52/SUM(crypt_ru[])*640+J88/SUM(mine_ru[])*199+J124/SUM(Dostoevsky[])*85+J160/SUM(old_ru[])*17)/941</f>
        <v>1.3164486566012937E-4</v>
      </c>
      <c r="K16" s="362">
        <f>(K52/SUM(crypt_ru[])*640+K88/SUM(mine_ru[])*199+K124/SUM(Dostoevsky[])*85+K160/SUM(old_ru[])*17)/941</f>
        <v>1.2522038604846273E-2</v>
      </c>
      <c r="L16" s="362">
        <f>(L52/SUM(crypt_ru[])*640+L88/SUM(mine_ru[])*199+L124/SUM(Dostoevsky[])*85+L160/SUM(old_ru[])*17)/941</f>
        <v>2.2039325976941403E-6</v>
      </c>
      <c r="M16" s="362">
        <f>(M52/SUM(crypt_ru[])*640+M88/SUM(mine_ru[])*199+M124/SUM(Dostoevsky[])*85+M160/SUM(old_ru[])*17)/941</f>
        <v>8.3676015384559119E-4</v>
      </c>
      <c r="N16" s="362">
        <f>(N52/SUM(crypt_ru[])*640+N88/SUM(mine_ru[])*199+N124/SUM(Dostoevsky[])*85+N160/SUM(old_ru[])*17)/941</f>
        <v>5.8163380031729364E-5</v>
      </c>
      <c r="O16" s="362">
        <f>(O52/SUM(crypt_ru[])*640+O88/SUM(mine_ru[])*199+O124/SUM(Dostoevsky[])*85+O160/SUM(old_ru[])*17)/941</f>
        <v>8.3831239669963283E-5</v>
      </c>
      <c r="P16" s="362">
        <f>(P52/SUM(crypt_ru[])*640+P88/SUM(mine_ru[])*199+P124/SUM(Dostoevsky[])*85+P160/SUM(old_ru[])*17)/941</f>
        <v>4.4081270088162537E-3</v>
      </c>
      <c r="Q16" s="362">
        <f>(Q52/SUM(crypt_ru[])*640+Q88/SUM(mine_ru[])*199+Q124/SUM(Dostoevsky[])*85+Q160/SUM(old_ru[])*17)/941</f>
        <v>1.3114583175238734E-2</v>
      </c>
      <c r="R16" s="362">
        <f>(R52/SUM(crypt_ru[])*640+R88/SUM(mine_ru[])*199+R124/SUM(Dostoevsky[])*85+R160/SUM(old_ru[])*17)/941</f>
        <v>2.8616914256984977E-4</v>
      </c>
      <c r="S16" s="362">
        <f>(S52/SUM(crypt_ru[])*640+S88/SUM(mine_ru[])*199+S124/SUM(Dostoevsky[])*85+S160/SUM(old_ru[])*17)/941</f>
        <v>1.5737817744413001E-4</v>
      </c>
      <c r="T16" s="362">
        <f>(T52/SUM(crypt_ru[])*640+T88/SUM(mine_ru[])*199+T124/SUM(Dostoevsky[])*85+T160/SUM(old_ru[])*17)/941</f>
        <v>1.8633339605661897E-3</v>
      </c>
      <c r="U16" s="362">
        <f>(U52/SUM(crypt_ru[])*640+U88/SUM(mine_ru[])*199+U124/SUM(Dostoevsky[])*85+U160/SUM(old_ru[])*17)/941</f>
        <v>2.0979715557276879E-3</v>
      </c>
      <c r="V16" s="362">
        <f>(V52/SUM(crypt_ru[])*640+V88/SUM(mine_ru[])*199+V124/SUM(Dostoevsky[])*85+V160/SUM(old_ru[])*17)/941</f>
        <v>1.7048682308869723E-3</v>
      </c>
      <c r="W16" s="362">
        <f>(W52/SUM(crypt_ru[])*640+W88/SUM(mine_ru[])*199+W124/SUM(Dostoevsky[])*85+W160/SUM(old_ru[])*17)/941</f>
        <v>2.1222190678635107E-4</v>
      </c>
      <c r="X16" s="362">
        <f>(X52/SUM(crypt_ru[])*640+X88/SUM(mine_ru[])*199+X124/SUM(Dostoevsky[])*85+X160/SUM(old_ru[])*17)/941</f>
        <v>5.3392674097161425E-5</v>
      </c>
      <c r="Y16" s="362">
        <f>(Y52/SUM(crypt_ru[])*640+Y88/SUM(mine_ru[])*199+Y124/SUM(Dostoevsky[])*85+Y160/SUM(old_ru[])*17)/941</f>
        <v>7.6722349080449268E-4</v>
      </c>
      <c r="Z16" s="362">
        <f>(Z52/SUM(crypt_ru[])*640+Z88/SUM(mine_ru[])*199+Z124/SUM(Dostoevsky[])*85+Z160/SUM(old_ru[])*17)/941</f>
        <v>2.8206091080647071E-4</v>
      </c>
      <c r="AA16" s="362">
        <f>(AA52/SUM(crypt_ru[])*640+AA88/SUM(mine_ru[])*199+AA124/SUM(Dostoevsky[])*85+AA160/SUM(old_ru[])*17)/941</f>
        <v>3.8272431357659304E-5</v>
      </c>
      <c r="AB16" s="362">
        <f>(AB52/SUM(crypt_ru[])*640+AB88/SUM(mine_ru[])*199+AB124/SUM(Dostoevsky[])*85+AB160/SUM(old_ru[])*17)/941</f>
        <v>8.4732700255149671E-5</v>
      </c>
      <c r="AC16" s="362">
        <f>(AC52/SUM(crypt_ru[])*640+AC88/SUM(mine_ru[])*199+AC124/SUM(Dostoevsky[])*85+AC160/SUM(old_ru[])*17)/941</f>
        <v>2.0532810571062437E-4</v>
      </c>
      <c r="AD16" s="362">
        <f>(AD52/SUM(crypt_ru[])*640+AD88/SUM(mine_ru[])*199+AD124/SUM(Dostoevsky[])*85+AD160/SUM(old_ru[])*17)/941</f>
        <v>6.6115067996512676E-3</v>
      </c>
      <c r="AE16" s="362">
        <f>(AE52/SUM(crypt_ru[])*640+AE88/SUM(mine_ru[])*199+AE124/SUM(Dostoevsky[])*85+AE160/SUM(old_ru[])*17)/941</f>
        <v>6.5429127196082603E-4</v>
      </c>
      <c r="AF16" s="362">
        <f>(AF52/SUM(crypt_ru[])*640+AF88/SUM(mine_ru[])*199+AF124/SUM(Dostoevsky[])*85+AF160/SUM(old_ru[])*17)/941</f>
        <v>4.7729940413538976E-5</v>
      </c>
      <c r="AG16" s="362">
        <f>(AG52/SUM(crypt_ru[])*640+AG88/SUM(mine_ru[])*199+AG124/SUM(Dostoevsky[])*85+AG160/SUM(old_ru[])*17)/941</f>
        <v>1.1441263315620601E-4</v>
      </c>
      <c r="AH16" s="362">
        <f>(AH52/SUM(crypt_ru[])*640+AH88/SUM(mine_ru[])*199+AH124/SUM(Dostoevsky[])*85+AH160/SUM(old_ru[])*17)/941</f>
        <v>1.3375298689545052E-3</v>
      </c>
    </row>
    <row r="17" spans="1:69" ht="15" customHeight="1" x14ac:dyDescent="0.25">
      <c r="A17" s="163" t="s">
        <v>174</v>
      </c>
      <c r="B17" s="362">
        <f>(B53/SUM(crypt_ru[])*640+B89/SUM(mine_ru[])*199+B125/SUM(Dostoevsky[])*85+B161/SUM(old_ru[])*17)/941</f>
        <v>2.829205251438527E-4</v>
      </c>
      <c r="C17" s="362">
        <f>(C53/SUM(crypt_ru[])*640+C89/SUM(mine_ru[])*199+C125/SUM(Dostoevsky[])*85+C161/SUM(old_ru[])*17)/941</f>
        <v>5.0117163316415782E-3</v>
      </c>
      <c r="D17" s="362">
        <f>(D53/SUM(crypt_ru[])*640+D89/SUM(mine_ru[])*199+D125/SUM(Dostoevsky[])*85+D161/SUM(old_ru[])*17)/941</f>
        <v>1.2414731739520526E-2</v>
      </c>
      <c r="E17" s="362">
        <f>(E53/SUM(crypt_ru[])*640+E89/SUM(mine_ru[])*199+E125/SUM(Dostoevsky[])*85+E161/SUM(old_ru[])*17)/941</f>
        <v>6.14399422521096E-3</v>
      </c>
      <c r="F17" s="362">
        <f>(F53/SUM(crypt_ru[])*640+F89/SUM(mine_ru[])*199+F125/SUM(Dostoevsky[])*85+F161/SUM(old_ru[])*17)/941</f>
        <v>8.3698069490300755E-3</v>
      </c>
      <c r="G17" s="362">
        <f>(G53/SUM(crypt_ru[])*640+G89/SUM(mine_ru[])*199+G125/SUM(Dostoevsky[])*85+G161/SUM(old_ru[])*17)/941</f>
        <v>2.5240791426720936E-3</v>
      </c>
      <c r="H17" s="362">
        <f>(H53/SUM(crypt_ru[])*640+H89/SUM(mine_ru[])*199+H125/SUM(Dostoevsky[])*85+H161/SUM(old_ru[])*17)/941</f>
        <v>6.776136207871253E-5</v>
      </c>
      <c r="I17" s="362">
        <f>(I53/SUM(crypt_ru[])*640+I89/SUM(mine_ru[])*199+I125/SUM(Dostoevsky[])*85+I161/SUM(old_ru[])*17)/941</f>
        <v>2.1021799743120824E-3</v>
      </c>
      <c r="J17" s="362">
        <f>(J53/SUM(crypt_ru[])*640+J89/SUM(mine_ru[])*199+J125/SUM(Dostoevsky[])*85+J161/SUM(old_ru[])*17)/941</f>
        <v>2.1479934415426245E-3</v>
      </c>
      <c r="K17" s="362">
        <f>(K53/SUM(crypt_ru[])*640+K89/SUM(mine_ru[])*199+K125/SUM(Dostoevsky[])*85+K161/SUM(old_ru[])*17)/941</f>
        <v>1.7298542807794744E-3</v>
      </c>
      <c r="L17" s="362">
        <f>(L53/SUM(crypt_ru[])*640+L89/SUM(mine_ru[])*199+L125/SUM(Dostoevsky[])*85+L161/SUM(old_ru[])*17)/941</f>
        <v>5.1831770909516166E-3</v>
      </c>
      <c r="M17" s="362">
        <f>(M53/SUM(crypt_ru[])*640+M89/SUM(mine_ru[])*199+M125/SUM(Dostoevsky[])*85+M161/SUM(old_ru[])*17)/941</f>
        <v>3.1065361031891287E-3</v>
      </c>
      <c r="N17" s="362">
        <f>(N53/SUM(crypt_ru[])*640+N89/SUM(mine_ru[])*199+N125/SUM(Dostoevsky[])*85+N161/SUM(old_ru[])*17)/941</f>
        <v>7.6481966058576448E-3</v>
      </c>
      <c r="O17" s="362">
        <f>(O53/SUM(crypt_ru[])*640+O89/SUM(mine_ru[])*199+O125/SUM(Dostoevsky[])*85+O161/SUM(old_ru[])*17)/941</f>
        <v>7.2903722628540031E-3</v>
      </c>
      <c r="P17" s="362">
        <f>(P53/SUM(crypt_ru[])*640+P89/SUM(mine_ru[])*199+P125/SUM(Dostoevsky[])*85+P161/SUM(old_ru[])*17)/941</f>
        <v>6.4946162642284203E-3</v>
      </c>
      <c r="Q17" s="362">
        <f>(Q53/SUM(crypt_ru[])*640+Q89/SUM(mine_ru[])*199+Q125/SUM(Dostoevsky[])*85+Q161/SUM(old_ru[])*17)/941</f>
        <v>1.2180510387103213E-3</v>
      </c>
      <c r="R17" s="362">
        <f>(R53/SUM(crypt_ru[])*640+R89/SUM(mine_ru[])*199+R125/SUM(Dostoevsky[])*85+R161/SUM(old_ru[])*17)/941</f>
        <v>3.2439471444512952E-3</v>
      </c>
      <c r="S17" s="362">
        <f>(S53/SUM(crypt_ru[])*640+S89/SUM(mine_ru[])*199+S125/SUM(Dostoevsky[])*85+S161/SUM(old_ru[])*17)/941</f>
        <v>8.434579791960559E-3</v>
      </c>
      <c r="T17" s="344">
        <f>(T53/SUM(crypt_ru[])*640+T89/SUM(mine_ru[])*199+T125/SUM(Dostoevsky[])*85+T161/SUM(old_ru[])*17)/941</f>
        <v>9.9792672985736797E-3</v>
      </c>
      <c r="U17" s="362">
        <f>(U53/SUM(crypt_ru[])*640+U89/SUM(mine_ru[])*199+U125/SUM(Dostoevsky[])*85+U161/SUM(old_ru[])*17)/941</f>
        <v>7.1898874102717721E-3</v>
      </c>
      <c r="V17" s="362">
        <f>(V53/SUM(crypt_ru[])*640+V89/SUM(mine_ru[])*199+V125/SUM(Dostoevsky[])*85+V161/SUM(old_ru[])*17)/941</f>
        <v>4.2983978973590059E-4</v>
      </c>
      <c r="W17" s="362">
        <f>(W53/SUM(crypt_ru[])*640+W89/SUM(mine_ru[])*199+W125/SUM(Dostoevsky[])*85+W161/SUM(old_ru[])*17)/941</f>
        <v>5.3122776940528168E-4</v>
      </c>
      <c r="X17" s="362">
        <f>(X53/SUM(crypt_ru[])*640+X89/SUM(mine_ru[])*199+X125/SUM(Dostoevsky[])*85+X161/SUM(old_ru[])*17)/941</f>
        <v>6.2591617683045925E-4</v>
      </c>
      <c r="Y17" s="362">
        <f>(Y53/SUM(crypt_ru[])*640+Y89/SUM(mine_ru[])*199+Y125/SUM(Dostoevsky[])*85+Y161/SUM(old_ru[])*17)/941</f>
        <v>4.2312322591367304E-4</v>
      </c>
      <c r="Z17" s="362">
        <f>(Z53/SUM(crypt_ru[])*640+Z89/SUM(mine_ru[])*199+Z125/SUM(Dostoevsky[])*85+Z161/SUM(old_ru[])*17)/941</f>
        <v>1.9135870388633145E-3</v>
      </c>
      <c r="AA17" s="362">
        <f>(AA53/SUM(crypt_ru[])*640+AA89/SUM(mine_ru[])*199+AA125/SUM(Dostoevsky[])*85+AA161/SUM(old_ru[])*17)/941</f>
        <v>7.1453701128989264E-4</v>
      </c>
      <c r="AB17" s="362">
        <f>(AB53/SUM(crypt_ru[])*640+AB89/SUM(mine_ru[])*199+AB125/SUM(Dostoevsky[])*85+AB161/SUM(old_ru[])*17)/941</f>
        <v>3.3057703527371394E-4</v>
      </c>
      <c r="AC17" s="362">
        <f>(AC53/SUM(crypt_ru[])*640+AC89/SUM(mine_ru[])*199+AC125/SUM(Dostoevsky[])*85+AC161/SUM(old_ru[])*17)/941</f>
        <v>1.5551459840078954E-8</v>
      </c>
      <c r="AD17" s="362">
        <f>(AD53/SUM(crypt_ru[])*640+AD89/SUM(mine_ru[])*199+AD125/SUM(Dostoevsky[])*85+AD161/SUM(old_ru[])*17)/941</f>
        <v>4.1033089613836777E-7</v>
      </c>
      <c r="AE17" s="362">
        <f>(AE53/SUM(crypt_ru[])*640+AE89/SUM(mine_ru[])*199+AE125/SUM(Dostoevsky[])*85+AE161/SUM(old_ru[])*17)/941</f>
        <v>1.4595607885702545E-7</v>
      </c>
      <c r="AF17" s="362">
        <f>(AF53/SUM(crypt_ru[])*640+AF89/SUM(mine_ru[])*199+AF125/SUM(Dostoevsky[])*85+AF161/SUM(old_ru[])*17)/941</f>
        <v>2.9335775003415387E-4</v>
      </c>
      <c r="AG17" s="362">
        <f>(AG53/SUM(crypt_ru[])*640+AG89/SUM(mine_ru[])*199+AG125/SUM(Dostoevsky[])*85+AG161/SUM(old_ru[])*17)/941</f>
        <v>3.184586468527828E-4</v>
      </c>
      <c r="AH17" s="362">
        <f>(AH53/SUM(crypt_ru[])*640+AH89/SUM(mine_ru[])*199+AH125/SUM(Dostoevsky[])*85+AH161/SUM(old_ru[])*17)/941</f>
        <v>9.1712778244224056E-4</v>
      </c>
    </row>
    <row r="18" spans="1:69" ht="15" customHeight="1" x14ac:dyDescent="0.25">
      <c r="A18" s="163" t="s">
        <v>175</v>
      </c>
      <c r="B18" s="362">
        <f>(B54/SUM(crypt_ru[])*640+B90/SUM(mine_ru[])*199+B126/SUM(Dostoevsky[])*85+B162/SUM(old_ru[])*17)/941</f>
        <v>2.0746865354252624E-3</v>
      </c>
      <c r="C18" s="362">
        <f>(C54/SUM(crypt_ru[])*640+C90/SUM(mine_ru[])*199+C126/SUM(Dostoevsky[])*85+C162/SUM(old_ru[])*17)/941</f>
        <v>2.2037831412348296E-5</v>
      </c>
      <c r="D18" s="362">
        <f>(D54/SUM(crypt_ru[])*640+D90/SUM(mine_ru[])*199+D126/SUM(Dostoevsky[])*85+D162/SUM(old_ru[])*17)/941</f>
        <v>1.7175435550895844E-5</v>
      </c>
      <c r="E18" s="362">
        <f>(E54/SUM(crypt_ru[])*640+E90/SUM(mine_ru[])*199+E126/SUM(Dostoevsky[])*85+E162/SUM(old_ru[])*17)/941</f>
        <v>9.645127957974657E-6</v>
      </c>
      <c r="F18" s="362">
        <f>(F54/SUM(crypt_ru[])*640+F90/SUM(mine_ru[])*199+F126/SUM(Dostoevsky[])*85+F162/SUM(old_ru[])*17)/941</f>
        <v>9.5816193514912769E-6</v>
      </c>
      <c r="G18" s="362">
        <f>(G54/SUM(crypt_ru[])*640+G90/SUM(mine_ru[])*199+G126/SUM(Dostoevsky[])*85+G162/SUM(old_ru[])*17)/941</f>
        <v>3.3216323522315071E-3</v>
      </c>
      <c r="H18" s="362">
        <f>(H54/SUM(crypt_ru[])*640+H90/SUM(mine_ru[])*199+H126/SUM(Dostoevsky[])*85+H162/SUM(old_ru[])*17)/941</f>
        <v>9.9849563895136622E-6</v>
      </c>
      <c r="I18" s="362">
        <f>(I54/SUM(crypt_ru[])*640+I90/SUM(mine_ru[])*199+I126/SUM(Dostoevsky[])*85+I162/SUM(old_ru[])*17)/941</f>
        <v>8.9161703083119355E-7</v>
      </c>
      <c r="J18" s="362">
        <f>(J54/SUM(crypt_ru[])*640+J90/SUM(mine_ru[])*199+J126/SUM(Dostoevsky[])*85+J162/SUM(old_ru[])*17)/941</f>
        <v>6.108802709328721E-6</v>
      </c>
      <c r="K18" s="362">
        <f>(K54/SUM(crypt_ru[])*640+K90/SUM(mine_ru[])*199+K126/SUM(Dostoevsky[])*85+K162/SUM(old_ru[])*17)/941</f>
        <v>1.4769546533912397E-3</v>
      </c>
      <c r="L18" s="362">
        <f>(L54/SUM(crypt_ru[])*640+L90/SUM(mine_ru[])*199+L126/SUM(Dostoevsky[])*85+L162/SUM(old_ru[])*17)/941</f>
        <v>2.8251818709476775E-7</v>
      </c>
      <c r="M18" s="362">
        <f>(M54/SUM(crypt_ru[])*640+M90/SUM(mine_ru[])*199+M126/SUM(Dostoevsky[])*85+M162/SUM(old_ru[])*17)/941</f>
        <v>8.7085085597027036E-5</v>
      </c>
      <c r="N18" s="362">
        <f>(N54/SUM(crypt_ru[])*640+N90/SUM(mine_ru[])*199+N126/SUM(Dostoevsky[])*85+N162/SUM(old_ru[])*17)/941</f>
        <v>1.1142237758433825E-3</v>
      </c>
      <c r="O18" s="362">
        <f>(O54/SUM(crypt_ru[])*640+O90/SUM(mine_ru[])*199+O126/SUM(Dostoevsky[])*85+O162/SUM(old_ru[])*17)/941</f>
        <v>1.0320478242819508E-5</v>
      </c>
      <c r="P18" s="362">
        <f>(P54/SUM(crypt_ru[])*640+P90/SUM(mine_ru[])*199+P126/SUM(Dostoevsky[])*85+P162/SUM(old_ru[])*17)/941</f>
        <v>2.0274404950729861E-4</v>
      </c>
      <c r="Q18" s="362">
        <f>(Q54/SUM(crypt_ru[])*640+Q90/SUM(mine_ru[])*199+Q126/SUM(Dostoevsky[])*85+Q162/SUM(old_ru[])*17)/941</f>
        <v>1.0366916091251597E-2</v>
      </c>
      <c r="R18" s="362">
        <f>(R54/SUM(crypt_ru[])*640+R90/SUM(mine_ru[])*199+R126/SUM(Dostoevsky[])*85+R162/SUM(old_ru[])*17)/941</f>
        <v>3.2705701497678122E-4</v>
      </c>
      <c r="S18" s="362">
        <f>(S54/SUM(crypt_ru[])*640+S90/SUM(mine_ru[])*199+S126/SUM(Dostoevsky[])*85+S162/SUM(old_ru[])*17)/941</f>
        <v>8.8569638957734179E-3</v>
      </c>
      <c r="T18" s="362">
        <f>(T54/SUM(crypt_ru[])*640+T90/SUM(mine_ru[])*199+T126/SUM(Dostoevsky[])*85+T162/SUM(old_ru[])*17)/941</f>
        <v>1.3745875020674674E-4</v>
      </c>
      <c r="U18" s="362">
        <f>(U54/SUM(crypt_ru[])*640+U90/SUM(mine_ru[])*199+U126/SUM(Dostoevsky[])*85+U162/SUM(old_ru[])*17)/941</f>
        <v>1.5811524384625047E-4</v>
      </c>
      <c r="V18" s="362">
        <f>(V54/SUM(crypt_ru[])*640+V90/SUM(mine_ru[])*199+V126/SUM(Dostoevsky[])*85+V162/SUM(old_ru[])*17)/941</f>
        <v>1.0237398318439454E-3</v>
      </c>
      <c r="W18" s="362">
        <f>(W54/SUM(crypt_ru[])*640+W90/SUM(mine_ru[])*199+W126/SUM(Dostoevsky[])*85+W162/SUM(old_ru[])*17)/941</f>
        <v>8.3099379753066878E-6</v>
      </c>
      <c r="X18" s="362">
        <f>(X54/SUM(crypt_ru[])*640+X90/SUM(mine_ru[])*199+X126/SUM(Dostoevsky[])*85+X162/SUM(old_ru[])*17)/941</f>
        <v>6.1290170937964864E-6</v>
      </c>
      <c r="Y18" s="362">
        <f>(Y54/SUM(crypt_ru[])*640+Y90/SUM(mine_ru[])*199+Y126/SUM(Dostoevsky[])*85+Y162/SUM(old_ru[])*17)/941</f>
        <v>3.7698001595593473E-5</v>
      </c>
      <c r="Z18" s="362">
        <f>(Z54/SUM(crypt_ru[])*640+Z90/SUM(mine_ru[])*199+Z126/SUM(Dostoevsky[])*85+Z162/SUM(old_ru[])*17)/941</f>
        <v>1.7470705849933485E-5</v>
      </c>
      <c r="AA18" s="362">
        <f>(AA54/SUM(crypt_ru[])*640+AA90/SUM(mine_ru[])*199+AA126/SUM(Dostoevsky[])*85+AA162/SUM(old_ru[])*17)/941</f>
        <v>8.5017250976048401E-6</v>
      </c>
      <c r="AB18" s="362">
        <f>(AB54/SUM(crypt_ru[])*640+AB90/SUM(mine_ru[])*199+AB126/SUM(Dostoevsky[])*85+AB162/SUM(old_ru[])*17)/941</f>
        <v>2.2432503969766513E-6</v>
      </c>
      <c r="AC18" s="362">
        <f>(AC54/SUM(crypt_ru[])*640+AC90/SUM(mine_ru[])*199+AC126/SUM(Dostoevsky[])*85+AC162/SUM(old_ru[])*17)/941</f>
        <v>2.0829223723569144E-5</v>
      </c>
      <c r="AD18" s="362">
        <f>(AD54/SUM(crypt_ru[])*640+AD90/SUM(mine_ru[])*199+AD126/SUM(Dostoevsky[])*85+AD162/SUM(old_ru[])*17)/941</f>
        <v>3.8961865461787851E-4</v>
      </c>
      <c r="AE18" s="362">
        <f>(AE54/SUM(crypt_ru[])*640+AE90/SUM(mine_ru[])*199+AE126/SUM(Dostoevsky[])*85+AE162/SUM(old_ru[])*17)/941</f>
        <v>7.7947314777428872E-5</v>
      </c>
      <c r="AF18" s="362">
        <f>(AF54/SUM(crypt_ru[])*640+AF90/SUM(mine_ru[])*199+AF126/SUM(Dostoevsky[])*85+AF162/SUM(old_ru[])*17)/941</f>
        <v>8.6414006025916409E-6</v>
      </c>
      <c r="AG18" s="362">
        <f>(AG54/SUM(crypt_ru[])*640+AG90/SUM(mine_ru[])*199+AG126/SUM(Dostoevsky[])*85+AG162/SUM(old_ru[])*17)/941</f>
        <v>3.1344146538527488E-6</v>
      </c>
      <c r="AH18" s="362">
        <f>(AH54/SUM(crypt_ru[])*640+AH90/SUM(mine_ru[])*199+AH126/SUM(Dostoevsky[])*85+AH162/SUM(old_ru[])*17)/941</f>
        <v>2.2315793120052801E-4</v>
      </c>
    </row>
    <row r="19" spans="1:69" ht="15" customHeight="1" x14ac:dyDescent="0.25">
      <c r="A19" s="163" t="s">
        <v>176</v>
      </c>
      <c r="B19" s="362">
        <f>(B55/SUM(crypt_ru[])*640+B91/SUM(mine_ru[])*199+B127/SUM(Dostoevsky[])*85+B163/SUM(old_ru[])*17)/941</f>
        <v>1.1698486678253694E-2</v>
      </c>
      <c r="C19" s="362">
        <f>(C55/SUM(crypt_ru[])*640+C91/SUM(mine_ru[])*199+C127/SUM(Dostoevsky[])*85+C163/SUM(old_ru[])*17)/941</f>
        <v>2.5309643915480818E-4</v>
      </c>
      <c r="D19" s="362">
        <f>(D55/SUM(crypt_ru[])*640+D91/SUM(mine_ru[])*199+D127/SUM(Dostoevsky[])*85+D163/SUM(old_ru[])*17)/941</f>
        <v>8.3267526502017026E-4</v>
      </c>
      <c r="E19" s="362">
        <f>(E55/SUM(crypt_ru[])*640+E91/SUM(mine_ru[])*199+E127/SUM(Dostoevsky[])*85+E163/SUM(old_ru[])*17)/941</f>
        <v>7.0094336140744671E-4</v>
      </c>
      <c r="F19" s="362">
        <f>(F55/SUM(crypt_ru[])*640+F91/SUM(mine_ru[])*199+F127/SUM(Dostoevsky[])*85+F163/SUM(old_ru[])*17)/941</f>
        <v>4.8126044660079905E-4</v>
      </c>
      <c r="G19" s="362">
        <f>(G55/SUM(crypt_ru[])*640+G91/SUM(mine_ru[])*199+G127/SUM(Dostoevsky[])*85+G163/SUM(old_ru[])*17)/941</f>
        <v>9.0196177137809013E-3</v>
      </c>
      <c r="H19" s="362">
        <f>(H55/SUM(crypt_ru[])*640+H91/SUM(mine_ru[])*199+H127/SUM(Dostoevsky[])*85+H163/SUM(old_ru[])*17)/941</f>
        <v>1.1404594952357992E-4</v>
      </c>
      <c r="I19" s="362">
        <f>(I55/SUM(crypt_ru[])*640+I91/SUM(mine_ru[])*199+I127/SUM(Dostoevsky[])*85+I163/SUM(old_ru[])*17)/941</f>
        <v>4.3403286945239771E-4</v>
      </c>
      <c r="J19" s="362">
        <f>(J55/SUM(crypt_ru[])*640+J91/SUM(mine_ru[])*199+J127/SUM(Dostoevsky[])*85+J163/SUM(old_ru[])*17)/941</f>
        <v>5.979109174489623E-5</v>
      </c>
      <c r="K19" s="362">
        <f>(K55/SUM(crypt_ru[])*640+K91/SUM(mine_ru[])*199+K127/SUM(Dostoevsky[])*85+K163/SUM(old_ru[])*17)/941</f>
        <v>6.7167253340723555E-3</v>
      </c>
      <c r="L19" s="362">
        <f>(L55/SUM(crypt_ru[])*640+L91/SUM(mine_ru[])*199+L127/SUM(Dostoevsky[])*85+L163/SUM(old_ru[])*17)/941</f>
        <v>2.1192086889233279E-6</v>
      </c>
      <c r="M19" s="362">
        <f>(M55/SUM(crypt_ru[])*640+M91/SUM(mine_ru[])*199+M127/SUM(Dostoevsky[])*85+M163/SUM(old_ru[])*17)/941</f>
        <v>5.832682492219641E-4</v>
      </c>
      <c r="N19" s="362">
        <f>(N55/SUM(crypt_ru[])*640+N91/SUM(mine_ru[])*199+N127/SUM(Dostoevsky[])*85+N163/SUM(old_ru[])*17)/941</f>
        <v>2.0138610846142714E-4</v>
      </c>
      <c r="O19" s="362">
        <f>(O55/SUM(crypt_ru[])*640+O91/SUM(mine_ru[])*199+O127/SUM(Dostoevsky[])*85+O163/SUM(old_ru[])*17)/941</f>
        <v>9.1331971318809333E-4</v>
      </c>
      <c r="P19" s="362">
        <f>(P55/SUM(crypt_ru[])*640+P91/SUM(mine_ru[])*199+P127/SUM(Dostoevsky[])*85+P163/SUM(old_ru[])*17)/941</f>
        <v>1.4599768323600736E-3</v>
      </c>
      <c r="Q19" s="362">
        <f>(Q55/SUM(crypt_ru[])*640+Q91/SUM(mine_ru[])*199+Q127/SUM(Dostoevsky[])*85+Q163/SUM(old_ru[])*17)/941</f>
        <v>1.074225259444723E-2</v>
      </c>
      <c r="R19" s="362">
        <f>(R55/SUM(crypt_ru[])*640+R91/SUM(mine_ru[])*199+R127/SUM(Dostoevsky[])*85+R163/SUM(old_ru[])*17)/941</f>
        <v>2.8414371821946371E-4</v>
      </c>
      <c r="S19" s="362">
        <f>(S55/SUM(crypt_ru[])*640+S91/SUM(mine_ru[])*199+S127/SUM(Dostoevsky[])*85+S163/SUM(old_ru[])*17)/941</f>
        <v>2.7836225317882344E-4</v>
      </c>
      <c r="T19" s="362">
        <f>(T55/SUM(crypt_ru[])*640+T91/SUM(mine_ru[])*199+T127/SUM(Dostoevsky[])*85+T163/SUM(old_ru[])*17)/941</f>
        <v>1.092823595807917E-3</v>
      </c>
      <c r="U19" s="362">
        <f>(U55/SUM(crypt_ru[])*640+U91/SUM(mine_ru[])*199+U127/SUM(Dostoevsky[])*85+U163/SUM(old_ru[])*17)/941</f>
        <v>1.3219888695588549E-3</v>
      </c>
      <c r="V19" s="362">
        <f>(V55/SUM(crypt_ru[])*640+V91/SUM(mine_ru[])*199+V127/SUM(Dostoevsky[])*85+V163/SUM(old_ru[])*17)/941</f>
        <v>3.2998539151795642E-3</v>
      </c>
      <c r="W19" s="362">
        <f>(W55/SUM(crypt_ru[])*640+W91/SUM(mine_ru[])*199+W127/SUM(Dostoevsky[])*85+W163/SUM(old_ru[])*17)/941</f>
        <v>1.5734834258197638E-4</v>
      </c>
      <c r="X19" s="362">
        <f>(X55/SUM(crypt_ru[])*640+X91/SUM(mine_ru[])*199+X127/SUM(Dostoevsky[])*85+X163/SUM(old_ru[])*17)/941</f>
        <v>2.9798758575856697E-4</v>
      </c>
      <c r="Y19" s="362">
        <f>(Y55/SUM(crypt_ru[])*640+Y91/SUM(mine_ru[])*199+Y127/SUM(Dostoevsky[])*85+Y163/SUM(old_ru[])*17)/941</f>
        <v>1.0526731162469295E-4</v>
      </c>
      <c r="Z19" s="362">
        <f>(Z55/SUM(crypt_ru[])*640+Z91/SUM(mine_ru[])*199+Z127/SUM(Dostoevsky[])*85+Z163/SUM(old_ru[])*17)/941</f>
        <v>1.1904995833702929E-4</v>
      </c>
      <c r="AA19" s="362">
        <f>(AA55/SUM(crypt_ru[])*640+AA91/SUM(mine_ru[])*199+AA127/SUM(Dostoevsky[])*85+AA163/SUM(old_ru[])*17)/941</f>
        <v>2.9545931805938501E-4</v>
      </c>
      <c r="AB19" s="362">
        <f>(AB55/SUM(crypt_ru[])*640+AB91/SUM(mine_ru[])*199+AB127/SUM(Dostoevsky[])*85+AB163/SUM(old_ru[])*17)/941</f>
        <v>1.3300899511239718E-5</v>
      </c>
      <c r="AC19" s="362">
        <f>(AC55/SUM(crypt_ru[])*640+AC91/SUM(mine_ru[])*199+AC127/SUM(Dostoevsky[])*85+AC163/SUM(old_ru[])*17)/941</f>
        <v>8.8581065107794398E-5</v>
      </c>
      <c r="AD19" s="362">
        <f>(AD55/SUM(crypt_ru[])*640+AD91/SUM(mine_ru[])*199+AD127/SUM(Dostoevsky[])*85+AD163/SUM(old_ru[])*17)/941</f>
        <v>1.790661459212883E-3</v>
      </c>
      <c r="AE19" s="362">
        <f>(AE55/SUM(crypt_ru[])*640+AE91/SUM(mine_ru[])*199+AE127/SUM(Dostoevsky[])*85+AE163/SUM(old_ru[])*17)/941</f>
        <v>4.3133804199229405E-4</v>
      </c>
      <c r="AF19" s="362">
        <f>(AF55/SUM(crypt_ru[])*640+AF91/SUM(mine_ru[])*199+AF127/SUM(Dostoevsky[])*85+AF163/SUM(old_ru[])*17)/941</f>
        <v>4.9305451706666323E-5</v>
      </c>
      <c r="AG19" s="362">
        <f>(AG55/SUM(crypt_ru[])*640+AG91/SUM(mine_ru[])*199+AG127/SUM(Dostoevsky[])*85+AG163/SUM(old_ru[])*17)/941</f>
        <v>9.9824048151535126E-5</v>
      </c>
      <c r="AH19" s="362">
        <f>(AH55/SUM(crypt_ru[])*640+AH91/SUM(mine_ru[])*199+AH127/SUM(Dostoevsky[])*85+AH163/SUM(old_ru[])*17)/941</f>
        <v>1.163389347909483E-3</v>
      </c>
    </row>
    <row r="20" spans="1:69" ht="15" customHeight="1" x14ac:dyDescent="0.25">
      <c r="A20" s="163" t="s">
        <v>177</v>
      </c>
      <c r="B20" s="362">
        <f>(B56/SUM(crypt_ru[])*640+B92/SUM(mine_ru[])*199+B128/SUM(Dostoevsky[])*85+B164/SUM(old_ru[])*17)/941</f>
        <v>2.2938081396252407E-3</v>
      </c>
      <c r="C20" s="362">
        <f>(C56/SUM(crypt_ru[])*640+C92/SUM(mine_ru[])*199+C128/SUM(Dostoevsky[])*85+C164/SUM(old_ru[])*17)/941</f>
        <v>2.2882306450527239E-4</v>
      </c>
      <c r="D20" s="362">
        <f>(D56/SUM(crypt_ru[])*640+D92/SUM(mine_ru[])*199+D128/SUM(Dostoevsky[])*85+D164/SUM(old_ru[])*17)/941</f>
        <v>1.6788765569590489E-3</v>
      </c>
      <c r="E20" s="362">
        <f>(E56/SUM(crypt_ru[])*640+E92/SUM(mine_ru[])*199+E128/SUM(Dostoevsky[])*85+E164/SUM(old_ru[])*17)/941</f>
        <v>1.5708760930214434E-4</v>
      </c>
      <c r="F20" s="362">
        <f>(F56/SUM(crypt_ru[])*640+F92/SUM(mine_ru[])*199+F128/SUM(Dostoevsky[])*85+F164/SUM(old_ru[])*17)/941</f>
        <v>2.9182672183883954E-4</v>
      </c>
      <c r="G20" s="362">
        <f>(G56/SUM(crypt_ru[])*640+G92/SUM(mine_ru[])*199+G128/SUM(Dostoevsky[])*85+G164/SUM(old_ru[])*17)/941</f>
        <v>3.7180087912167853E-3</v>
      </c>
      <c r="H20" s="362">
        <f>(H56/SUM(crypt_ru[])*640+H92/SUM(mine_ru[])*199+H128/SUM(Dostoevsky[])*85+H164/SUM(old_ru[])*17)/941</f>
        <v>1.6910119775114215E-4</v>
      </c>
      <c r="I20" s="362">
        <f>(I56/SUM(crypt_ru[])*640+I92/SUM(mine_ru[])*199+I128/SUM(Dostoevsky[])*85+I164/SUM(old_ru[])*17)/941</f>
        <v>3.3057299995711221E-5</v>
      </c>
      <c r="J20" s="362">
        <f>(J56/SUM(crypt_ru[])*640+J92/SUM(mine_ru[])*199+J128/SUM(Dostoevsky[])*85+J164/SUM(old_ru[])*17)/941</f>
        <v>4.4282081759743744E-5</v>
      </c>
      <c r="K20" s="362">
        <f>(K56/SUM(crypt_ru[])*640+K92/SUM(mine_ru[])*199+K128/SUM(Dostoevsky[])*85+K164/SUM(old_ru[])*17)/941</f>
        <v>2.6833008663142794E-3</v>
      </c>
      <c r="L20" s="362">
        <f>(L56/SUM(crypt_ru[])*640+L92/SUM(mine_ru[])*199+L128/SUM(Dostoevsky[])*85+L164/SUM(old_ru[])*17)/941</f>
        <v>1.977627309663374E-6</v>
      </c>
      <c r="M20" s="362">
        <f>(M56/SUM(crypt_ru[])*640+M92/SUM(mine_ru[])*199+M128/SUM(Dostoevsky[])*85+M164/SUM(old_ru[])*17)/941</f>
        <v>6.2841500023637703E-3</v>
      </c>
      <c r="N20" s="362">
        <f>(N56/SUM(crypt_ru[])*640+N92/SUM(mine_ru[])*199+N128/SUM(Dostoevsky[])*85+N164/SUM(old_ru[])*17)/941</f>
        <v>3.1589211234083528E-3</v>
      </c>
      <c r="O20" s="362">
        <f>(O56/SUM(crypt_ru[])*640+O92/SUM(mine_ru[])*199+O128/SUM(Dostoevsky[])*85+O164/SUM(old_ru[])*17)/941</f>
        <v>1.1261620691217357E-3</v>
      </c>
      <c r="P20" s="362">
        <f>(P56/SUM(crypt_ru[])*640+P92/SUM(mine_ru[])*199+P128/SUM(Dostoevsky[])*85+P164/SUM(old_ru[])*17)/941</f>
        <v>1.4792840998803345E-3</v>
      </c>
      <c r="Q20" s="362">
        <f>(Q56/SUM(crypt_ru[])*640+Q92/SUM(mine_ru[])*199+Q128/SUM(Dostoevsky[])*85+Q164/SUM(old_ru[])*17)/941</f>
        <v>4.509263223194419E-3</v>
      </c>
      <c r="R20" s="362">
        <f>(R56/SUM(crypt_ru[])*640+R92/SUM(mine_ru[])*199+R128/SUM(Dostoevsky[])*85+R164/SUM(old_ru[])*17)/941</f>
        <v>2.6178815552986147E-3</v>
      </c>
      <c r="S20" s="362">
        <f>(S56/SUM(crypt_ru[])*640+S92/SUM(mine_ru[])*199+S128/SUM(Dostoevsky[])*85+S164/SUM(old_ru[])*17)/941</f>
        <v>9.1390430973083711E-4</v>
      </c>
      <c r="T20" s="362">
        <f>(T56/SUM(crypt_ru[])*640+T92/SUM(mine_ru[])*199+T128/SUM(Dostoevsky[])*85+T164/SUM(old_ru[])*17)/941</f>
        <v>2.174299016863781E-3</v>
      </c>
      <c r="U20" s="362">
        <f>(U56/SUM(crypt_ru[])*640+U92/SUM(mine_ru[])*199+U128/SUM(Dostoevsky[])*85+U164/SUM(old_ru[])*17)/941</f>
        <v>1.5445868834311071E-2</v>
      </c>
      <c r="V20" s="362">
        <f>(V56/SUM(crypt_ru[])*640+V92/SUM(mine_ru[])*199+V128/SUM(Dostoevsky[])*85+V164/SUM(old_ru[])*17)/941</f>
        <v>2.6061506733246597E-3</v>
      </c>
      <c r="W20" s="362">
        <f>(W56/SUM(crypt_ru[])*640+W92/SUM(mine_ru[])*199+W128/SUM(Dostoevsky[])*85+W164/SUM(old_ru[])*17)/941</f>
        <v>2.2895484204582463E-4</v>
      </c>
      <c r="X20" s="362">
        <f>(X56/SUM(crypt_ru[])*640+X92/SUM(mine_ru[])*199+X128/SUM(Dostoevsky[])*85+X164/SUM(old_ru[])*17)/941</f>
        <v>2.5677754197069599E-4</v>
      </c>
      <c r="Y20" s="362">
        <f>(Y56/SUM(crypt_ru[])*640+Y92/SUM(mine_ru[])*199+Y128/SUM(Dostoevsky[])*85+Y164/SUM(old_ru[])*17)/941</f>
        <v>1.5383749133917072E-4</v>
      </c>
      <c r="Z20" s="362">
        <f>(Z56/SUM(crypt_ru[])*640+Z92/SUM(mine_ru[])*199+Z128/SUM(Dostoevsky[])*85+Z164/SUM(old_ru[])*17)/941</f>
        <v>3.4839948875875981E-4</v>
      </c>
      <c r="AA20" s="362">
        <f>(AA56/SUM(crypt_ru[])*640+AA92/SUM(mine_ru[])*199+AA128/SUM(Dostoevsky[])*85+AA164/SUM(old_ru[])*17)/941</f>
        <v>2.6897579382957853E-4</v>
      </c>
      <c r="AB20" s="362">
        <f>(AB56/SUM(crypt_ru[])*640+AB92/SUM(mine_ru[])*199+AB128/SUM(Dostoevsky[])*85+AB164/SUM(old_ru[])*17)/941</f>
        <v>1.321419331772426E-5</v>
      </c>
      <c r="AC20" s="362">
        <f>(AC56/SUM(crypt_ru[])*640+AC92/SUM(mine_ru[])*199+AC128/SUM(Dostoevsky[])*85+AC164/SUM(old_ru[])*17)/941</f>
        <v>3.9428955348921028E-4</v>
      </c>
      <c r="AD20" s="362">
        <f>(AD56/SUM(crypt_ru[])*640+AD92/SUM(mine_ru[])*199+AD128/SUM(Dostoevsky[])*85+AD164/SUM(old_ru[])*17)/941</f>
        <v>4.3746594206966089E-4</v>
      </c>
      <c r="AE20" s="362">
        <f>(AE56/SUM(crypt_ru[])*640+AE92/SUM(mine_ru[])*199+AE128/SUM(Dostoevsky[])*85+AE164/SUM(old_ru[])*17)/941</f>
        <v>1.0676583135811573E-3</v>
      </c>
      <c r="AF20" s="362">
        <f>(AF56/SUM(crypt_ru[])*640+AF92/SUM(mine_ru[])*199+AF128/SUM(Dostoevsky[])*85+AF164/SUM(old_ru[])*17)/941</f>
        <v>5.1479252469258444E-4</v>
      </c>
      <c r="AG20" s="362">
        <f>(AG56/SUM(crypt_ru[])*640+AG92/SUM(mine_ru[])*199+AG128/SUM(Dostoevsky[])*85+AG164/SUM(old_ru[])*17)/941</f>
        <v>1.1416312104962339E-4</v>
      </c>
      <c r="AH20" s="362">
        <f>(AH56/SUM(crypt_ru[])*640+AH92/SUM(mine_ru[])*199+AH128/SUM(Dostoevsky[])*85+AH164/SUM(old_ru[])*17)/941</f>
        <v>3.4750734244437054E-3</v>
      </c>
    </row>
    <row r="21" spans="1:69" ht="15" customHeight="1" x14ac:dyDescent="0.25">
      <c r="A21" s="163" t="s">
        <v>178</v>
      </c>
      <c r="B21" s="362">
        <f>(B57/SUM(crypt_ru[])*640+B93/SUM(mine_ru[])*199+B129/SUM(Dostoevsky[])*85+B165/SUM(old_ru[])*17)/941</f>
        <v>8.2627714711743395E-3</v>
      </c>
      <c r="C21" s="362">
        <f>(C57/SUM(crypt_ru[])*640+C93/SUM(mine_ru[])*199+C129/SUM(Dostoevsky[])*85+C165/SUM(old_ru[])*17)/941</f>
        <v>2.5015743755860668E-4</v>
      </c>
      <c r="D21" s="362">
        <f>(D57/SUM(crypt_ru[])*640+D93/SUM(mine_ru[])*199+D129/SUM(Dostoevsky[])*85+D165/SUM(old_ru[])*17)/941</f>
        <v>4.4606555269131416E-3</v>
      </c>
      <c r="E21" s="362">
        <f>(E57/SUM(crypt_ru[])*640+E93/SUM(mine_ru[])*199+E129/SUM(Dostoevsky[])*85+E165/SUM(old_ru[])*17)/941</f>
        <v>1.2931325218780893E-4</v>
      </c>
      <c r="F21" s="362">
        <f>(F57/SUM(crypt_ru[])*640+F93/SUM(mine_ru[])*199+F129/SUM(Dostoevsky[])*85+F165/SUM(old_ru[])*17)/941</f>
        <v>3.9920215360574816E-4</v>
      </c>
      <c r="G21" s="362">
        <f>(G57/SUM(crypt_ru[])*640+G93/SUM(mine_ru[])*199+G129/SUM(Dostoevsky[])*85+G165/SUM(old_ru[])*17)/941</f>
        <v>7.2402457372808503E-3</v>
      </c>
      <c r="H21" s="362">
        <f>(H57/SUM(crypt_ru[])*640+H93/SUM(mine_ru[])*199+H129/SUM(Dostoevsky[])*85+H165/SUM(old_ru[])*17)/941</f>
        <v>9.0135181742594542E-5</v>
      </c>
      <c r="I21" s="362">
        <f>(I57/SUM(crypt_ru[])*640+I93/SUM(mine_ru[])*199+I129/SUM(Dostoevsky[])*85+I165/SUM(old_ru[])*17)/941</f>
        <v>3.7267441641777186E-5</v>
      </c>
      <c r="J21" s="362">
        <f>(J57/SUM(crypt_ru[])*640+J93/SUM(mine_ru[])*199+J129/SUM(Dostoevsky[])*85+J165/SUM(old_ru[])*17)/941</f>
        <v>1.101638650748791E-4</v>
      </c>
      <c r="K21" s="362">
        <f>(K57/SUM(crypt_ru[])*640+K93/SUM(mine_ru[])*199+K129/SUM(Dostoevsky[])*85+K165/SUM(old_ru[])*17)/941</f>
        <v>6.3350894847766827E-3</v>
      </c>
      <c r="L21" s="362">
        <f>(L57/SUM(crypt_ru[])*640+L93/SUM(mine_ru[])*199+L129/SUM(Dostoevsky[])*85+L165/SUM(old_ru[])*17)/941</f>
        <v>2.0424250589970363E-6</v>
      </c>
      <c r="M21" s="362">
        <f>(M57/SUM(crypt_ru[])*640+M93/SUM(mine_ru[])*199+M129/SUM(Dostoevsky[])*85+M165/SUM(old_ru[])*17)/941</f>
        <v>9.4074181984775537E-4</v>
      </c>
      <c r="N21" s="362">
        <f>(N57/SUM(crypt_ru[])*640+N93/SUM(mine_ru[])*199+N129/SUM(Dostoevsky[])*85+N165/SUM(old_ru[])*17)/941</f>
        <v>3.4202473846552003E-4</v>
      </c>
      <c r="O21" s="362">
        <f>(O57/SUM(crypt_ru[])*640+O93/SUM(mine_ru[])*199+O129/SUM(Dostoevsky[])*85+O165/SUM(old_ru[])*17)/941</f>
        <v>3.2011375014810337E-4</v>
      </c>
      <c r="P21" s="362">
        <f>(P57/SUM(crypt_ru[])*640+P93/SUM(mine_ru[])*199+P129/SUM(Dostoevsky[])*85+P165/SUM(old_ru[])*17)/941</f>
        <v>2.1409613898966343E-3</v>
      </c>
      <c r="Q21" s="362">
        <f>(Q57/SUM(crypt_ru[])*640+Q93/SUM(mine_ru[])*199+Q129/SUM(Dostoevsky[])*85+Q165/SUM(old_ru[])*17)/941</f>
        <v>1.2120860753118799E-2</v>
      </c>
      <c r="R21" s="362">
        <f>(R57/SUM(crypt_ru[])*640+R93/SUM(mine_ru[])*199+R129/SUM(Dostoevsky[])*85+R165/SUM(old_ru[])*17)/941</f>
        <v>5.9766867382058449E-4</v>
      </c>
      <c r="S21" s="362">
        <f>(S57/SUM(crypt_ru[])*640+S93/SUM(mine_ru[])*199+S129/SUM(Dostoevsky[])*85+S165/SUM(old_ru[])*17)/941</f>
        <v>4.7032610481106633E-3</v>
      </c>
      <c r="T21" s="362">
        <f>(T57/SUM(crypt_ru[])*640+T93/SUM(mine_ru[])*199+T129/SUM(Dostoevsky[])*85+T165/SUM(old_ru[])*17)/941</f>
        <v>3.1484943234695167E-3</v>
      </c>
      <c r="U21" s="362">
        <f>(U57/SUM(crypt_ru[])*640+U93/SUM(mine_ru[])*199+U129/SUM(Dostoevsky[])*85+U165/SUM(old_ru[])*17)/941</f>
        <v>2.8932394713016121E-4</v>
      </c>
      <c r="V21" s="362">
        <f>(V57/SUM(crypt_ru[])*640+V93/SUM(mine_ru[])*199+V129/SUM(Dostoevsky[])*85+V165/SUM(old_ru[])*17)/941</f>
        <v>2.0550645063122392E-3</v>
      </c>
      <c r="W21" s="362">
        <f>(W57/SUM(crypt_ru[])*640+W93/SUM(mine_ru[])*199+W129/SUM(Dostoevsky[])*85+W165/SUM(old_ru[])*17)/941</f>
        <v>7.9743087950220469E-5</v>
      </c>
      <c r="X21" s="362">
        <f>(X57/SUM(crypt_ru[])*640+X93/SUM(mine_ru[])*199+X129/SUM(Dostoevsky[])*85+X165/SUM(old_ru[])*17)/941</f>
        <v>5.2951472001815089E-5</v>
      </c>
      <c r="Y21" s="362">
        <f>(Y57/SUM(crypt_ru[])*640+Y93/SUM(mine_ru[])*199+Y129/SUM(Dostoevsky[])*85+Y165/SUM(old_ru[])*17)/941</f>
        <v>7.729807395300834E-5</v>
      </c>
      <c r="Z21" s="362">
        <f>(Z57/SUM(crypt_ru[])*640+Z93/SUM(mine_ru[])*199+Z129/SUM(Dostoevsky[])*85+Z165/SUM(old_ru[])*17)/941</f>
        <v>3.762263558003265E-4</v>
      </c>
      <c r="AA21" s="362">
        <f>(AA57/SUM(crypt_ru[])*640+AA93/SUM(mine_ru[])*199+AA129/SUM(Dostoevsky[])*85+AA165/SUM(old_ru[])*17)/941</f>
        <v>2.7652702844328828E-5</v>
      </c>
      <c r="AB21" s="362">
        <f>(AB57/SUM(crypt_ru[])*640+AB93/SUM(mine_ru[])*199+AB129/SUM(Dostoevsky[])*85+AB165/SUM(old_ru[])*17)/941</f>
        <v>1.3670197223116744E-5</v>
      </c>
      <c r="AC21" s="362">
        <f>(AC57/SUM(crypt_ru[])*640+AC93/SUM(mine_ru[])*199+AC129/SUM(Dostoevsky[])*85+AC165/SUM(old_ru[])*17)/941</f>
        <v>1.3966574104239651E-3</v>
      </c>
      <c r="AD21" s="362">
        <f>(AD57/SUM(crypt_ru[])*640+AD93/SUM(mine_ru[])*199+AD129/SUM(Dostoevsky[])*85+AD165/SUM(old_ru[])*17)/941</f>
        <v>1.5147036796141992E-3</v>
      </c>
      <c r="AE21" s="362">
        <f>(AE57/SUM(crypt_ru[])*640+AE93/SUM(mine_ru[])*199+AE129/SUM(Dostoevsky[])*85+AE165/SUM(old_ru[])*17)/941</f>
        <v>3.6098572388311352E-3</v>
      </c>
      <c r="AF21" s="362">
        <f>(AF57/SUM(crypt_ru[])*640+AF93/SUM(mine_ru[])*199+AF129/SUM(Dostoevsky[])*85+AF165/SUM(old_ru[])*17)/941</f>
        <v>7.3758873085342339E-5</v>
      </c>
      <c r="AG21" s="362">
        <f>(AG57/SUM(crypt_ru[])*640+AG93/SUM(mine_ru[])*199+AG129/SUM(Dostoevsky[])*85+AG165/SUM(old_ru[])*17)/941</f>
        <v>8.4964132750733835E-5</v>
      </c>
      <c r="AH21" s="362">
        <f>(AH57/SUM(crypt_ru[])*640+AH93/SUM(mine_ru[])*199+AH129/SUM(Dostoevsky[])*85+AH165/SUM(old_ru[])*17)/941</f>
        <v>5.8273670633269311E-4</v>
      </c>
    </row>
    <row r="22" spans="1:69" ht="15" customHeight="1" x14ac:dyDescent="0.25">
      <c r="A22" s="163" t="s">
        <v>179</v>
      </c>
      <c r="B22" s="362">
        <f>(B58/SUM(crypt_ru[])*640+B94/SUM(mine_ru[])*199+B130/SUM(Dostoevsky[])*85+B166/SUM(old_ru[])*17)/941</f>
        <v>3.1109500513339068E-4</v>
      </c>
      <c r="C22" s="362">
        <f>(C58/SUM(crypt_ru[])*640+C94/SUM(mine_ru[])*199+C130/SUM(Dostoevsky[])*85+C166/SUM(old_ru[])*17)/941</f>
        <v>9.6374186968436885E-4</v>
      </c>
      <c r="D22" s="362">
        <f>(D58/SUM(crypt_ru[])*640+D94/SUM(mine_ru[])*199+D130/SUM(Dostoevsky[])*85+D166/SUM(old_ru[])*17)/941</f>
        <v>6.749364374789797E-4</v>
      </c>
      <c r="E22" s="362">
        <f>(E58/SUM(crypt_ru[])*640+E94/SUM(mine_ru[])*199+E130/SUM(Dostoevsky[])*85+E166/SUM(old_ru[])*17)/941</f>
        <v>1.0545590800379713E-3</v>
      </c>
      <c r="F22" s="362">
        <f>(F58/SUM(crypt_ru[])*640+F94/SUM(mine_ru[])*199+F130/SUM(Dostoevsky[])*85+F166/SUM(old_ru[])*17)/941</f>
        <v>1.8721535495665178E-3</v>
      </c>
      <c r="G22" s="362">
        <f>(G58/SUM(crypt_ru[])*640+G94/SUM(mine_ru[])*199+G130/SUM(Dostoevsky[])*85+G166/SUM(old_ru[])*17)/941</f>
        <v>5.0376980896738965E-4</v>
      </c>
      <c r="H22" s="362">
        <f>(H58/SUM(crypt_ru[])*640+H94/SUM(mine_ru[])*199+H130/SUM(Dostoevsky[])*85+H166/SUM(old_ru[])*17)/941</f>
        <v>1.1794699625243526E-6</v>
      </c>
      <c r="I22" s="362">
        <f>(I58/SUM(crypt_ru[])*640+I94/SUM(mine_ru[])*199+I130/SUM(Dostoevsky[])*85+I166/SUM(old_ru[])*17)/941</f>
        <v>1.1197090568109192E-3</v>
      </c>
      <c r="J22" s="362">
        <f>(J58/SUM(crypt_ru[])*640+J94/SUM(mine_ru[])*199+J130/SUM(Dostoevsky[])*85+J166/SUM(old_ru[])*17)/941</f>
        <v>5.7003738022088843E-4</v>
      </c>
      <c r="K22" s="362">
        <f>(K58/SUM(crypt_ru[])*640+K94/SUM(mine_ru[])*199+K130/SUM(Dostoevsky[])*85+K166/SUM(old_ru[])*17)/941</f>
        <v>3.0867306687693653E-4</v>
      </c>
      <c r="L22" s="362">
        <f>(L58/SUM(crypt_ru[])*640+L94/SUM(mine_ru[])*199+L130/SUM(Dostoevsky[])*85+L166/SUM(old_ru[])*17)/941</f>
        <v>7.2863298676250883E-5</v>
      </c>
      <c r="M22" s="362">
        <f>(M58/SUM(crypt_ru[])*640+M94/SUM(mine_ru[])*199+M130/SUM(Dostoevsky[])*85+M166/SUM(old_ru[])*17)/941</f>
        <v>1.1043365629573238E-3</v>
      </c>
      <c r="N22" s="362">
        <f>(N58/SUM(crypt_ru[])*640+N94/SUM(mine_ru[])*199+N130/SUM(Dostoevsky[])*85+N166/SUM(old_ru[])*17)/941</f>
        <v>1.2953177757577055E-3</v>
      </c>
      <c r="O22" s="362">
        <f>(O58/SUM(crypt_ru[])*640+O94/SUM(mine_ru[])*199+O130/SUM(Dostoevsky[])*85+O166/SUM(old_ru[])*17)/941</f>
        <v>9.7535055419974538E-4</v>
      </c>
      <c r="P22" s="362">
        <f>(P58/SUM(crypt_ru[])*640+P94/SUM(mine_ru[])*199+P130/SUM(Dostoevsky[])*85+P166/SUM(old_ru[])*17)/941</f>
        <v>1.0150286087226778E-3</v>
      </c>
      <c r="Q22" s="362">
        <f>(Q58/SUM(crypt_ru[])*640+Q94/SUM(mine_ru[])*199+Q130/SUM(Dostoevsky[])*85+Q166/SUM(old_ru[])*17)/941</f>
        <v>2.1899645148690052E-4</v>
      </c>
      <c r="R22" s="362">
        <f>(R58/SUM(crypt_ru[])*640+R94/SUM(mine_ru[])*199+R130/SUM(Dostoevsky[])*85+R166/SUM(old_ru[])*17)/941</f>
        <v>1.4921963229630015E-3</v>
      </c>
      <c r="S22" s="362">
        <f>(S58/SUM(crypt_ru[])*640+S94/SUM(mine_ru[])*199+S130/SUM(Dostoevsky[])*85+S166/SUM(old_ru[])*17)/941</f>
        <v>1.4555988899377288E-3</v>
      </c>
      <c r="T22" s="362">
        <f>(T58/SUM(crypt_ru[])*640+T94/SUM(mine_ru[])*199+T130/SUM(Dostoevsky[])*85+T166/SUM(old_ru[])*17)/941</f>
        <v>1.9841785808764013E-3</v>
      </c>
      <c r="U22" s="362">
        <f>(U58/SUM(crypt_ru[])*640+U94/SUM(mine_ru[])*199+U130/SUM(Dostoevsky[])*85+U166/SUM(old_ru[])*17)/941</f>
        <v>1.51847941602103E-3</v>
      </c>
      <c r="V22" s="362">
        <f>(V58/SUM(crypt_ru[])*640+V94/SUM(mine_ru[])*199+V130/SUM(Dostoevsky[])*85+V166/SUM(old_ru[])*17)/941</f>
        <v>7.8464863491121406E-5</v>
      </c>
      <c r="W22" s="362">
        <f>(W58/SUM(crypt_ru[])*640+W94/SUM(mine_ru[])*199+W130/SUM(Dostoevsky[])*85+W166/SUM(old_ru[])*17)/941</f>
        <v>5.9375788542827206E-5</v>
      </c>
      <c r="X22" s="362">
        <f>(X58/SUM(crypt_ru[])*640+X94/SUM(mine_ru[])*199+X130/SUM(Dostoevsky[])*85+X166/SUM(old_ru[])*17)/941</f>
        <v>3.8991513962213981E-4</v>
      </c>
      <c r="Y22" s="362">
        <f>(Y58/SUM(crypt_ru[])*640+Y94/SUM(mine_ru[])*199+Y130/SUM(Dostoevsky[])*85+Y166/SUM(old_ru[])*17)/941</f>
        <v>8.0316454069193061E-5</v>
      </c>
      <c r="Z22" s="362">
        <f>(Z58/SUM(crypt_ru[])*640+Z94/SUM(mine_ru[])*199+Z130/SUM(Dostoevsky[])*85+Z166/SUM(old_ru[])*17)/941</f>
        <v>1.5095088222733201E-3</v>
      </c>
      <c r="AA22" s="362">
        <f>(AA58/SUM(crypt_ru[])*640+AA94/SUM(mine_ru[])*199+AA130/SUM(Dostoevsky[])*85+AA166/SUM(old_ru[])*17)/941</f>
        <v>4.5938053067830865E-4</v>
      </c>
      <c r="AB22" s="362">
        <f>(AB58/SUM(crypt_ru[])*640+AB94/SUM(mine_ru[])*199+AB130/SUM(Dostoevsky[])*85+AB166/SUM(old_ru[])*17)/941</f>
        <v>5.2519412950695365E-4</v>
      </c>
      <c r="AC22" s="362">
        <f>(AC58/SUM(crypt_ru[])*640+AC94/SUM(mine_ru[])*199+AC130/SUM(Dostoevsky[])*85+AC166/SUM(old_ru[])*17)/941</f>
        <v>1.5551459840078954E-8</v>
      </c>
      <c r="AD22" s="362">
        <f>(AD58/SUM(crypt_ru[])*640+AD94/SUM(mine_ru[])*199+AD130/SUM(Dostoevsky[])*85+AD166/SUM(old_ru[])*17)/941</f>
        <v>3.1362110677492558E-7</v>
      </c>
      <c r="AE22" s="362">
        <f>(AE58/SUM(crypt_ru[])*640+AE94/SUM(mine_ru[])*199+AE130/SUM(Dostoevsky[])*85+AE166/SUM(old_ru[])*17)/941</f>
        <v>1.0367639893385971E-7</v>
      </c>
      <c r="AF22" s="362">
        <f>(AF58/SUM(crypt_ru[])*640+AF94/SUM(mine_ru[])*199+AF130/SUM(Dostoevsky[])*85+AF166/SUM(old_ru[])*17)/941</f>
        <v>8.0627217592710843E-5</v>
      </c>
      <c r="AG22" s="362">
        <f>(AG58/SUM(crypt_ru[])*640+AG94/SUM(mine_ru[])*199+AG130/SUM(Dostoevsky[])*85+AG166/SUM(old_ru[])*17)/941</f>
        <v>1.4471230248754162E-3</v>
      </c>
      <c r="AH22" s="362">
        <f>(AH58/SUM(crypt_ru[])*640+AH94/SUM(mine_ru[])*199+AH130/SUM(Dostoevsky[])*85+AH166/SUM(old_ru[])*17)/941</f>
        <v>7.6952252053821057E-5</v>
      </c>
    </row>
    <row r="23" spans="1:69" ht="15" customHeight="1" x14ac:dyDescent="0.25">
      <c r="A23" s="163" t="s">
        <v>180</v>
      </c>
      <c r="B23" s="362">
        <f>(B59/SUM(crypt_ru[])*640+B95/SUM(mine_ru[])*199+B131/SUM(Dostoevsky[])*85+B167/SUM(old_ru[])*17)/941</f>
        <v>4.4189406342638998E-4</v>
      </c>
      <c r="C23" s="362">
        <f>(C59/SUM(crypt_ru[])*640+C95/SUM(mine_ru[])*199+C131/SUM(Dostoevsky[])*85+C167/SUM(old_ru[])*17)/941</f>
        <v>6.5652943382138844E-6</v>
      </c>
      <c r="D23" s="362">
        <f>(D59/SUM(crypt_ru[])*640+D95/SUM(mine_ru[])*199+D131/SUM(Dostoevsky[])*85+D167/SUM(old_ru[])*17)/941</f>
        <v>8.1308215863879473E-6</v>
      </c>
      <c r="E23" s="362">
        <f>(E59/SUM(crypt_ru[])*640+E95/SUM(mine_ru[])*199+E131/SUM(Dostoevsky[])*85+E167/SUM(old_ru[])*17)/941</f>
        <v>1.5553874634506132E-5</v>
      </c>
      <c r="F23" s="362">
        <f>(F59/SUM(crypt_ru[])*640+F95/SUM(mine_ru[])*199+F131/SUM(Dostoevsky[])*85+F167/SUM(old_ru[])*17)/941</f>
        <v>4.9613957114858469E-6</v>
      </c>
      <c r="G23" s="362">
        <f>(G59/SUM(crypt_ru[])*640+G95/SUM(mine_ru[])*199+G131/SUM(Dostoevsky[])*85+G167/SUM(old_ru[])*17)/941</f>
        <v>5.9002560939076906E-4</v>
      </c>
      <c r="H23" s="362">
        <f>(H59/SUM(crypt_ru[])*640+H95/SUM(mine_ru[])*199+H131/SUM(Dostoevsky[])*85+H167/SUM(old_ru[])*17)/941</f>
        <v>9.7852283969142848E-6</v>
      </c>
      <c r="I23" s="362">
        <f>(I59/SUM(crypt_ru[])*640+I95/SUM(mine_ru[])*199+I131/SUM(Dostoevsky[])*85+I167/SUM(old_ru[])*17)/941</f>
        <v>5.2356581461599151E-7</v>
      </c>
      <c r="J23" s="362">
        <f>(J59/SUM(crypt_ru[])*640+J95/SUM(mine_ru[])*199+J131/SUM(Dostoevsky[])*85+J167/SUM(old_ru[])*17)/941</f>
        <v>4.3875690652838222E-6</v>
      </c>
      <c r="K23" s="362">
        <f>(K59/SUM(crypt_ru[])*640+K95/SUM(mine_ru[])*199+K131/SUM(Dostoevsky[])*85+K167/SUM(old_ru[])*17)/941</f>
        <v>1.0707787738449377E-3</v>
      </c>
      <c r="L23" s="362">
        <f>(L59/SUM(crypt_ru[])*640+L95/SUM(mine_ru[])*199+L131/SUM(Dostoevsky[])*85+L167/SUM(old_ru[])*17)/941</f>
        <v>1.0367639893385971E-7</v>
      </c>
      <c r="M23" s="362">
        <f>(M59/SUM(crypt_ru[])*640+M95/SUM(mine_ru[])*199+M131/SUM(Dostoevsky[])*85+M167/SUM(old_ru[])*17)/941</f>
        <v>1.0674952702837E-5</v>
      </c>
      <c r="N23" s="362">
        <f>(N59/SUM(crypt_ru[])*640+N95/SUM(mine_ru[])*199+N131/SUM(Dostoevsky[])*85+N167/SUM(old_ru[])*17)/941</f>
        <v>1.3634109247426764E-4</v>
      </c>
      <c r="O23" s="362">
        <f>(O59/SUM(crypt_ru[])*640+O95/SUM(mine_ru[])*199+O131/SUM(Dostoevsky[])*85+O167/SUM(old_ru[])*17)/941</f>
        <v>1.5341364673780581E-5</v>
      </c>
      <c r="P23" s="362">
        <f>(P59/SUM(crypt_ru[])*640+P95/SUM(mine_ru[])*199+P131/SUM(Dostoevsky[])*85+P167/SUM(old_ru[])*17)/941</f>
        <v>1.5769756727901293E-5</v>
      </c>
      <c r="Q23" s="362">
        <f>(Q59/SUM(crypt_ru[])*640+Q95/SUM(mine_ru[])*199+Q131/SUM(Dostoevsky[])*85+Q167/SUM(old_ru[])*17)/941</f>
        <v>6.9039614580955412E-4</v>
      </c>
      <c r="R23" s="362">
        <f>(R59/SUM(crypt_ru[])*640+R95/SUM(mine_ru[])*199+R131/SUM(Dostoevsky[])*85+R167/SUM(old_ru[])*17)/941</f>
        <v>1.069955529462602E-5</v>
      </c>
      <c r="S23" s="362">
        <f>(S59/SUM(crypt_ru[])*640+S95/SUM(mine_ru[])*199+S131/SUM(Dostoevsky[])*85+S167/SUM(old_ru[])*17)/941</f>
        <v>3.532720027546276E-4</v>
      </c>
      <c r="T23" s="362">
        <f>(T59/SUM(crypt_ru[])*640+T95/SUM(mine_ru[])*199+T131/SUM(Dostoevsky[])*85+T167/SUM(old_ru[])*17)/941</f>
        <v>5.2994835117304663E-5</v>
      </c>
      <c r="U23" s="362">
        <f>(U59/SUM(crypt_ru[])*640+U95/SUM(mine_ru[])*199+U131/SUM(Dostoevsky[])*85+U167/SUM(old_ru[])*17)/941</f>
        <v>6.4370361245052232E-5</v>
      </c>
      <c r="V23" s="362">
        <f>(V59/SUM(crypt_ru[])*640+V95/SUM(mine_ru[])*199+V131/SUM(Dostoevsky[])*85+V167/SUM(old_ru[])*17)/941</f>
        <v>1.8113029401394356E-4</v>
      </c>
      <c r="W23" s="362">
        <f>(W59/SUM(crypt_ru[])*640+W95/SUM(mine_ru[])*199+W131/SUM(Dostoevsky[])*85+W167/SUM(old_ru[])*17)/941</f>
        <v>1.0395630218432622E-4</v>
      </c>
      <c r="X23" s="362">
        <f>(X59/SUM(crypt_ru[])*640+X95/SUM(mine_ru[])*199+X131/SUM(Dostoevsky[])*85+X167/SUM(old_ru[])*17)/941</f>
        <v>1.5144845447839734E-6</v>
      </c>
      <c r="Y23" s="362">
        <f>(Y59/SUM(crypt_ru[])*640+Y95/SUM(mine_ru[])*199+Y131/SUM(Dostoevsky[])*85+Y167/SUM(old_ru[])*17)/941</f>
        <v>4.9327201528545542E-7</v>
      </c>
      <c r="Z23" s="362">
        <f>(Z59/SUM(crypt_ru[])*640+Z95/SUM(mine_ru[])*199+Z131/SUM(Dostoevsky[])*85+Z167/SUM(old_ru[])*17)/941</f>
        <v>1.5742903881895856E-6</v>
      </c>
      <c r="AA23" s="362">
        <f>(AA59/SUM(crypt_ru[])*640+AA95/SUM(mine_ru[])*199+AA131/SUM(Dostoevsky[])*85+AA167/SUM(old_ru[])*17)/941</f>
        <v>4.4308361553024712E-6</v>
      </c>
      <c r="AB23" s="362">
        <f>(AB59/SUM(crypt_ru[])*640+AB95/SUM(mine_ru[])*199+AB131/SUM(Dostoevsky[])*85+AB167/SUM(old_ru[])*17)/941</f>
        <v>5.1838199466929855E-8</v>
      </c>
      <c r="AC23" s="362">
        <f>(AC59/SUM(crypt_ru[])*640+AC95/SUM(mine_ru[])*199+AC131/SUM(Dostoevsky[])*85+AC167/SUM(old_ru[])*17)/941</f>
        <v>9.4504622245180231E-7</v>
      </c>
      <c r="AD23" s="362">
        <f>(AD59/SUM(crypt_ru[])*640+AD95/SUM(mine_ru[])*199+AD131/SUM(Dostoevsky[])*85+AD167/SUM(old_ru[])*17)/941</f>
        <v>2.2900304819785086E-5</v>
      </c>
      <c r="AE23" s="362">
        <f>(AE59/SUM(crypt_ru[])*640+AE95/SUM(mine_ru[])*199+AE131/SUM(Dostoevsky[])*85+AE167/SUM(old_ru[])*17)/941</f>
        <v>2.1407902630262065E-5</v>
      </c>
      <c r="AF23" s="362">
        <f>(AF59/SUM(crypt_ru[])*640+AF95/SUM(mine_ru[])*199+AF131/SUM(Dostoevsky[])*85+AF167/SUM(old_ru[])*17)/941</f>
        <v>8.1824543641120481E-6</v>
      </c>
      <c r="AG23" s="362">
        <f>(AG59/SUM(crypt_ru[])*640+AG95/SUM(mine_ru[])*199+AG131/SUM(Dostoevsky[])*85+AG167/SUM(old_ru[])*17)/941</f>
        <v>7.1554406917872634E-6</v>
      </c>
      <c r="AH23" s="362">
        <f>(AH59/SUM(crypt_ru[])*640+AH95/SUM(mine_ru[])*199+AH131/SUM(Dostoevsky[])*85+AH167/SUM(old_ru[])*17)/941</f>
        <v>3.2907383726031603E-6</v>
      </c>
    </row>
    <row r="24" spans="1:69" ht="15" customHeight="1" x14ac:dyDescent="0.25">
      <c r="A24" s="163" t="s">
        <v>181</v>
      </c>
      <c r="B24" s="362">
        <f>(B60/SUM(crypt_ru[])*640+B96/SUM(mine_ru[])*199+B132/SUM(Dostoevsky[])*85+B168/SUM(old_ru[])*17)/941</f>
        <v>7.7263744290459967E-4</v>
      </c>
      <c r="C24" s="362">
        <f>(C60/SUM(crypt_ru[])*640+C96/SUM(mine_ru[])*199+C132/SUM(Dostoevsky[])*85+C168/SUM(old_ru[])*17)/941</f>
        <v>1.1947116727022169E-4</v>
      </c>
      <c r="D24" s="362">
        <f>(D60/SUM(crypt_ru[])*640+D96/SUM(mine_ru[])*199+D132/SUM(Dostoevsky[])*85+D168/SUM(old_ru[])*17)/941</f>
        <v>4.6467957078744819E-4</v>
      </c>
      <c r="E24" s="362">
        <f>(E60/SUM(crypt_ru[])*640+E96/SUM(mine_ru[])*199+E132/SUM(Dostoevsky[])*85+E168/SUM(old_ru[])*17)/941</f>
        <v>1.703326830754278E-4</v>
      </c>
      <c r="F24" s="362">
        <f>(F60/SUM(crypt_ru[])*640+F96/SUM(mine_ru[])*199+F132/SUM(Dostoevsky[])*85+F168/SUM(old_ru[])*17)/941</f>
        <v>2.1126509515706458E-4</v>
      </c>
      <c r="G24" s="362">
        <f>(G60/SUM(crypt_ru[])*640+G96/SUM(mine_ru[])*199+G132/SUM(Dostoevsky[])*85+G168/SUM(old_ru[])*17)/941</f>
        <v>1.8415657320174311E-4</v>
      </c>
      <c r="H24" s="362">
        <f>(H60/SUM(crypt_ru[])*640+H96/SUM(mine_ru[])*199+H132/SUM(Dostoevsky[])*85+H168/SUM(old_ru[])*17)/941</f>
        <v>2.7074077039485014E-6</v>
      </c>
      <c r="I24" s="362">
        <f>(I60/SUM(crypt_ru[])*640+I96/SUM(mine_ru[])*199+I132/SUM(Dostoevsky[])*85+I168/SUM(old_ru[])*17)/941</f>
        <v>4.0395726054954713E-5</v>
      </c>
      <c r="J24" s="362">
        <f>(J60/SUM(crypt_ru[])*640+J96/SUM(mine_ru[])*199+J132/SUM(Dostoevsky[])*85+J168/SUM(old_ru[])*17)/941</f>
        <v>1.0735377959680805E-4</v>
      </c>
      <c r="K24" s="362">
        <f>(K60/SUM(crypt_ru[])*640+K96/SUM(mine_ru[])*199+K132/SUM(Dostoevsky[])*85+K168/SUM(old_ru[])*17)/941</f>
        <v>7.1476793318238504E-4</v>
      </c>
      <c r="L24" s="362">
        <f>(L60/SUM(crypt_ru[])*640+L96/SUM(mine_ru[])*199+L132/SUM(Dostoevsky[])*85+L168/SUM(old_ru[])*17)/941</f>
        <v>8.060840017107592E-7</v>
      </c>
      <c r="M24" s="362">
        <f>(M60/SUM(crypt_ru[])*640+M96/SUM(mine_ru[])*199+M132/SUM(Dostoevsky[])*85+M168/SUM(old_ru[])*17)/941</f>
        <v>2.6715448895833939E-4</v>
      </c>
      <c r="N24" s="362">
        <f>(N60/SUM(crypt_ru[])*640+N96/SUM(mine_ru[])*199+N132/SUM(Dostoevsky[])*85+N168/SUM(old_ru[])*17)/941</f>
        <v>1.8063955434508138E-4</v>
      </c>
      <c r="O24" s="362">
        <f>(O60/SUM(crypt_ru[])*640+O96/SUM(mine_ru[])*199+O132/SUM(Dostoevsky[])*85+O168/SUM(old_ru[])*17)/941</f>
        <v>2.3566831965918039E-4</v>
      </c>
      <c r="P24" s="362">
        <f>(P60/SUM(crypt_ru[])*640+P96/SUM(mine_ru[])*199+P132/SUM(Dostoevsky[])*85+P168/SUM(old_ru[])*17)/941</f>
        <v>4.428943586771753E-4</v>
      </c>
      <c r="Q24" s="362">
        <f>(Q60/SUM(crypt_ru[])*640+Q96/SUM(mine_ru[])*199+Q132/SUM(Dostoevsky[])*85+Q168/SUM(old_ru[])*17)/941</f>
        <v>2.3358993073589449E-3</v>
      </c>
      <c r="R24" s="362">
        <f>(R60/SUM(crypt_ru[])*640+R96/SUM(mine_ru[])*199+R132/SUM(Dostoevsky[])*85+R168/SUM(old_ru[])*17)/941</f>
        <v>4.9700437789055164E-4</v>
      </c>
      <c r="S24" s="362">
        <f>(S60/SUM(crypt_ru[])*640+S96/SUM(mine_ru[])*199+S132/SUM(Dostoevsky[])*85+S168/SUM(old_ru[])*17)/941</f>
        <v>5.0765013209409825E-4</v>
      </c>
      <c r="T24" s="362">
        <f>(T60/SUM(crypt_ru[])*640+T96/SUM(mine_ru[])*199+T132/SUM(Dostoevsky[])*85+T168/SUM(old_ru[])*17)/941</f>
        <v>5.2790195182391829E-4</v>
      </c>
      <c r="U24" s="362">
        <f>(U60/SUM(crypt_ru[])*640+U96/SUM(mine_ru[])*199+U132/SUM(Dostoevsky[])*85+U168/SUM(old_ru[])*17)/941</f>
        <v>1.8200380520567243E-4</v>
      </c>
      <c r="V24" s="362">
        <f>(V60/SUM(crypt_ru[])*640+V96/SUM(mine_ru[])*199+V132/SUM(Dostoevsky[])*85+V168/SUM(old_ru[])*17)/941</f>
        <v>3.0204300672064709E-4</v>
      </c>
      <c r="W24" s="362">
        <f>(W60/SUM(crypt_ru[])*640+W96/SUM(mine_ru[])*199+W132/SUM(Dostoevsky[])*85+W168/SUM(old_ru[])*17)/941</f>
        <v>6.4601735901599519E-5</v>
      </c>
      <c r="X24" s="362">
        <f>(X60/SUM(crypt_ru[])*640+X96/SUM(mine_ru[])*199+X132/SUM(Dostoevsky[])*85+X168/SUM(old_ru[])*17)/941</f>
        <v>3.8202723922942409E-5</v>
      </c>
      <c r="Y24" s="362">
        <f>(Y60/SUM(crypt_ru[])*640+Y96/SUM(mine_ru[])*199+Y132/SUM(Dostoevsky[])*85+Y168/SUM(old_ru[])*17)/941</f>
        <v>3.0978014354663834E-5</v>
      </c>
      <c r="Z24" s="362">
        <f>(Z60/SUM(crypt_ru[])*640+Z96/SUM(mine_ru[])*199+Z132/SUM(Dostoevsky[])*85+Z168/SUM(old_ru[])*17)/941</f>
        <v>6.7165121240966429E-5</v>
      </c>
      <c r="AA24" s="362">
        <f>(AA60/SUM(crypt_ru[])*640+AA96/SUM(mine_ru[])*199+AA132/SUM(Dostoevsky[])*85+AA168/SUM(old_ru[])*17)/941</f>
        <v>3.058147795256307E-5</v>
      </c>
      <c r="AB24" s="362">
        <f>(AB60/SUM(crypt_ru[])*640+AB96/SUM(mine_ru[])*199+AB132/SUM(Dostoevsky[])*85+AB168/SUM(old_ru[])*17)/941</f>
        <v>1.2855873467798603E-6</v>
      </c>
      <c r="AC24" s="362">
        <f>(AC60/SUM(crypt_ru[])*640+AC96/SUM(mine_ru[])*199+AC132/SUM(Dostoevsky[])*85+AC168/SUM(old_ru[])*17)/941</f>
        <v>3.9605621153795747E-6</v>
      </c>
      <c r="AD24" s="362">
        <f>(AD60/SUM(crypt_ru[])*640+AD96/SUM(mine_ru[])*199+AD132/SUM(Dostoevsky[])*85+AD168/SUM(old_ru[])*17)/941</f>
        <v>9.8297845132346179E-7</v>
      </c>
      <c r="AE24" s="362">
        <f>(AE60/SUM(crypt_ru[])*640+AE96/SUM(mine_ru[])*199+AE132/SUM(Dostoevsky[])*85+AE168/SUM(old_ru[])*17)/941</f>
        <v>6.7324384708127757E-6</v>
      </c>
      <c r="AF24" s="362">
        <f>(AF60/SUM(crypt_ru[])*640+AF96/SUM(mine_ru[])*199+AF132/SUM(Dostoevsky[])*85+AF168/SUM(old_ru[])*17)/941</f>
        <v>6.7972167464138252E-5</v>
      </c>
      <c r="AG24" s="362">
        <f>(AG60/SUM(crypt_ru[])*640+AG96/SUM(mine_ru[])*199+AG132/SUM(Dostoevsky[])*85+AG168/SUM(old_ru[])*17)/941</f>
        <v>5.4903098949730124E-6</v>
      </c>
      <c r="AH24" s="362">
        <f>(AH60/SUM(crypt_ru[])*640+AH96/SUM(mine_ru[])*199+AH132/SUM(Dostoevsky[])*85+AH168/SUM(old_ru[])*17)/941</f>
        <v>2.7071526002330016E-5</v>
      </c>
      <c r="BQ24" s="112" t="s">
        <v>37</v>
      </c>
    </row>
    <row r="25" spans="1:69" ht="15" customHeight="1" x14ac:dyDescent="0.25">
      <c r="A25" s="163" t="s">
        <v>182</v>
      </c>
      <c r="B25" s="362">
        <f>(B61/SUM(crypt_ru[])*640+B97/SUM(mine_ru[])*199+B133/SUM(Dostoevsky[])*85+B169/SUM(old_ru[])*17)/941</f>
        <v>6.2368988982378212E-4</v>
      </c>
      <c r="C25" s="362">
        <f>(C61/SUM(crypt_ru[])*640+C97/SUM(mine_ru[])*199+C133/SUM(Dostoevsky[])*85+C169/SUM(old_ru[])*17)/941</f>
        <v>1.2121992974674238E-5</v>
      </c>
      <c r="D25" s="362">
        <f>(D61/SUM(crypt_ru[])*640+D97/SUM(mine_ru[])*199+D133/SUM(Dostoevsky[])*85+D169/SUM(old_ru[])*17)/941</f>
        <v>1.1869879446421252E-4</v>
      </c>
      <c r="E25" s="362">
        <f>(E61/SUM(crypt_ru[])*640+E97/SUM(mine_ru[])*199+E133/SUM(Dostoevsky[])*85+E169/SUM(old_ru[])*17)/941</f>
        <v>7.9077527797556676E-6</v>
      </c>
      <c r="F25" s="362">
        <f>(F61/SUM(crypt_ru[])*640+F97/SUM(mine_ru[])*199+F133/SUM(Dostoevsky[])*85+F169/SUM(old_ru[])*17)/941</f>
        <v>1.1588580415483867E-5</v>
      </c>
      <c r="G25" s="362">
        <f>(G61/SUM(crypt_ru[])*640+G97/SUM(mine_ru[])*199+G133/SUM(Dostoevsky[])*85+G169/SUM(old_ru[])*17)/941</f>
        <v>1.4391756227306336E-3</v>
      </c>
      <c r="H25" s="362">
        <f>(H61/SUM(crypt_ru[])*640+H97/SUM(mine_ru[])*199+H133/SUM(Dostoevsky[])*85+H169/SUM(old_ru[])*17)/941</f>
        <v>1.1825418949983592E-7</v>
      </c>
      <c r="I25" s="362">
        <f>(I61/SUM(crypt_ru[])*640+I97/SUM(mine_ru[])*199+I133/SUM(Dostoevsky[])*85+I169/SUM(old_ru[])*17)/941</f>
        <v>1.4151828454471848E-6</v>
      </c>
      <c r="J25" s="362">
        <f>(J61/SUM(crypt_ru[])*640+J97/SUM(mine_ru[])*199+J133/SUM(Dostoevsky[])*85+J169/SUM(old_ru[])*17)/941</f>
        <v>2.1273945344924009E-5</v>
      </c>
      <c r="K25" s="362">
        <f>(K61/SUM(crypt_ru[])*640+K97/SUM(mine_ru[])*199+K133/SUM(Dostoevsky[])*85+K169/SUM(old_ru[])*17)/941</f>
        <v>2.5795271577774043E-3</v>
      </c>
      <c r="L25" s="362">
        <f>(L61/SUM(crypt_ru[])*640+L97/SUM(mine_ru[])*199+L133/SUM(Dostoevsky[])*85+L169/SUM(old_ru[])*17)/941</f>
        <v>2.332718976011843E-7</v>
      </c>
      <c r="M25" s="362">
        <f>(M61/SUM(crypt_ru[])*640+M97/SUM(mine_ru[])*199+M133/SUM(Dostoevsky[])*85+M169/SUM(old_ru[])*17)/941</f>
        <v>1.6646021880510864E-4</v>
      </c>
      <c r="N25" s="362">
        <f>(N61/SUM(crypt_ru[])*640+N97/SUM(mine_ru[])*199+N133/SUM(Dostoevsky[])*85+N169/SUM(old_ru[])*17)/941</f>
        <v>9.9214477830302821E-6</v>
      </c>
      <c r="O25" s="362">
        <f>(O61/SUM(crypt_ru[])*640+O97/SUM(mine_ru[])*199+O133/SUM(Dostoevsky[])*85+O169/SUM(old_ru[])*17)/941</f>
        <v>1.0046654249822451E-5</v>
      </c>
      <c r="P25" s="362">
        <f>(P61/SUM(crypt_ru[])*640+P97/SUM(mine_ru[])*199+P133/SUM(Dostoevsky[])*85+P169/SUM(old_ru[])*17)/941</f>
        <v>1.4405657458662543E-5</v>
      </c>
      <c r="Q25" s="362">
        <f>(Q61/SUM(crypt_ru[])*640+Q97/SUM(mine_ru[])*199+Q133/SUM(Dostoevsky[])*85+Q169/SUM(old_ru[])*17)/941</f>
        <v>1.7161488235833218E-4</v>
      </c>
      <c r="R25" s="362">
        <f>(R61/SUM(crypt_ru[])*640+R97/SUM(mine_ru[])*199+R133/SUM(Dostoevsky[])*85+R169/SUM(old_ru[])*17)/941</f>
        <v>2.2141205961978762E-5</v>
      </c>
      <c r="S25" s="362">
        <f>(S61/SUM(crypt_ru[])*640+S97/SUM(mine_ru[])*199+S133/SUM(Dostoevsky[])*85+S169/SUM(old_ru[])*17)/941</f>
        <v>9.9481896273861509E-6</v>
      </c>
      <c r="T25" s="362">
        <f>(T61/SUM(crypt_ru[])*640+T97/SUM(mine_ru[])*199+T133/SUM(Dostoevsky[])*85+T169/SUM(old_ru[])*17)/941</f>
        <v>2.5656727809474014E-5</v>
      </c>
      <c r="U25" s="362">
        <f>(U61/SUM(crypt_ru[])*640+U97/SUM(mine_ru[])*199+U133/SUM(Dostoevsky[])*85+U169/SUM(old_ru[])*17)/941</f>
        <v>8.217588553262234E-6</v>
      </c>
      <c r="V25" s="362">
        <f>(V61/SUM(crypt_ru[])*640+V97/SUM(mine_ru[])*199+V133/SUM(Dostoevsky[])*85+V169/SUM(old_ru[])*17)/941</f>
        <v>1.7534864589726702E-4</v>
      </c>
      <c r="W25" s="362">
        <f>(W61/SUM(crypt_ru[])*640+W97/SUM(mine_ru[])*199+W133/SUM(Dostoevsky[])*85+W169/SUM(old_ru[])*17)/941</f>
        <v>2.7205318027397151E-6</v>
      </c>
      <c r="X25" s="362">
        <f>(X61/SUM(crypt_ru[])*640+X97/SUM(mine_ru[])*199+X133/SUM(Dostoevsky[])*85+X169/SUM(old_ru[])*17)/941</f>
        <v>4.5525185071222425E-6</v>
      </c>
      <c r="Y25" s="362">
        <f>(Y61/SUM(crypt_ru[])*640+Y97/SUM(mine_ru[])*199+Y133/SUM(Dostoevsky[])*85+Y169/SUM(old_ru[])*17)/941</f>
        <v>7.1444012319231698E-6</v>
      </c>
      <c r="Z25" s="362">
        <f>(Z61/SUM(crypt_ru[])*640+Z97/SUM(mine_ru[])*199+Z133/SUM(Dostoevsky[])*85+Z169/SUM(old_ru[])*17)/941</f>
        <v>2.0631603387838082E-6</v>
      </c>
      <c r="AA25" s="362">
        <f>(AA61/SUM(crypt_ru[])*640+AA97/SUM(mine_ru[])*199+AA133/SUM(Dostoevsky[])*85+AA169/SUM(old_ru[])*17)/941</f>
        <v>2.6813104310177728E-6</v>
      </c>
      <c r="AB25" s="362">
        <f>(AB61/SUM(crypt_ru[])*640+AB97/SUM(mine_ru[])*199+AB133/SUM(Dostoevsky[])*85+AB169/SUM(old_ru[])*17)/941</f>
        <v>2.5919099733464927E-8</v>
      </c>
      <c r="AC25" s="362">
        <f>(AC61/SUM(crypt_ru[])*640+AC97/SUM(mine_ru[])*199+AC133/SUM(Dostoevsky[])*85+AC169/SUM(old_ru[])*17)/941</f>
        <v>4.3899283049687766E-7</v>
      </c>
      <c r="AD25" s="362">
        <f>(AD61/SUM(crypt_ru[])*640+AD97/SUM(mine_ru[])*199+AD133/SUM(Dostoevsky[])*85+AD169/SUM(old_ru[])*17)/941</f>
        <v>2.561276808727947E-4</v>
      </c>
      <c r="AE25" s="362">
        <f>(AE61/SUM(crypt_ru[])*640+AE97/SUM(mine_ru[])*199+AE133/SUM(Dostoevsky[])*85+AE169/SUM(old_ru[])*17)/941</f>
        <v>6.141181147586379E-7</v>
      </c>
      <c r="AF25" s="362">
        <f>(AF61/SUM(crypt_ru[])*640+AF97/SUM(mine_ru[])*199+AF133/SUM(Dostoevsky[])*85+AF169/SUM(old_ru[])*17)/941</f>
        <v>3.447720287051495E-6</v>
      </c>
      <c r="AG25" s="362">
        <f>(AG61/SUM(crypt_ru[])*640+AG97/SUM(mine_ru[])*199+AG133/SUM(Dostoevsky[])*85+AG169/SUM(old_ru[])*17)/941</f>
        <v>5.008338316036699E-6</v>
      </c>
      <c r="AH25" s="362">
        <f>(AH61/SUM(crypt_ru[])*640+AH97/SUM(mine_ru[])*199+AH133/SUM(Dostoevsky[])*85+AH169/SUM(old_ru[])*17)/941</f>
        <v>3.603234885452285E-6</v>
      </c>
    </row>
    <row r="26" spans="1:69" ht="15" customHeight="1" x14ac:dyDescent="0.25">
      <c r="A26" s="163" t="s">
        <v>183</v>
      </c>
      <c r="B26" s="362">
        <f>(B62/SUM(crypt_ru[])*640+B98/SUM(mine_ru[])*199+B134/SUM(Dostoevsky[])*85+B170/SUM(old_ru[])*17)/941</f>
        <v>2.6516960439471804E-3</v>
      </c>
      <c r="C26" s="362">
        <f>(C62/SUM(crypt_ru[])*640+C98/SUM(mine_ru[])*199+C134/SUM(Dostoevsky[])*85+C170/SUM(old_ru[])*17)/941</f>
        <v>1.0111520828525328E-5</v>
      </c>
      <c r="D26" s="362">
        <f>(D62/SUM(crypt_ru[])*640+D98/SUM(mine_ru[])*199+D134/SUM(Dostoevsky[])*85+D170/SUM(old_ru[])*17)/941</f>
        <v>2.781569250625967E-5</v>
      </c>
      <c r="E26" s="362">
        <f>(E62/SUM(crypt_ru[])*640+E98/SUM(mine_ru[])*199+E134/SUM(Dostoevsky[])*85+E170/SUM(old_ru[])*17)/941</f>
        <v>6.8538054656049672E-6</v>
      </c>
      <c r="F26" s="362">
        <f>(F62/SUM(crypt_ru[])*640+F98/SUM(mine_ru[])*199+F134/SUM(Dostoevsky[])*85+F170/SUM(old_ru[])*17)/941</f>
        <v>6.9048481689950559E-6</v>
      </c>
      <c r="G26" s="362">
        <f>(G62/SUM(crypt_ru[])*640+G98/SUM(mine_ru[])*199+G134/SUM(Dostoevsky[])*85+G170/SUM(old_ru[])*17)/941</f>
        <v>4.6264588976992647E-3</v>
      </c>
      <c r="H26" s="362">
        <f>(H62/SUM(crypt_ru[])*640+H98/SUM(mine_ru[])*199+H134/SUM(Dostoevsky[])*85+H170/SUM(old_ru[])*17)/941</f>
        <v>1.9955923806133188E-4</v>
      </c>
      <c r="I26" s="362">
        <f>(I62/SUM(crypt_ru[])*640+I98/SUM(mine_ru[])*199+I134/SUM(Dostoevsky[])*85+I170/SUM(old_ru[])*17)/941</f>
        <v>1.8143109894591493E-5</v>
      </c>
      <c r="J26" s="362">
        <f>(J62/SUM(crypt_ru[])*640+J98/SUM(mine_ru[])*199+J134/SUM(Dostoevsky[])*85+J170/SUM(old_ru[])*17)/941</f>
        <v>5.5078086933612978E-6</v>
      </c>
      <c r="K26" s="362">
        <f>(K62/SUM(crypt_ru[])*640+K98/SUM(mine_ru[])*199+K134/SUM(Dostoevsky[])*85+K170/SUM(old_ru[])*17)/941</f>
        <v>2.1516354506746472E-3</v>
      </c>
      <c r="L26" s="362">
        <f>(L62/SUM(crypt_ru[])*640+L98/SUM(mine_ru[])*199+L134/SUM(Dostoevsky[])*85+L170/SUM(old_ru[])*17)/941</f>
        <v>1.1922785877393866E-7</v>
      </c>
      <c r="M26" s="362">
        <f>(M62/SUM(crypt_ru[])*640+M98/SUM(mine_ru[])*199+M134/SUM(Dostoevsky[])*85+M170/SUM(old_ru[])*17)/941</f>
        <v>2.9904205790032338E-4</v>
      </c>
      <c r="N26" s="362">
        <f>(N62/SUM(crypt_ru[])*640+N98/SUM(mine_ru[])*199+N134/SUM(Dostoevsky[])*85+N170/SUM(old_ru[])*17)/941</f>
        <v>1.0270016956122281E-4</v>
      </c>
      <c r="O26" s="362">
        <f>(O62/SUM(crypt_ru[])*640+O98/SUM(mine_ru[])*199+O134/SUM(Dostoevsky[])*85+O170/SUM(old_ru[])*17)/941</f>
        <v>1.248912513525506E-5</v>
      </c>
      <c r="P26" s="362">
        <f>(P62/SUM(crypt_ru[])*640+P98/SUM(mine_ru[])*199+P134/SUM(Dostoevsky[])*85+P170/SUM(old_ru[])*17)/941</f>
        <v>1.2825310867232058E-3</v>
      </c>
      <c r="Q26" s="362">
        <f>(Q62/SUM(crypt_ru[])*640+Q98/SUM(mine_ru[])*199+Q134/SUM(Dostoevsky[])*85+Q170/SUM(old_ru[])*17)/941</f>
        <v>4.9296323564075473E-5</v>
      </c>
      <c r="R26" s="362">
        <f>(R62/SUM(crypt_ru[])*640+R98/SUM(mine_ru[])*199+R134/SUM(Dostoevsky[])*85+R170/SUM(old_ru[])*17)/941</f>
        <v>1.8631595309143129E-5</v>
      </c>
      <c r="S26" s="362">
        <f>(S62/SUM(crypt_ru[])*640+S98/SUM(mine_ru[])*199+S134/SUM(Dostoevsky[])*85+S170/SUM(old_ru[])*17)/941</f>
        <v>8.3459715762196246E-5</v>
      </c>
      <c r="T26" s="362">
        <f>(T62/SUM(crypt_ru[])*640+T98/SUM(mine_ru[])*199+T134/SUM(Dostoevsky[])*85+T170/SUM(old_ru[])*17)/941</f>
        <v>2.1821729215286435E-5</v>
      </c>
      <c r="U26" s="362">
        <f>(U62/SUM(crypt_ru[])*640+U98/SUM(mine_ru[])*199+U134/SUM(Dostoevsky[])*85+U170/SUM(old_ru[])*17)/941</f>
        <v>1.9398180460727802E-3</v>
      </c>
      <c r="V26" s="362">
        <f>(V62/SUM(crypt_ru[])*640+V98/SUM(mine_ru[])*199+V134/SUM(Dostoevsky[])*85+V170/SUM(old_ru[])*17)/941</f>
        <v>3.0051378347161899E-4</v>
      </c>
      <c r="W26" s="362">
        <f>(W62/SUM(crypt_ru[])*640+W98/SUM(mine_ru[])*199+W134/SUM(Dostoevsky[])*85+W170/SUM(old_ru[])*17)/941</f>
        <v>2.5382889842558376E-6</v>
      </c>
      <c r="X26" s="362">
        <f>(X62/SUM(crypt_ru[])*640+X98/SUM(mine_ru[])*199+X134/SUM(Dostoevsky[])*85+X170/SUM(old_ru[])*17)/941</f>
        <v>4.6236246703283989E-6</v>
      </c>
      <c r="Y26" s="362">
        <f>(Y62/SUM(crypt_ru[])*640+Y98/SUM(mine_ru[])*199+Y134/SUM(Dostoevsky[])*85+Y170/SUM(old_ru[])*17)/941</f>
        <v>4.5617615530898277E-7</v>
      </c>
      <c r="Z26" s="362">
        <f>(Z62/SUM(crypt_ru[])*640+Z98/SUM(mine_ru[])*199+Z134/SUM(Dostoevsky[])*85+Z170/SUM(old_ru[])*17)/941</f>
        <v>1.3494580666622077E-5</v>
      </c>
      <c r="AA26" s="362">
        <f>(AA62/SUM(crypt_ru[])*640+AA98/SUM(mine_ru[])*199+AA134/SUM(Dostoevsky[])*85+AA170/SUM(old_ru[])*17)/941</f>
        <v>1.2805565952158073E-4</v>
      </c>
      <c r="AB26" s="362">
        <f>(AB62/SUM(crypt_ru[])*640+AB98/SUM(mine_ru[])*199+AB134/SUM(Dostoevsky[])*85+AB170/SUM(old_ru[])*17)/941</f>
        <v>1.7187517859049039E-7</v>
      </c>
      <c r="AC26" s="362">
        <f>(AC62/SUM(crypt_ru[])*640+AC98/SUM(mine_ru[])*199+AC134/SUM(Dostoevsky[])*85+AC170/SUM(old_ru[])*17)/941</f>
        <v>3.7850725216898367E-5</v>
      </c>
      <c r="AD26" s="362">
        <f>(AD62/SUM(crypt_ru[])*640+AD98/SUM(mine_ru[])*199+AD134/SUM(Dostoevsky[])*85+AD170/SUM(old_ru[])*17)/941</f>
        <v>4.707539458749589E-7</v>
      </c>
      <c r="AE26" s="362">
        <f>(AE62/SUM(crypt_ru[])*640+AE98/SUM(mine_ru[])*199+AE134/SUM(Dostoevsky[])*85+AE170/SUM(old_ru[])*17)/941</f>
        <v>1.2776135689018385E-4</v>
      </c>
      <c r="AF26" s="362">
        <f>(AF62/SUM(crypt_ru[])*640+AF98/SUM(mine_ru[])*199+AF134/SUM(Dostoevsky[])*85+AF170/SUM(old_ru[])*17)/941</f>
        <v>4.8959397664542617E-6</v>
      </c>
      <c r="AG26" s="362">
        <f>(AG62/SUM(crypt_ru[])*640+AG98/SUM(mine_ru[])*199+AG134/SUM(Dostoevsky[])*85+AG170/SUM(old_ru[])*17)/941</f>
        <v>1.4333125909878279E-6</v>
      </c>
      <c r="AH26" s="362">
        <f>(AH62/SUM(crypt_ru[])*640+AH98/SUM(mine_ru[])*199+AH134/SUM(Dostoevsky[])*85+AH170/SUM(old_ru[])*17)/941</f>
        <v>1.9977043937522225E-6</v>
      </c>
    </row>
    <row r="27" spans="1:69" ht="15" customHeight="1" x14ac:dyDescent="0.25">
      <c r="A27" s="163" t="s">
        <v>184</v>
      </c>
      <c r="B27" s="362">
        <f>(B63/SUM(crypt_ru[])*640+B99/SUM(mine_ru[])*199+B135/SUM(Dostoevsky[])*85+B171/SUM(old_ru[])*17)/941</f>
        <v>7.9288615722317873E-4</v>
      </c>
      <c r="C27" s="362">
        <f>(C63/SUM(crypt_ru[])*640+C99/SUM(mine_ru[])*199+C135/SUM(Dostoevsky[])*85+C171/SUM(old_ru[])*17)/941</f>
        <v>3.5944854862581423E-6</v>
      </c>
      <c r="D27" s="362">
        <f>(D63/SUM(crypt_ru[])*640+D99/SUM(mine_ru[])*199+D135/SUM(Dostoevsky[])*85+D171/SUM(old_ru[])*17)/941</f>
        <v>5.8300792715878055E-5</v>
      </c>
      <c r="E27" s="362">
        <f>(E63/SUM(crypt_ru[])*640+E99/SUM(mine_ru[])*199+E135/SUM(Dostoevsky[])*85+E171/SUM(old_ru[])*17)/941</f>
        <v>2.1856246789562344E-6</v>
      </c>
      <c r="F27" s="362">
        <f>(F63/SUM(crypt_ru[])*640+F99/SUM(mine_ru[])*199+F135/SUM(Dostoevsky[])*85+F171/SUM(old_ru[])*17)/941</f>
        <v>2.5199810655179317E-6</v>
      </c>
      <c r="G27" s="362">
        <f>(G63/SUM(crypt_ru[])*640+G99/SUM(mine_ru[])*199+G135/SUM(Dostoevsky[])*85+G171/SUM(old_ru[])*17)/941</f>
        <v>1.8460741812296839E-3</v>
      </c>
      <c r="H27" s="362">
        <f>(H63/SUM(crypt_ru[])*640+H99/SUM(mine_ru[])*199+H135/SUM(Dostoevsky[])*85+H171/SUM(old_ru[])*17)/941</f>
        <v>8.3326385167265007E-5</v>
      </c>
      <c r="I27" s="362">
        <f>(I63/SUM(crypt_ru[])*640+I99/SUM(mine_ru[])*199+I135/SUM(Dostoevsky[])*85+I171/SUM(old_ru[])*17)/941</f>
        <v>2.5141526741460981E-7</v>
      </c>
      <c r="J27" s="362">
        <f>(J63/SUM(crypt_ru[])*640+J99/SUM(mine_ru[])*199+J135/SUM(Dostoevsky[])*85+J171/SUM(old_ru[])*17)/941</f>
        <v>1.3571871567594596E-6</v>
      </c>
      <c r="K27" s="362">
        <f>(K63/SUM(crypt_ru[])*640+K99/SUM(mine_ru[])*199+K135/SUM(Dostoevsky[])*85+K171/SUM(old_ru[])*17)/941</f>
        <v>1.5123173157390269E-3</v>
      </c>
      <c r="L27" s="362">
        <f>(L63/SUM(crypt_ru[])*640+L99/SUM(mine_ru[])*199+L135/SUM(Dostoevsky[])*85+L171/SUM(old_ru[])*17)/941</f>
        <v>1.0108448896051322E-7</v>
      </c>
      <c r="M27" s="362">
        <f>(M63/SUM(crypt_ru[])*640+M99/SUM(mine_ru[])*199+M135/SUM(Dostoevsky[])*85+M171/SUM(old_ru[])*17)/941</f>
        <v>3.7481968404044032E-4</v>
      </c>
      <c r="N27" s="362">
        <f>(N63/SUM(crypt_ru[])*640+N99/SUM(mine_ru[])*199+N135/SUM(Dostoevsky[])*85+N171/SUM(old_ru[])*17)/941</f>
        <v>3.9658013197039186E-4</v>
      </c>
      <c r="O27" s="362">
        <f>(O63/SUM(crypt_ru[])*640+O99/SUM(mine_ru[])*199+O135/SUM(Dostoevsky[])*85+O171/SUM(old_ru[])*17)/941</f>
        <v>1.6697055966484922E-5</v>
      </c>
      <c r="P27" s="362">
        <f>(P63/SUM(crypt_ru[])*640+P99/SUM(mine_ru[])*199+P135/SUM(Dostoevsky[])*85+P171/SUM(old_ru[])*17)/941</f>
        <v>3.1903023748883197E-4</v>
      </c>
      <c r="Q27" s="362">
        <f>(Q63/SUM(crypt_ru[])*640+Q99/SUM(mine_ru[])*199+Q135/SUM(Dostoevsky[])*85+Q171/SUM(old_ru[])*17)/941</f>
        <v>2.5412085197543778E-4</v>
      </c>
      <c r="R27" s="362">
        <f>(R63/SUM(crypt_ru[])*640+R99/SUM(mine_ru[])*199+R135/SUM(Dostoevsky[])*85+R171/SUM(old_ru[])*17)/941</f>
        <v>2.084778838818773E-5</v>
      </c>
      <c r="S27" s="362">
        <f>(S63/SUM(crypt_ru[])*640+S99/SUM(mine_ru[])*199+S135/SUM(Dostoevsky[])*85+S171/SUM(old_ru[])*17)/941</f>
        <v>3.2927954456893896E-5</v>
      </c>
      <c r="T27" s="362">
        <f>(T63/SUM(crypt_ru[])*640+T99/SUM(mine_ru[])*199+T135/SUM(Dostoevsky[])*85+T171/SUM(old_ru[])*17)/941</f>
        <v>1.617397100763721E-5</v>
      </c>
      <c r="U27" s="362">
        <f>(U63/SUM(crypt_ru[])*640+U99/SUM(mine_ru[])*199+U135/SUM(Dostoevsky[])*85+U171/SUM(old_ru[])*17)/941</f>
        <v>1.639438077708788E-4</v>
      </c>
      <c r="V27" s="362">
        <f>(V63/SUM(crypt_ru[])*640+V99/SUM(mine_ru[])*199+V135/SUM(Dostoevsky[])*85+V171/SUM(old_ru[])*17)/941</f>
        <v>1.7108233529007384E-4</v>
      </c>
      <c r="W27" s="362">
        <f>(W63/SUM(crypt_ru[])*640+W99/SUM(mine_ru[])*199+W135/SUM(Dostoevsky[])*85+W171/SUM(old_ru[])*17)/941</f>
        <v>1.4436938551539964E-6</v>
      </c>
      <c r="X27" s="362">
        <f>(X63/SUM(crypt_ru[])*640+X99/SUM(mine_ru[])*199+X135/SUM(Dostoevsky[])*85+X171/SUM(old_ru[])*17)/941</f>
        <v>2.4093380570136549E-6</v>
      </c>
      <c r="Y27" s="362">
        <f>(Y63/SUM(crypt_ru[])*640+Y99/SUM(mine_ru[])*199+Y135/SUM(Dostoevsky[])*85+Y171/SUM(old_ru[])*17)/941</f>
        <v>5.9708969611495676E-6</v>
      </c>
      <c r="Z27" s="362">
        <f>(Z63/SUM(crypt_ru[])*640+Z99/SUM(mine_ru[])*199+Z135/SUM(Dostoevsky[])*85+Z171/SUM(old_ru[])*17)/941</f>
        <v>1.0278500412199739E-6</v>
      </c>
      <c r="AA27" s="362">
        <f>(AA63/SUM(crypt_ru[])*640+AA99/SUM(mine_ru[])*199+AA135/SUM(Dostoevsky[])*85+AA171/SUM(old_ru[])*17)/941</f>
        <v>1.6818204748529119E-6</v>
      </c>
      <c r="AB27" s="362">
        <f>(AB63/SUM(crypt_ru[])*640+AB99/SUM(mine_ru[])*199+AB135/SUM(Dostoevsky[])*85+AB171/SUM(old_ru[])*17)/941</f>
        <v>7.079068962997718E-8</v>
      </c>
      <c r="AC27" s="362">
        <f>(AC63/SUM(crypt_ru[])*640+AC99/SUM(mine_ru[])*199+AC135/SUM(Dostoevsky[])*85+AC171/SUM(old_ru[])*17)/941</f>
        <v>5.6790665615913525E-5</v>
      </c>
      <c r="AD27" s="362">
        <f>(AD63/SUM(crypt_ru[])*640+AD99/SUM(mine_ru[])*199+AD135/SUM(Dostoevsky[])*85+AD171/SUM(old_ru[])*17)/941</f>
        <v>7.4014803417851334E-7</v>
      </c>
      <c r="AE27" s="362">
        <f>(AE63/SUM(crypt_ru[])*640+AE99/SUM(mine_ru[])*199+AE135/SUM(Dostoevsky[])*85+AE171/SUM(old_ru[])*17)/941</f>
        <v>1.7001011919513917E-4</v>
      </c>
      <c r="AF27" s="362">
        <f>(AF63/SUM(crypt_ru[])*640+AF99/SUM(mine_ru[])*199+AF135/SUM(Dostoevsky[])*85+AF171/SUM(old_ru[])*17)/941</f>
        <v>4.0626338978869734E-6</v>
      </c>
      <c r="AG27" s="362">
        <f>(AG63/SUM(crypt_ru[])*640+AG99/SUM(mine_ru[])*199+AG135/SUM(Dostoevsky[])*85+AG171/SUM(old_ru[])*17)/941</f>
        <v>5.7253509579251388E-6</v>
      </c>
      <c r="AH27" s="362">
        <f>(AH63/SUM(crypt_ru[])*640+AH99/SUM(mine_ru[])*199+AH135/SUM(Dostoevsky[])*85+AH171/SUM(old_ru[])*17)/941</f>
        <v>8.7071720211994073E-7</v>
      </c>
    </row>
    <row r="28" spans="1:69" ht="15" customHeight="1" x14ac:dyDescent="0.25">
      <c r="A28" s="163" t="s">
        <v>185</v>
      </c>
      <c r="B28" s="362">
        <f>(B64/SUM(crypt_ru[])*640+B100/SUM(mine_ru[])*199+B136/SUM(Dostoevsky[])*85+B172/SUM(old_ru[])*17)/941</f>
        <v>4.996229761504862E-4</v>
      </c>
      <c r="C28" s="362">
        <f>(C64/SUM(crypt_ru[])*640+C100/SUM(mine_ru[])*199+C136/SUM(Dostoevsky[])*85+C172/SUM(old_ru[])*17)/941</f>
        <v>2.6437481728134224E-7</v>
      </c>
      <c r="D28" s="362">
        <f>(D64/SUM(crypt_ru[])*640+D100/SUM(mine_ru[])*199+D136/SUM(Dostoevsky[])*85+D172/SUM(old_ru[])*17)/941</f>
        <v>1.1974624076860796E-6</v>
      </c>
      <c r="E28" s="362">
        <f>(E64/SUM(crypt_ru[])*640+E100/SUM(mine_ru[])*199+E136/SUM(Dostoevsky[])*85+E172/SUM(old_ru[])*17)/941</f>
        <v>1.8402560810760097E-7</v>
      </c>
      <c r="F28" s="362">
        <f>(F64/SUM(crypt_ru[])*640+F100/SUM(mine_ru[])*199+F136/SUM(Dostoevsky[])*85+F172/SUM(old_ru[])*17)/941</f>
        <v>2.8511009706811418E-7</v>
      </c>
      <c r="G28" s="362">
        <f>(G64/SUM(crypt_ru[])*640+G100/SUM(mine_ru[])*199+G136/SUM(Dostoevsky[])*85+G172/SUM(old_ru[])*17)/941</f>
        <v>1.7046009138731006E-3</v>
      </c>
      <c r="H28" s="362">
        <f>(H64/SUM(crypt_ru[])*640+H100/SUM(mine_ru[])*199+H136/SUM(Dostoevsky[])*85+H172/SUM(old_ru[])*17)/941</f>
        <v>1.5709445409720654E-4</v>
      </c>
      <c r="I28" s="362">
        <f>(I64/SUM(crypt_ru[])*640+I100/SUM(mine_ru[])*199+I136/SUM(Dostoevsky[])*85+I172/SUM(old_ru[])*17)/941</f>
        <v>3.62867396268509E-8</v>
      </c>
      <c r="J28" s="362">
        <f>(J64/SUM(crypt_ru[])*640+J100/SUM(mine_ru[])*199+J136/SUM(Dostoevsky[])*85+J172/SUM(old_ru[])*17)/941</f>
        <v>1.4773886848075009E-7</v>
      </c>
      <c r="K28" s="362">
        <f>(K64/SUM(crypt_ru[])*640+K100/SUM(mine_ru[])*199+K136/SUM(Dostoevsky[])*85+K172/SUM(old_ru[])*17)/941</f>
        <v>1.1324713146996629E-3</v>
      </c>
      <c r="L28" s="362">
        <f>(L64/SUM(crypt_ru[])*640+L100/SUM(mine_ru[])*199+L136/SUM(Dostoevsky[])*85+L172/SUM(old_ru[])*17)/941</f>
        <v>6.4797749333662317E-8</v>
      </c>
      <c r="M28" s="362">
        <f>(M64/SUM(crypt_ru[])*640+M100/SUM(mine_ru[])*199+M136/SUM(Dostoevsky[])*85+M172/SUM(old_ru[])*17)/941</f>
        <v>4.0692986581539933E-7</v>
      </c>
      <c r="N28" s="362">
        <f>(N64/SUM(crypt_ru[])*640+N100/SUM(mine_ru[])*199+N136/SUM(Dostoevsky[])*85+N172/SUM(old_ru[])*17)/941</f>
        <v>1.6069841834748254E-7</v>
      </c>
      <c r="O28" s="362">
        <f>(O64/SUM(crypt_ru[])*640+O100/SUM(mine_ru[])*199+O136/SUM(Dostoevsky[])*85+O172/SUM(old_ru[])*17)/941</f>
        <v>3.939703159486669E-7</v>
      </c>
      <c r="P28" s="362">
        <f>(P64/SUM(crypt_ru[])*640+P100/SUM(mine_ru[])*199+P136/SUM(Dostoevsky[])*85+P172/SUM(old_ru[])*17)/941</f>
        <v>8.4533562776775999E-5</v>
      </c>
      <c r="Q28" s="362">
        <f>(Q64/SUM(crypt_ru[])*640+Q100/SUM(mine_ru[])*199+Q136/SUM(Dostoevsky[])*85+Q172/SUM(old_ru[])*17)/941</f>
        <v>2.2350218931015159E-6</v>
      </c>
      <c r="R28" s="362">
        <f>(R64/SUM(crypt_ru[])*640+R100/SUM(mine_ru[])*199+R136/SUM(Dostoevsky[])*85+R172/SUM(old_ru[])*17)/941</f>
        <v>8.4496265131095659E-7</v>
      </c>
      <c r="S28" s="362">
        <f>(S64/SUM(crypt_ru[])*640+S100/SUM(mine_ru[])*199+S136/SUM(Dostoevsky[])*85+S172/SUM(old_ru[])*17)/941</f>
        <v>5.2212997512553406E-6</v>
      </c>
      <c r="T28" s="362">
        <f>(T64/SUM(crypt_ru[])*640+T100/SUM(mine_ru[])*199+T136/SUM(Dostoevsky[])*85+T172/SUM(old_ru[])*17)/941</f>
        <v>6.8685614293682054E-7</v>
      </c>
      <c r="U28" s="362">
        <f>(U64/SUM(crypt_ru[])*640+U100/SUM(mine_ru[])*199+U136/SUM(Dostoevsky[])*85+U172/SUM(old_ru[])*17)/941</f>
        <v>2.5659908736130278E-7</v>
      </c>
      <c r="V28" s="362">
        <f>(V64/SUM(crypt_ru[])*640+V100/SUM(mine_ru[])*199+V136/SUM(Dostoevsky[])*85+V172/SUM(old_ru[])*17)/941</f>
        <v>9.8931310856342124E-5</v>
      </c>
      <c r="W28" s="362">
        <f>(W64/SUM(crypt_ru[])*640+W100/SUM(mine_ru[])*199+W136/SUM(Dostoevsky[])*85+W172/SUM(old_ru[])*17)/941</f>
        <v>9.0716849067127241E-8</v>
      </c>
      <c r="X28" s="362">
        <f>(X64/SUM(crypt_ru[])*640+X100/SUM(mine_ru[])*199+X136/SUM(Dostoevsky[])*85+X172/SUM(old_ru[])*17)/941</f>
        <v>6.7389659307008803E-8</v>
      </c>
      <c r="Y28" s="362">
        <f>(Y64/SUM(crypt_ru[])*640+Y100/SUM(mine_ru[])*199+Y136/SUM(Dostoevsky[])*85+Y172/SUM(old_ru[])*17)/941</f>
        <v>3.8878649600197386E-8</v>
      </c>
      <c r="Z28" s="362">
        <f>(Z64/SUM(crypt_ru[])*640+Z100/SUM(mine_ru[])*199+Z136/SUM(Dostoevsky[])*85+Z172/SUM(old_ru[])*17)/941</f>
        <v>8.8124939093780742E-8</v>
      </c>
      <c r="AA28" s="362">
        <f>(AA64/SUM(crypt_ru[])*640+AA100/SUM(mine_ru[])*199+AA136/SUM(Dostoevsky[])*85+AA172/SUM(old_ru[])*17)/941</f>
        <v>6.7389659307008803E-8</v>
      </c>
      <c r="AB28" s="362">
        <f>(AB64/SUM(crypt_ru[])*640+AB100/SUM(mine_ru[])*199+AB136/SUM(Dostoevsky[])*85+AB172/SUM(old_ru[])*17)/941</f>
        <v>8.294111914708777E-8</v>
      </c>
      <c r="AC28" s="362">
        <f>(AC64/SUM(crypt_ru[])*640+AC100/SUM(mine_ru[])*199+AC136/SUM(Dostoevsky[])*85+AC172/SUM(old_ru[])*17)/941</f>
        <v>1.3580527712181445E-5</v>
      </c>
      <c r="AD28" s="362">
        <f>(AD64/SUM(crypt_ru[])*640+AD100/SUM(mine_ru[])*199+AD136/SUM(Dostoevsky[])*85+AD172/SUM(old_ru[])*17)/941</f>
        <v>1.3542389003915866E-7</v>
      </c>
      <c r="AE28" s="362">
        <f>(AE64/SUM(crypt_ru[])*640+AE100/SUM(mine_ru[])*199+AE136/SUM(Dostoevsky[])*85+AE172/SUM(old_ru[])*17)/941</f>
        <v>5.0702006069786279E-5</v>
      </c>
      <c r="AF28" s="362">
        <f>(AF64/SUM(crypt_ru[])*640+AF100/SUM(mine_ru[])*199+AF136/SUM(Dostoevsky[])*85+AF172/SUM(old_ru[])*17)/941</f>
        <v>7.2573479253701801E-8</v>
      </c>
      <c r="AG28" s="362">
        <f>(AG64/SUM(crypt_ru[])*640+AG100/SUM(mine_ru[])*199+AG136/SUM(Dostoevsky[])*85+AG172/SUM(old_ru[])*17)/941</f>
        <v>1.0448551928348159E-7</v>
      </c>
      <c r="AH28" s="362">
        <f>(AH64/SUM(crypt_ru[])*640+AH100/SUM(mine_ru[])*199+AH136/SUM(Dostoevsky[])*85+AH172/SUM(old_ru[])*17)/941</f>
        <v>4.5406426783629643E-7</v>
      </c>
    </row>
    <row r="29" spans="1:69" ht="15" customHeight="1" x14ac:dyDescent="0.25">
      <c r="A29" s="163" t="s">
        <v>203</v>
      </c>
      <c r="B29" s="362">
        <f>(B65/SUM(crypt_ru[])*640+B101/SUM(mine_ru[])*199+B137/SUM(Dostoevsky[])*85+B173/SUM(old_ru[])*17)/941</f>
        <v>7.830722855268202E-7</v>
      </c>
      <c r="C29" s="362">
        <f>(C65/SUM(crypt_ru[])*640+C101/SUM(mine_ru[])*199+C137/SUM(Dostoevsky[])*85+C173/SUM(old_ru[])*17)/941</f>
        <v>3.1494921754919361E-5</v>
      </c>
      <c r="D29" s="362">
        <f>(D65/SUM(crypt_ru[])*640+D101/SUM(mine_ru[])*199+D137/SUM(Dostoevsky[])*85+D173/SUM(old_ru[])*17)/941</f>
        <v>1.0537254375154259E-5</v>
      </c>
      <c r="E29" s="362">
        <f>(E65/SUM(crypt_ru[])*640+E101/SUM(mine_ru[])*199+E137/SUM(Dostoevsky[])*85+E173/SUM(old_ru[])*17)/941</f>
        <v>2.0459567890927478E-5</v>
      </c>
      <c r="F29" s="362">
        <f>(F65/SUM(crypt_ru[])*640+F101/SUM(mine_ru[])*199+F137/SUM(Dostoevsky[])*85+F173/SUM(old_ru[])*17)/941</f>
        <v>1.542543309361236E-5</v>
      </c>
      <c r="G29" s="362">
        <f>(G65/SUM(crypt_ru[])*640+G101/SUM(mine_ru[])*199+G137/SUM(Dostoevsky[])*85+G173/SUM(old_ru[])*17)/941</f>
        <v>2.2536571030448111E-4</v>
      </c>
      <c r="H29" s="362">
        <f>(H65/SUM(crypt_ru[])*640+H101/SUM(mine_ru[])*199+H137/SUM(Dostoevsky[])*85+H173/SUM(old_ru[])*17)/941</f>
        <v>4.3244333658525262E-5</v>
      </c>
      <c r="I29" s="362">
        <f>(I65/SUM(crypt_ru[])*640+I101/SUM(mine_ru[])*199+I137/SUM(Dostoevsky[])*85+I173/SUM(old_ru[])*17)/941</f>
        <v>1.9584693977574987E-7</v>
      </c>
      <c r="J29" s="362">
        <f>(J65/SUM(crypt_ru[])*640+J101/SUM(mine_ru[])*199+J137/SUM(Dostoevsky[])*85+J173/SUM(old_ru[])*17)/941</f>
        <v>9.607451162632967E-5</v>
      </c>
      <c r="K29" s="362">
        <f>(K65/SUM(crypt_ru[])*640+K101/SUM(mine_ru[])*199+K137/SUM(Dostoevsky[])*85+K173/SUM(old_ru[])*17)/941</f>
        <v>3.2271521077649213E-5</v>
      </c>
      <c r="L29" s="362">
        <f>(L65/SUM(crypt_ru[])*640+L101/SUM(mine_ru[])*199+L137/SUM(Dostoevsky[])*85+L173/SUM(old_ru[])*17)/941</f>
        <v>7.2573479253701801E-8</v>
      </c>
      <c r="M29" s="362">
        <f>(M65/SUM(crypt_ru[])*640+M101/SUM(mine_ru[])*199+M137/SUM(Dostoevsky[])*85+M173/SUM(old_ru[])*17)/941</f>
        <v>1.8838633716124044E-4</v>
      </c>
      <c r="N29" s="362">
        <f>(N65/SUM(crypt_ru[])*640+N101/SUM(mine_ru[])*199+N137/SUM(Dostoevsky[])*85+N173/SUM(old_ru[])*17)/941</f>
        <v>3.0470715865630256E-7</v>
      </c>
      <c r="O29" s="362">
        <f>(O65/SUM(crypt_ru[])*640+O101/SUM(mine_ru[])*199+O137/SUM(Dostoevsky[])*85+O173/SUM(old_ru[])*17)/941</f>
        <v>7.0824448475581648E-5</v>
      </c>
      <c r="P29" s="362">
        <f>(P65/SUM(crypt_ru[])*640+P101/SUM(mine_ru[])*199+P137/SUM(Dostoevsky[])*85+P173/SUM(old_ru[])*17)/941</f>
        <v>6.9965782867859006E-4</v>
      </c>
      <c r="Q29" s="362">
        <f>(Q65/SUM(crypt_ru[])*640+Q101/SUM(mine_ru[])*199+Q137/SUM(Dostoevsky[])*85+Q173/SUM(old_ru[])*17)/941</f>
        <v>3.6290586152762729E-6</v>
      </c>
      <c r="R29" s="362">
        <f>(R65/SUM(crypt_ru[])*640+R101/SUM(mine_ru[])*199+R137/SUM(Dostoevsky[])*85+R173/SUM(old_ru[])*17)/941</f>
        <v>5.9354612723417781E-6</v>
      </c>
      <c r="S29" s="362">
        <f>(S65/SUM(crypt_ru[])*640+S101/SUM(mine_ru[])*199+S137/SUM(Dostoevsky[])*85+S173/SUM(old_ru[])*17)/941</f>
        <v>6.1783461865778561E-7</v>
      </c>
      <c r="T29" s="362">
        <f>(T65/SUM(crypt_ru[])*640+T101/SUM(mine_ru[])*199+T137/SUM(Dostoevsky[])*85+T173/SUM(old_ru[])*17)/941</f>
        <v>2.848507598774979E-4</v>
      </c>
      <c r="U29" s="362">
        <f>(U65/SUM(crypt_ru[])*640+U101/SUM(mine_ru[])*199+U137/SUM(Dostoevsky[])*85+U173/SUM(old_ru[])*17)/941</f>
        <v>9.2604217715125479E-5</v>
      </c>
      <c r="V29" s="362">
        <f>(V65/SUM(crypt_ru[])*640+V101/SUM(mine_ru[])*199+V137/SUM(Dostoevsky[])*85+V173/SUM(old_ru[])*17)/941</f>
        <v>2.7733436714807472E-7</v>
      </c>
      <c r="W29" s="362">
        <f>(W65/SUM(crypt_ru[])*640+W101/SUM(mine_ru[])*199+W137/SUM(Dostoevsky[])*85+W173/SUM(old_ru[])*17)/941</f>
        <v>5.491435546549907E-6</v>
      </c>
      <c r="X29" s="362">
        <f>(X65/SUM(crypt_ru[])*640+X101/SUM(mine_ru[])*199+X137/SUM(Dostoevsky[])*85+X173/SUM(old_ru[])*17)/941</f>
        <v>1.1253417023874732E-6</v>
      </c>
      <c r="Y29" s="362">
        <f>(Y65/SUM(crypt_ru[])*640+Y101/SUM(mine_ru[])*199+Y137/SUM(Dostoevsky[])*85+Y173/SUM(old_ru[])*17)/941</f>
        <v>2.2840642290446592E-5</v>
      </c>
      <c r="Z29" s="362">
        <f>(Z65/SUM(crypt_ru[])*640+Z101/SUM(mine_ru[])*199+Z137/SUM(Dostoevsky[])*85+Z173/SUM(old_ru[])*17)/941</f>
        <v>8.3678802245543757E-6</v>
      </c>
      <c r="AA29" s="362">
        <f>(AA65/SUM(crypt_ru[])*640+AA101/SUM(mine_ru[])*199+AA137/SUM(Dostoevsky[])*85+AA173/SUM(old_ru[])*17)/941</f>
        <v>1.3588805369203706E-4</v>
      </c>
      <c r="AB29" s="362">
        <f>(AB65/SUM(crypt_ru[])*640+AB101/SUM(mine_ru[])*199+AB137/SUM(Dostoevsky[])*85+AB173/SUM(old_ru[])*17)/941</f>
        <v>7.8098240842080413E-6</v>
      </c>
      <c r="AC29" s="362">
        <f>(AC65/SUM(crypt_ru[])*640+AC101/SUM(mine_ru[])*199+AC137/SUM(Dostoevsky[])*85+AC173/SUM(old_ru[])*17)/941</f>
        <v>5.1838199466929857E-9</v>
      </c>
      <c r="AD29" s="362">
        <f>(AD65/SUM(crypt_ru[])*640+AD101/SUM(mine_ru[])*199+AD137/SUM(Dostoevsky[])*85+AD173/SUM(old_ru[])*17)/941</f>
        <v>6.9981569280355302E-8</v>
      </c>
      <c r="AE29" s="362">
        <f>(AE65/SUM(crypt_ru[])*640+AE101/SUM(mine_ru[])*199+AE137/SUM(Dostoevsky[])*85+AE173/SUM(old_ru[])*17)/941</f>
        <v>1.0367639893385971E-8</v>
      </c>
      <c r="AF29" s="362">
        <f>(AF65/SUM(crypt_ru[])*640+AF101/SUM(mine_ru[])*199+AF137/SUM(Dostoevsky[])*85+AF173/SUM(old_ru[])*17)/941</f>
        <v>8.294111914708777E-8</v>
      </c>
      <c r="AG29" s="362">
        <f>(AG65/SUM(crypt_ru[])*640+AG101/SUM(mine_ru[])*199+AG137/SUM(Dostoevsky[])*85+AG173/SUM(old_ru[])*17)/941</f>
        <v>1.2360486547928861E-4</v>
      </c>
      <c r="AH29" s="362">
        <f>(AH65/SUM(crypt_ru[])*640+AH101/SUM(mine_ru[])*199+AH137/SUM(Dostoevsky[])*85+AH173/SUM(old_ru[])*17)/941</f>
        <v>1.6826834330812681E-4</v>
      </c>
    </row>
    <row r="30" spans="1:69" ht="15" customHeight="1" x14ac:dyDescent="0.25">
      <c r="A30" s="163" t="s">
        <v>186</v>
      </c>
      <c r="B30" s="362">
        <f>(B66/SUM(crypt_ru[])*640+B102/SUM(mine_ru[])*199+B138/SUM(Dostoevsky[])*85+B174/SUM(old_ru[])*17)/941</f>
        <v>7.1278813409878831E-5</v>
      </c>
      <c r="C30" s="362">
        <f>(C66/SUM(crypt_ru[])*640+C102/SUM(mine_ru[])*199+C138/SUM(Dostoevsky[])*85+C174/SUM(old_ru[])*17)/941</f>
        <v>3.0808089723198572E-4</v>
      </c>
      <c r="D30" s="362">
        <f>(D66/SUM(crypt_ru[])*640+D102/SUM(mine_ru[])*199+D138/SUM(Dostoevsky[])*85+D174/SUM(old_ru[])*17)/941</f>
        <v>1.3636293612707237E-3</v>
      </c>
      <c r="E30" s="362">
        <f>(E66/SUM(crypt_ru[])*640+E102/SUM(mine_ru[])*199+E138/SUM(Dostoevsky[])*85+E174/SUM(old_ru[])*17)/941</f>
        <v>1.7672398213145092E-4</v>
      </c>
      <c r="F30" s="362">
        <f>(F66/SUM(crypt_ru[])*640+F102/SUM(mine_ru[])*199+F138/SUM(Dostoevsky[])*85+F174/SUM(old_ru[])*17)/941</f>
        <v>2.9500200238625389E-4</v>
      </c>
      <c r="G30" s="362">
        <f>(G66/SUM(crypt_ru[])*640+G102/SUM(mine_ru[])*199+G138/SUM(Dostoevsky[])*85+G174/SUM(old_ru[])*17)/941</f>
        <v>2.0465880400003544E-3</v>
      </c>
      <c r="H30" s="362">
        <f>(H66/SUM(crypt_ru[])*640+H102/SUM(mine_ru[])*199+H138/SUM(Dostoevsky[])*85+H174/SUM(old_ru[])*17)/941</f>
        <v>2.436395374945703E-7</v>
      </c>
      <c r="I30" s="362">
        <f>(I66/SUM(crypt_ru[])*640+I102/SUM(mine_ru[])*199+I138/SUM(Dostoevsky[])*85+I174/SUM(old_ru[])*17)/941</f>
        <v>5.3035893936020175E-5</v>
      </c>
      <c r="J30" s="362">
        <f>(J66/SUM(crypt_ru[])*640+J102/SUM(mine_ru[])*199+J138/SUM(Dostoevsky[])*85+J174/SUM(old_ru[])*17)/941</f>
        <v>1.5605763284603998E-4</v>
      </c>
      <c r="K30" s="362">
        <f>(K66/SUM(crypt_ru[])*640+K102/SUM(mine_ru[])*199+K138/SUM(Dostoevsky[])*85+K174/SUM(old_ru[])*17)/941</f>
        <v>3.6677247835200044E-4</v>
      </c>
      <c r="L30" s="362">
        <f>(L66/SUM(crypt_ru[])*640+L102/SUM(mine_ru[])*199+L138/SUM(Dostoevsky[])*85+L174/SUM(old_ru[])*17)/941</f>
        <v>1.8777593601845021E-3</v>
      </c>
      <c r="M30" s="362">
        <f>(M66/SUM(crypt_ru[])*640+M102/SUM(mine_ru[])*199+M138/SUM(Dostoevsky[])*85+M174/SUM(old_ru[])*17)/941</f>
        <v>5.1736464206628445E-4</v>
      </c>
      <c r="N30" s="362">
        <f>(N66/SUM(crypt_ru[])*640+N102/SUM(mine_ru[])*199+N138/SUM(Dostoevsky[])*85+N174/SUM(old_ru[])*17)/941</f>
        <v>1.9341298102993731E-3</v>
      </c>
      <c r="O30" s="362">
        <f>(O66/SUM(crypt_ru[])*640+O102/SUM(mine_ru[])*199+O138/SUM(Dostoevsky[])*85+O174/SUM(old_ru[])*17)/941</f>
        <v>1.770093410662706E-3</v>
      </c>
      <c r="P30" s="362">
        <f>(P66/SUM(crypt_ru[])*640+P102/SUM(mine_ru[])*199+P138/SUM(Dostoevsky[])*85+P174/SUM(old_ru[])*17)/941</f>
        <v>5.3748196001826608E-4</v>
      </c>
      <c r="Q30" s="362">
        <f>(Q66/SUM(crypt_ru[])*640+Q102/SUM(mine_ru[])*199+Q138/SUM(Dostoevsky[])*85+Q174/SUM(old_ru[])*17)/941</f>
        <v>1.9740261614224156E-4</v>
      </c>
      <c r="R30" s="362">
        <f>(R66/SUM(crypt_ru[])*640+R102/SUM(mine_ru[])*199+R138/SUM(Dostoevsky[])*85+R174/SUM(old_ru[])*17)/941</f>
        <v>6.0569535582980156E-4</v>
      </c>
      <c r="S30" s="362">
        <f>(S66/SUM(crypt_ru[])*640+S102/SUM(mine_ru[])*199+S138/SUM(Dostoevsky[])*85+S174/SUM(old_ru[])*17)/941</f>
        <v>3.6952854719579344E-4</v>
      </c>
      <c r="T30" s="362">
        <f>(T66/SUM(crypt_ru[])*640+T102/SUM(mine_ru[])*199+T138/SUM(Dostoevsky[])*85+T174/SUM(old_ru[])*17)/941</f>
        <v>1.0754762671470325E-3</v>
      </c>
      <c r="U30" s="362">
        <f>(U66/SUM(crypt_ru[])*640+U102/SUM(mine_ru[])*199+U138/SUM(Dostoevsky[])*85+U174/SUM(old_ru[])*17)/941</f>
        <v>7.9320189715705351E-4</v>
      </c>
      <c r="V30" s="362">
        <f>(V66/SUM(crypt_ru[])*640+V102/SUM(mine_ru[])*199+V138/SUM(Dostoevsky[])*85+V174/SUM(old_ru[])*17)/941</f>
        <v>7.004706438793986E-5</v>
      </c>
      <c r="W30" s="362">
        <f>(W66/SUM(crypt_ru[])*640+W102/SUM(mine_ru[])*199+W138/SUM(Dostoevsky[])*85+W174/SUM(old_ru[])*17)/941</f>
        <v>2.8391781848037477E-5</v>
      </c>
      <c r="X30" s="362">
        <f>(X66/SUM(crypt_ru[])*640+X102/SUM(mine_ru[])*199+X138/SUM(Dostoevsky[])*85+X174/SUM(old_ru[])*17)/941</f>
        <v>2.4560511687434072E-3</v>
      </c>
      <c r="Y30" s="362">
        <f>(Y66/SUM(crypt_ru[])*640+Y102/SUM(mine_ru[])*199+Y138/SUM(Dostoevsky[])*85+Y174/SUM(old_ru[])*17)/941</f>
        <v>2.1769932005186451E-5</v>
      </c>
      <c r="Z30" s="362">
        <f>(Z66/SUM(crypt_ru[])*640+Z102/SUM(mine_ru[])*199+Z138/SUM(Dostoevsky[])*85+Z174/SUM(old_ru[])*17)/941</f>
        <v>2.6328029473504205E-4</v>
      </c>
      <c r="AA30" s="362">
        <f>(AA66/SUM(crypt_ru[])*640+AA102/SUM(mine_ru[])*199+AA138/SUM(Dostoevsky[])*85+AA174/SUM(old_ru[])*17)/941</f>
        <v>3.9777754582169506E-4</v>
      </c>
      <c r="AB30" s="362">
        <f>(AB66/SUM(crypt_ru[])*640+AB102/SUM(mine_ru[])*199+AB138/SUM(Dostoevsky[])*85+AB174/SUM(old_ru[])*17)/941</f>
        <v>8.8837916282433628E-6</v>
      </c>
      <c r="AC30" s="362">
        <f>(AC66/SUM(crypt_ru[])*640+AC102/SUM(mine_ru[])*199+AC138/SUM(Dostoevsky[])*85+AC174/SUM(old_ru[])*17)/941</f>
        <v>3.1102919680157909E-8</v>
      </c>
      <c r="AD30" s="362">
        <f>(AD66/SUM(crypt_ru[])*640+AD102/SUM(mine_ru[])*199+AD138/SUM(Dostoevsky[])*85+AD174/SUM(old_ru[])*17)/941</f>
        <v>4.5163690678743077E-7</v>
      </c>
      <c r="AE30" s="362">
        <f>(AE66/SUM(crypt_ru[])*640+AE102/SUM(mine_ru[])*199+AE138/SUM(Dostoevsky[])*85+AE174/SUM(old_ru[])*17)/941</f>
        <v>1.5551459840078954E-8</v>
      </c>
      <c r="AF30" s="362">
        <f>(AF66/SUM(crypt_ru[])*640+AF102/SUM(mine_ru[])*199+AF138/SUM(Dostoevsky[])*85+AF174/SUM(old_ru[])*17)/941</f>
        <v>3.0325346688153966E-5</v>
      </c>
      <c r="AG30" s="362">
        <f>(AG66/SUM(crypt_ru[])*640+AG102/SUM(mine_ru[])*199+AG138/SUM(Dostoevsky[])*85+AG174/SUM(old_ru[])*17)/941</f>
        <v>4.6213754824767958E-6</v>
      </c>
      <c r="AH30" s="362">
        <f>(AH66/SUM(crypt_ru[])*640+AH102/SUM(mine_ru[])*199+AH138/SUM(Dostoevsky[])*85+AH174/SUM(old_ru[])*17)/941</f>
        <v>5.0941716554676121E-5</v>
      </c>
    </row>
    <row r="31" spans="1:69" ht="15" customHeight="1" x14ac:dyDescent="0.25">
      <c r="A31" s="163" t="s">
        <v>187</v>
      </c>
      <c r="B31" s="362">
        <f>(B67/SUM(crypt_ru[])*640+B103/SUM(mine_ru[])*199+B139/SUM(Dostoevsky[])*85+B175/SUM(old_ru[])*17)/941</f>
        <v>7.5931620909884748E-5</v>
      </c>
      <c r="C31" s="362">
        <f>(C67/SUM(crypt_ru[])*640+C103/SUM(mine_ru[])*199+C139/SUM(Dostoevsky[])*85+C175/SUM(old_ru[])*17)/941</f>
        <v>3.167495987575776E-4</v>
      </c>
      <c r="D31" s="362">
        <f>(D67/SUM(crypt_ru[])*640+D103/SUM(mine_ru[])*199+D139/SUM(Dostoevsky[])*85+D175/SUM(old_ru[])*17)/941</f>
        <v>5.2195629649591654E-4</v>
      </c>
      <c r="E31" s="362">
        <f>(E67/SUM(crypt_ru[])*640+E103/SUM(mine_ru[])*199+E139/SUM(Dostoevsky[])*85+E175/SUM(old_ru[])*17)/941</f>
        <v>1.5237292624688164E-4</v>
      </c>
      <c r="F31" s="362">
        <f>(F67/SUM(crypt_ru[])*640+F103/SUM(mine_ru[])*199+F139/SUM(Dostoevsky[])*85+F175/SUM(old_ru[])*17)/941</f>
        <v>2.4604533326133847E-4</v>
      </c>
      <c r="G31" s="362">
        <f>(G67/SUM(crypt_ru[])*640+G103/SUM(mine_ru[])*199+G139/SUM(Dostoevsky[])*85+G175/SUM(old_ru[])*17)/941</f>
        <v>5.2647851037489332E-4</v>
      </c>
      <c r="H31" s="362">
        <f>(H67/SUM(crypt_ru[])*640+H103/SUM(mine_ru[])*199+H139/SUM(Dostoevsky[])*85+H175/SUM(old_ru[])*17)/941</f>
        <v>3.4456975919425496E-5</v>
      </c>
      <c r="I31" s="362">
        <f>(I67/SUM(crypt_ru[])*640+I103/SUM(mine_ru[])*199+I139/SUM(Dostoevsky[])*85+I175/SUM(old_ru[])*17)/941</f>
        <v>3.0561045946804014E-5</v>
      </c>
      <c r="J31" s="362">
        <f>(J67/SUM(crypt_ru[])*640+J103/SUM(mine_ru[])*199+J139/SUM(Dostoevsky[])*85+J175/SUM(old_ru[])*17)/941</f>
        <v>3.8418901706812627E-4</v>
      </c>
      <c r="K31" s="362">
        <f>(K67/SUM(crypt_ru[])*640+K103/SUM(mine_ru[])*199+K139/SUM(Dostoevsky[])*85+K175/SUM(old_ru[])*17)/941</f>
        <v>3.5346729000125017E-4</v>
      </c>
      <c r="L31" s="362">
        <f>(L67/SUM(crypt_ru[])*640+L103/SUM(mine_ru[])*199+L139/SUM(Dostoevsky[])*85+L175/SUM(old_ru[])*17)/941</f>
        <v>1.5290623353499497E-6</v>
      </c>
      <c r="M31" s="362">
        <f>(M67/SUM(crypt_ru[])*640+M103/SUM(mine_ru[])*199+M139/SUM(Dostoevsky[])*85+M175/SUM(old_ru[])*17)/941</f>
        <v>8.323544701930827E-4</v>
      </c>
      <c r="N31" s="362">
        <f>(N67/SUM(crypt_ru[])*640+N103/SUM(mine_ru[])*199+N139/SUM(Dostoevsky[])*85+N175/SUM(old_ru[])*17)/941</f>
        <v>7.5887229342488889E-5</v>
      </c>
      <c r="O31" s="362">
        <f>(O67/SUM(crypt_ru[])*640+O103/SUM(mine_ru[])*199+O139/SUM(Dostoevsky[])*85+O175/SUM(old_ru[])*17)/941</f>
        <v>4.5691890610503405E-4</v>
      </c>
      <c r="P31" s="362">
        <f>(P67/SUM(crypt_ru[])*640+P103/SUM(mine_ru[])*199+P139/SUM(Dostoevsky[])*85+P175/SUM(old_ru[])*17)/941</f>
        <v>2.4562036702097593E-3</v>
      </c>
      <c r="Q31" s="362">
        <f>(Q67/SUM(crypt_ru[])*640+Q103/SUM(mine_ru[])*199+Q139/SUM(Dostoevsky[])*85+Q175/SUM(old_ru[])*17)/941</f>
        <v>2.723814010005736E-4</v>
      </c>
      <c r="R31" s="362">
        <f>(R67/SUM(crypt_ru[])*640+R103/SUM(mine_ru[])*199+R139/SUM(Dostoevsky[])*85+R175/SUM(old_ru[])*17)/941</f>
        <v>4.4120301271735878E-4</v>
      </c>
      <c r="S31" s="362">
        <f>(S67/SUM(crypt_ru[])*640+S103/SUM(mine_ru[])*199+S139/SUM(Dostoevsky[])*85+S175/SUM(old_ru[])*17)/941</f>
        <v>1.2905816223912972E-4</v>
      </c>
      <c r="T31" s="362">
        <f>(T67/SUM(crypt_ru[])*640+T103/SUM(mine_ru[])*199+T139/SUM(Dostoevsky[])*85+T175/SUM(old_ru[])*17)/941</f>
        <v>1.1827626648272045E-3</v>
      </c>
      <c r="U31" s="362">
        <f>(U67/SUM(crypt_ru[])*640+U103/SUM(mine_ru[])*199+U139/SUM(Dostoevsky[])*85+U175/SUM(old_ru[])*17)/941</f>
        <v>4.2913222252608646E-4</v>
      </c>
      <c r="V31" s="362">
        <f>(V67/SUM(crypt_ru[])*640+V103/SUM(mine_ru[])*199+V139/SUM(Dostoevsky[])*85+V175/SUM(old_ru[])*17)/941</f>
        <v>8.2588619390712645E-5</v>
      </c>
      <c r="W31" s="362">
        <f>(W67/SUM(crypt_ru[])*640+W103/SUM(mine_ru[])*199+W139/SUM(Dostoevsky[])*85+W175/SUM(old_ru[])*17)/941</f>
        <v>7.1455363479548258E-5</v>
      </c>
      <c r="X31" s="362">
        <f>(X67/SUM(crypt_ru[])*640+X103/SUM(mine_ru[])*199+X139/SUM(Dostoevsky[])*85+X175/SUM(old_ru[])*17)/941</f>
        <v>5.256611413766858E-5</v>
      </c>
      <c r="Y31" s="362">
        <f>(Y67/SUM(crypt_ru[])*640+Y103/SUM(mine_ru[])*199+Y139/SUM(Dostoevsky[])*85+Y175/SUM(old_ru[])*17)/941</f>
        <v>8.4959702397273385E-5</v>
      </c>
      <c r="Z31" s="362">
        <f>(Z67/SUM(crypt_ru[])*640+Z103/SUM(mine_ru[])*199+Z139/SUM(Dostoevsky[])*85+Z175/SUM(old_ru[])*17)/941</f>
        <v>1.3413068784934488E-4</v>
      </c>
      <c r="AA31" s="362">
        <f>(AA67/SUM(crypt_ru[])*640+AA103/SUM(mine_ru[])*199+AA139/SUM(Dostoevsky[])*85+AA175/SUM(old_ru[])*17)/941</f>
        <v>4.6802694383216978E-4</v>
      </c>
      <c r="AB31" s="362">
        <f>(AB67/SUM(crypt_ru[])*640+AB103/SUM(mine_ru[])*199+AB139/SUM(Dostoevsky[])*85+AB175/SUM(old_ru[])*17)/941</f>
        <v>1.3254873596496428E-5</v>
      </c>
      <c r="AC31" s="362">
        <f>(AC67/SUM(crypt_ru[])*640+AC103/SUM(mine_ru[])*199+AC139/SUM(Dostoevsky[])*85+AC175/SUM(old_ru[])*17)/941</f>
        <v>2.0735279786771943E-8</v>
      </c>
      <c r="AD31" s="362">
        <f>(AD67/SUM(crypt_ru[])*640+AD103/SUM(mine_ru[])*199+AD139/SUM(Dostoevsky[])*85+AD175/SUM(old_ru[])*17)/941</f>
        <v>1.3737122858736409E-7</v>
      </c>
      <c r="AE31" s="362">
        <f>(AE67/SUM(crypt_ru[])*640+AE103/SUM(mine_ru[])*199+AE139/SUM(Dostoevsky[])*85+AE175/SUM(old_ru[])*17)/941</f>
        <v>4.4062469546890371E-8</v>
      </c>
      <c r="AF31" s="362">
        <f>(AF67/SUM(crypt_ru[])*640+AF103/SUM(mine_ru[])*199+AF139/SUM(Dostoevsky[])*85+AF175/SUM(old_ru[])*17)/941</f>
        <v>5.4265514401469896E-5</v>
      </c>
      <c r="AG31" s="362">
        <f>(AG67/SUM(crypt_ru[])*640+AG103/SUM(mine_ru[])*199+AG139/SUM(Dostoevsky[])*85+AG175/SUM(old_ru[])*17)/941</f>
        <v>4.3489329679230698E-4</v>
      </c>
      <c r="AH31" s="362">
        <f>(AH67/SUM(crypt_ru[])*640+AH103/SUM(mine_ru[])*199+AH139/SUM(Dostoevsky[])*85+AH175/SUM(old_ru[])*17)/941</f>
        <v>3.6685059560912598E-4</v>
      </c>
    </row>
    <row r="32" spans="1:69" ht="15" customHeight="1" x14ac:dyDescent="0.25">
      <c r="A32" s="163" t="s">
        <v>188</v>
      </c>
      <c r="B32" s="362">
        <f>(B68/SUM(crypt_ru[])*640+B104/SUM(mine_ru[])*199+B140/SUM(Dostoevsky[])*85+B176/SUM(old_ru[])*17)/941</f>
        <v>2.7568185423665651E-6</v>
      </c>
      <c r="C32" s="362">
        <f>(C68/SUM(crypt_ru[])*640+C104/SUM(mine_ru[])*199+C140/SUM(Dostoevsky[])*85+C176/SUM(old_ru[])*17)/941</f>
        <v>1.0427199325681811E-5</v>
      </c>
      <c r="D32" s="362">
        <f>(D68/SUM(crypt_ru[])*640+D104/SUM(mine_ru[])*199+D140/SUM(Dostoevsky[])*85+D176/SUM(old_ru[])*17)/941</f>
        <v>5.3687989167403439E-5</v>
      </c>
      <c r="E32" s="362">
        <f>(E68/SUM(crypt_ru[])*640+E104/SUM(mine_ru[])*199+E140/SUM(Dostoevsky[])*85+E176/SUM(old_ru[])*17)/941</f>
        <v>1.4572431029137423E-5</v>
      </c>
      <c r="F32" s="362">
        <f>(F68/SUM(crypt_ru[])*640+F104/SUM(mine_ru[])*199+F140/SUM(Dostoevsky[])*85+F176/SUM(old_ru[])*17)/941</f>
        <v>4.1544697379148685E-5</v>
      </c>
      <c r="G32" s="362">
        <f>(G68/SUM(crypt_ru[])*640+G104/SUM(mine_ru[])*199+G140/SUM(Dostoevsky[])*85+G176/SUM(old_ru[])*17)/941</f>
        <v>1.3034016187443241E-6</v>
      </c>
      <c r="H32" s="362">
        <f>(H68/SUM(crypt_ru[])*640+H104/SUM(mine_ru[])*199+H140/SUM(Dostoevsky[])*85+H176/SUM(old_ru[])*17)/941</f>
        <v>3.4472402645508351E-7</v>
      </c>
      <c r="I32" s="362">
        <f>(I68/SUM(crypt_ru[])*640+I104/SUM(mine_ru[])*199+I140/SUM(Dostoevsky[])*85+I176/SUM(old_ru[])*17)/941</f>
        <v>8.3102943217012149E-7</v>
      </c>
      <c r="J32" s="362">
        <f>(J68/SUM(crypt_ru[])*640+J104/SUM(mine_ru[])*199+J140/SUM(Dostoevsky[])*85+J176/SUM(old_ru[])*17)/941</f>
        <v>1.4826315121875949E-5</v>
      </c>
      <c r="K32" s="362">
        <f>(K68/SUM(crypt_ru[])*640+K104/SUM(mine_ru[])*199+K140/SUM(Dostoevsky[])*85+K176/SUM(old_ru[])*17)/941</f>
        <v>5.031706378615165E-6</v>
      </c>
      <c r="L32" s="362">
        <f>(L68/SUM(crypt_ru[])*640+L104/SUM(mine_ru[])*199+L140/SUM(Dostoevsky[])*85+L176/SUM(old_ru[])*17)/941</f>
        <v>5.5933775686514018E-5</v>
      </c>
      <c r="M32" s="362">
        <f>(M68/SUM(crypt_ru[])*640+M104/SUM(mine_ru[])*199+M140/SUM(Dostoevsky[])*85+M176/SUM(old_ru[])*17)/941</f>
        <v>3.5103175278006714E-4</v>
      </c>
      <c r="N32" s="362">
        <f>(N68/SUM(crypt_ru[])*640+N104/SUM(mine_ru[])*199+N140/SUM(Dostoevsky[])*85+N176/SUM(old_ru[])*17)/941</f>
        <v>2.3512220232590759E-4</v>
      </c>
      <c r="O32" s="362">
        <f>(O68/SUM(crypt_ru[])*640+O104/SUM(mine_ru[])*199+O140/SUM(Dostoevsky[])*85+O176/SUM(old_ru[])*17)/941</f>
        <v>8.8665499841789275E-5</v>
      </c>
      <c r="P32" s="362">
        <f>(P68/SUM(crypt_ru[])*640+P104/SUM(mine_ru[])*199+P140/SUM(Dostoevsky[])*85+P176/SUM(old_ru[])*17)/941</f>
        <v>1.8825634915219412E-4</v>
      </c>
      <c r="Q32" s="362">
        <f>(Q68/SUM(crypt_ru[])*640+Q104/SUM(mine_ru[])*199+Q140/SUM(Dostoevsky[])*85+Q176/SUM(old_ru[])*17)/941</f>
        <v>4.7271501446105598E-6</v>
      </c>
      <c r="R32" s="362">
        <f>(R68/SUM(crypt_ru[])*640+R104/SUM(mine_ru[])*199+R140/SUM(Dostoevsky[])*85+R176/SUM(old_ru[])*17)/941</f>
        <v>7.9444127786945109E-5</v>
      </c>
      <c r="S32" s="362">
        <f>(S68/SUM(crypt_ru[])*640+S104/SUM(mine_ru[])*199+S140/SUM(Dostoevsky[])*85+S176/SUM(old_ru[])*17)/941</f>
        <v>1.1928854714731327E-4</v>
      </c>
      <c r="T32" s="362">
        <f>(T68/SUM(crypt_ru[])*640+T104/SUM(mine_ru[])*199+T140/SUM(Dostoevsky[])*85+T176/SUM(old_ru[])*17)/941</f>
        <v>8.3984164115333412E-5</v>
      </c>
      <c r="U32" s="362">
        <f>(U68/SUM(crypt_ru[])*640+U104/SUM(mine_ru[])*199+U140/SUM(Dostoevsky[])*85+U176/SUM(old_ru[])*17)/941</f>
        <v>1.9092602361966144E-3</v>
      </c>
      <c r="V32" s="362">
        <f>(V68/SUM(crypt_ru[])*640+V104/SUM(mine_ru[])*199+V140/SUM(Dostoevsky[])*85+V176/SUM(old_ru[])*17)/941</f>
        <v>3.1773525294738386E-6</v>
      </c>
      <c r="W32" s="362">
        <f>(W68/SUM(crypt_ru[])*640+W104/SUM(mine_ru[])*199+W140/SUM(Dostoevsky[])*85+W176/SUM(old_ru[])*17)/941</f>
        <v>8.0655004158847074E-5</v>
      </c>
      <c r="X32" s="362">
        <f>(X68/SUM(crypt_ru[])*640+X104/SUM(mine_ru[])*199+X140/SUM(Dostoevsky[])*85+X176/SUM(old_ru[])*17)/941</f>
        <v>7.5224501173644484E-6</v>
      </c>
      <c r="Y32" s="362">
        <f>(Y68/SUM(crypt_ru[])*640+Y104/SUM(mine_ru[])*199+Y140/SUM(Dostoevsky[])*85+Y176/SUM(old_ru[])*17)/941</f>
        <v>4.1405693702846305E-6</v>
      </c>
      <c r="Z32" s="362">
        <f>(Z68/SUM(crypt_ru[])*640+Z104/SUM(mine_ru[])*199+Z140/SUM(Dostoevsky[])*85+Z176/SUM(old_ru[])*17)/941</f>
        <v>1.322683206756333E-6</v>
      </c>
      <c r="AA32" s="362">
        <f>(AA68/SUM(crypt_ru[])*640+AA104/SUM(mine_ru[])*199+AA140/SUM(Dostoevsky[])*85+AA176/SUM(old_ru[])*17)/941</f>
        <v>1.1619807011270157E-5</v>
      </c>
      <c r="AB32" s="362">
        <f>(AB68/SUM(crypt_ru[])*640+AB104/SUM(mine_ru[])*199+AB140/SUM(Dostoevsky[])*85+AB176/SUM(old_ru[])*17)/941</f>
        <v>0</v>
      </c>
      <c r="AC32" s="362">
        <f>(AC68/SUM(crypt_ru[])*640+AC104/SUM(mine_ru[])*199+AC140/SUM(Dostoevsky[])*85+AC176/SUM(old_ru[])*17)/941</f>
        <v>0</v>
      </c>
      <c r="AD32" s="362">
        <f>(AD68/SUM(crypt_ru[])*640+AD104/SUM(mine_ru[])*199+AD140/SUM(Dostoevsky[])*85+AD176/SUM(old_ru[])*17)/941</f>
        <v>2.0735279786771943E-8</v>
      </c>
      <c r="AE32" s="362">
        <f>(AE68/SUM(crypt_ru[])*640+AE104/SUM(mine_ru[])*199+AE140/SUM(Dostoevsky[])*85+AE176/SUM(old_ru[])*17)/941</f>
        <v>0</v>
      </c>
      <c r="AF32" s="362">
        <f>(AF68/SUM(crypt_ru[])*640+AF104/SUM(mine_ru[])*199+AF140/SUM(Dostoevsky[])*85+AF176/SUM(old_ru[])*17)/941</f>
        <v>1.598070235356202E-6</v>
      </c>
      <c r="AG32" s="362">
        <f>(AG68/SUM(crypt_ru[])*640+AG104/SUM(mine_ru[])*199+AG140/SUM(Dostoevsky[])*85+AG176/SUM(old_ru[])*17)/941</f>
        <v>5.682728555880229E-7</v>
      </c>
      <c r="AH32" s="362">
        <f>(AH68/SUM(crypt_ru[])*640+AH104/SUM(mine_ru[])*199+AH140/SUM(Dostoevsky[])*85+AH176/SUM(old_ru[])*17)/941</f>
        <v>3.6916616738494622E-6</v>
      </c>
    </row>
    <row r="33" spans="1:34" ht="15" customHeight="1" x14ac:dyDescent="0.25">
      <c r="A33" s="163" t="s">
        <v>189</v>
      </c>
      <c r="B33" s="362">
        <f>(B69/SUM(crypt_ru[])*640+B105/SUM(mine_ru[])*199+B141/SUM(Dostoevsky[])*85+B177/SUM(old_ru[])*17)/941</f>
        <v>6.1666983062344801E-5</v>
      </c>
      <c r="C33" s="362">
        <f>(C69/SUM(crypt_ru[])*640+C105/SUM(mine_ru[])*199+C141/SUM(Dostoevsky[])*85+C177/SUM(old_ru[])*17)/941</f>
        <v>2.9194027529063916E-4</v>
      </c>
      <c r="D33" s="362">
        <f>(D69/SUM(crypt_ru[])*640+D105/SUM(mine_ru[])*199+D141/SUM(Dostoevsky[])*85+D177/SUM(old_ru[])*17)/941</f>
        <v>1.4410572179719057E-4</v>
      </c>
      <c r="E33" s="362">
        <f>(E69/SUM(crypt_ru[])*640+E105/SUM(mine_ru[])*199+E141/SUM(Dostoevsky[])*85+E177/SUM(old_ru[])*17)/941</f>
        <v>1.1545839621554502E-4</v>
      </c>
      <c r="F33" s="362">
        <f>(F69/SUM(crypt_ru[])*640+F105/SUM(mine_ru[])*199+F141/SUM(Dostoevsky[])*85+F177/SUM(old_ru[])*17)/941</f>
        <v>3.8518684043759678E-4</v>
      </c>
      <c r="G33" s="362">
        <f>(G69/SUM(crypt_ru[])*640+G105/SUM(mine_ru[])*199+G141/SUM(Dostoevsky[])*85+G177/SUM(old_ru[])*17)/941</f>
        <v>1.6602143424285606E-5</v>
      </c>
      <c r="H33" s="362">
        <f>(H69/SUM(crypt_ru[])*640+H105/SUM(mine_ru[])*199+H141/SUM(Dostoevsky[])*85+H177/SUM(old_ru[])*17)/941</f>
        <v>3.0665449720450802E-7</v>
      </c>
      <c r="I33" s="362">
        <f>(I69/SUM(crypt_ru[])*640+I105/SUM(mine_ru[])*199+I141/SUM(Dostoevsky[])*85+I177/SUM(old_ru[])*17)/941</f>
        <v>1.2730707787883902E-4</v>
      </c>
      <c r="J33" s="362">
        <f>(J69/SUM(crypt_ru[])*640+J105/SUM(mine_ru[])*199+J141/SUM(Dostoevsky[])*85+J177/SUM(old_ru[])*17)/941</f>
        <v>1.6006771864867579E-4</v>
      </c>
      <c r="K33" s="362">
        <f>(K69/SUM(crypt_ru[])*640+K105/SUM(mine_ru[])*199+K141/SUM(Dostoevsky[])*85+K177/SUM(old_ru[])*17)/941</f>
        <v>1.4298287640176978E-4</v>
      </c>
      <c r="L33" s="362">
        <f>(L69/SUM(crypt_ru[])*640+L105/SUM(mine_ru[])*199+L141/SUM(Dostoevsky[])*85+L177/SUM(old_ru[])*17)/941</f>
        <v>2.1677912388996256E-5</v>
      </c>
      <c r="M33" s="362">
        <f>(M69/SUM(crypt_ru[])*640+M105/SUM(mine_ru[])*199+M141/SUM(Dostoevsky[])*85+M177/SUM(old_ru[])*17)/941</f>
        <v>1.6177984713564153E-4</v>
      </c>
      <c r="N33" s="362">
        <f>(N69/SUM(crypt_ru[])*640+N105/SUM(mine_ru[])*199+N141/SUM(Dostoevsky[])*85+N177/SUM(old_ru[])*17)/941</f>
        <v>1.1547060584471858E-4</v>
      </c>
      <c r="O33" s="362">
        <f>(O69/SUM(crypt_ru[])*640+O105/SUM(mine_ru[])*199+O141/SUM(Dostoevsky[])*85+O177/SUM(old_ru[])*17)/941</f>
        <v>1.1164056510763496E-4</v>
      </c>
      <c r="P33" s="362">
        <f>(P69/SUM(crypt_ru[])*640+P105/SUM(mine_ru[])*199+P141/SUM(Dostoevsky[])*85+P177/SUM(old_ru[])*17)/941</f>
        <v>2.2242842978996275E-4</v>
      </c>
      <c r="Q33" s="362">
        <f>(Q69/SUM(crypt_ru[])*640+Q105/SUM(mine_ru[])*199+Q141/SUM(Dostoevsky[])*85+Q177/SUM(old_ru[])*17)/941</f>
        <v>1.1207661266518864E-4</v>
      </c>
      <c r="R33" s="362">
        <f>(R69/SUM(crypt_ru[])*640+R105/SUM(mine_ru[])*199+R141/SUM(Dostoevsky[])*85+R177/SUM(old_ru[])*17)/941</f>
        <v>1.9874759642903023E-4</v>
      </c>
      <c r="S33" s="362">
        <f>(S69/SUM(crypt_ru[])*640+S105/SUM(mine_ru[])*199+S141/SUM(Dostoevsky[])*85+S177/SUM(old_ru[])*17)/941</f>
        <v>2.2270256840584092E-4</v>
      </c>
      <c r="T33" s="362">
        <f>(T69/SUM(crypt_ru[])*640+T105/SUM(mine_ru[])*199+T141/SUM(Dostoevsky[])*85+T177/SUM(old_ru[])*17)/941</f>
        <v>3.0165531194971309E-4</v>
      </c>
      <c r="U33" s="362">
        <f>(U69/SUM(crypt_ru[])*640+U105/SUM(mine_ru[])*199+U141/SUM(Dostoevsky[])*85+U177/SUM(old_ru[])*17)/941</f>
        <v>1.2732072379259818E-3</v>
      </c>
      <c r="V33" s="362">
        <f>(V69/SUM(crypt_ru[])*640+V105/SUM(mine_ru[])*199+V141/SUM(Dostoevsky[])*85+V177/SUM(old_ru[])*17)/941</f>
        <v>2.7110240103005731E-5</v>
      </c>
      <c r="W33" s="362">
        <f>(W69/SUM(crypt_ru[])*640+W105/SUM(mine_ru[])*199+W141/SUM(Dostoevsky[])*85+W177/SUM(old_ru[])*17)/941</f>
        <v>2.9027924385433177E-5</v>
      </c>
      <c r="X33" s="362">
        <f>(X69/SUM(crypt_ru[])*640+X105/SUM(mine_ru[])*199+X141/SUM(Dostoevsky[])*85+X177/SUM(old_ru[])*17)/941</f>
        <v>1.8056355485625177E-5</v>
      </c>
      <c r="Y33" s="362">
        <f>(Y69/SUM(crypt_ru[])*640+Y105/SUM(mine_ru[])*199+Y141/SUM(Dostoevsky[])*85+Y177/SUM(old_ru[])*17)/941</f>
        <v>7.4107932060331978E-5</v>
      </c>
      <c r="Z33" s="362">
        <f>(Z69/SUM(crypt_ru[])*640+Z105/SUM(mine_ru[])*199+Z141/SUM(Dostoevsky[])*85+Z177/SUM(old_ru[])*17)/941</f>
        <v>3.0890560080597712E-4</v>
      </c>
      <c r="AA33" s="362">
        <f>(AA69/SUM(crypt_ru[])*640+AA105/SUM(mine_ru[])*199+AA141/SUM(Dostoevsky[])*85+AA177/SUM(old_ru[])*17)/941</f>
        <v>3.8063974341314381E-5</v>
      </c>
      <c r="AB33" s="362">
        <f>(AB69/SUM(crypt_ru[])*640+AB105/SUM(mine_ru[])*199+AB141/SUM(Dostoevsky[])*85+AB177/SUM(old_ru[])*17)/941</f>
        <v>7.819038765569733E-4</v>
      </c>
      <c r="AC33" s="362">
        <f>(AC69/SUM(crypt_ru[])*640+AC105/SUM(mine_ru[])*199+AC141/SUM(Dostoevsky[])*85+AC177/SUM(old_ru[])*17)/941</f>
        <v>7.7757299200394772E-9</v>
      </c>
      <c r="AD33" s="362">
        <f>(AD69/SUM(crypt_ru[])*640+AD105/SUM(mine_ru[])*199+AD141/SUM(Dostoevsky[])*85+AD177/SUM(old_ru[])*17)/941</f>
        <v>1.814336981342545E-8</v>
      </c>
      <c r="AE33" s="362">
        <f>(AE69/SUM(crypt_ru[])*640+AE105/SUM(mine_ru[])*199+AE141/SUM(Dostoevsky[])*85+AE177/SUM(old_ru[])*17)/941</f>
        <v>1.5551459840078954E-8</v>
      </c>
      <c r="AF33" s="362">
        <f>(AF69/SUM(crypt_ru[])*640+AF105/SUM(mine_ru[])*199+AF141/SUM(Dostoevsky[])*85+AF177/SUM(old_ru[])*17)/941</f>
        <v>2.5626515755780167E-5</v>
      </c>
      <c r="AG33" s="362">
        <f>(AG69/SUM(crypt_ru[])*640+AG105/SUM(mine_ru[])*199+AG141/SUM(Dostoevsky[])*85+AG177/SUM(old_ru[])*17)/941</f>
        <v>3.3856608701699785E-5</v>
      </c>
      <c r="AH33" s="362">
        <f>(AH69/SUM(crypt_ru[])*640+AH105/SUM(mine_ru[])*199+AH141/SUM(Dostoevsky[])*85+AH177/SUM(old_ru[])*17)/941</f>
        <v>7.7010445533130903E-6</v>
      </c>
    </row>
    <row r="34" spans="1:34" ht="15" customHeight="1" x14ac:dyDescent="0.25">
      <c r="A34" s="163" t="s">
        <v>190</v>
      </c>
      <c r="B34" s="362">
        <f>(B70/SUM(crypt_ru[])*640+B106/SUM(mine_ru[])*199+B142/SUM(Dostoevsky[])*85+B178/SUM(old_ru[])*17)/941</f>
        <v>1.8746586619494609E-4</v>
      </c>
      <c r="C34" s="362">
        <f>(C70/SUM(crypt_ru[])*640+C106/SUM(mine_ru[])*199+C142/SUM(Dostoevsky[])*85+C178/SUM(old_ru[])*17)/941</f>
        <v>4.679972667805414E-4</v>
      </c>
      <c r="D34" s="362">
        <f>(D70/SUM(crypt_ru[])*640+D106/SUM(mine_ru[])*199+D142/SUM(Dostoevsky[])*85+D178/SUM(old_ru[])*17)/941</f>
        <v>1.654935538532884E-3</v>
      </c>
      <c r="E34" s="362">
        <f>(E70/SUM(crypt_ru[])*640+E106/SUM(mine_ru[])*199+E142/SUM(Dostoevsky[])*85+E178/SUM(old_ru[])*17)/941</f>
        <v>4.9855166988085279E-4</v>
      </c>
      <c r="F34" s="362">
        <f>(F70/SUM(crypt_ru[])*640+F106/SUM(mine_ru[])*199+F142/SUM(Dostoevsky[])*85+F178/SUM(old_ru[])*17)/941</f>
        <v>7.7086769496445269E-4</v>
      </c>
      <c r="G34" s="362">
        <f>(G70/SUM(crypt_ru[])*640+G106/SUM(mine_ru[])*199+G142/SUM(Dostoevsky[])*85+G178/SUM(old_ru[])*17)/941</f>
        <v>7.7090884789564231E-4</v>
      </c>
      <c r="H34" s="362">
        <f>(H70/SUM(crypt_ru[])*640+H106/SUM(mine_ru[])*199+H142/SUM(Dostoevsky[])*85+H178/SUM(old_ru[])*17)/941</f>
        <v>6.6612086315004854E-7</v>
      </c>
      <c r="I34" s="362">
        <f>(I70/SUM(crypt_ru[])*640+I106/SUM(mine_ru[])*199+I142/SUM(Dostoevsky[])*85+I178/SUM(old_ru[])*17)/941</f>
        <v>2.213472954158033E-4</v>
      </c>
      <c r="J34" s="362">
        <f>(J70/SUM(crypt_ru[])*640+J106/SUM(mine_ru[])*199+J142/SUM(Dostoevsky[])*85+J178/SUM(old_ru[])*17)/941</f>
        <v>6.9597447748624588E-4</v>
      </c>
      <c r="K34" s="362">
        <f>(K70/SUM(crypt_ru[])*640+K106/SUM(mine_ru[])*199+K142/SUM(Dostoevsky[])*85+K178/SUM(old_ru[])*17)/941</f>
        <v>5.5308372640768141E-4</v>
      </c>
      <c r="L34" s="362">
        <f>(L70/SUM(crypt_ru[])*640+L106/SUM(mine_ru[])*199+L142/SUM(Dostoevsky[])*85+L178/SUM(old_ru[])*17)/941</f>
        <v>8.9318166349101514E-5</v>
      </c>
      <c r="M34" s="362">
        <f>(M70/SUM(crypt_ru[])*640+M106/SUM(mine_ru[])*199+M142/SUM(Dostoevsky[])*85+M178/SUM(old_ru[])*17)/941</f>
        <v>6.1762154652810343E-4</v>
      </c>
      <c r="N34" s="362">
        <f>(N70/SUM(crypt_ru[])*640+N106/SUM(mine_ru[])*199+N142/SUM(Dostoevsky[])*85+N178/SUM(old_ru[])*17)/941</f>
        <v>6.8108515475233725E-4</v>
      </c>
      <c r="O34" s="362">
        <f>(O70/SUM(crypt_ru[])*640+O106/SUM(mine_ru[])*199+O142/SUM(Dostoevsky[])*85+O178/SUM(old_ru[])*17)/941</f>
        <v>8.4162331181880385E-4</v>
      </c>
      <c r="P34" s="362">
        <f>(P70/SUM(crypt_ru[])*640+P106/SUM(mine_ru[])*199+P142/SUM(Dostoevsky[])*85+P178/SUM(old_ru[])*17)/941</f>
        <v>1.3786196991763203E-3</v>
      </c>
      <c r="Q34" s="362">
        <f>(Q70/SUM(crypt_ru[])*640+Q106/SUM(mine_ru[])*199+Q142/SUM(Dostoevsky[])*85+Q178/SUM(old_ru[])*17)/941</f>
        <v>5.0571318566344824E-4</v>
      </c>
      <c r="R34" s="362">
        <f>(R70/SUM(crypt_ru[])*640+R106/SUM(mine_ru[])*199+R142/SUM(Dostoevsky[])*85+R178/SUM(old_ru[])*17)/941</f>
        <v>9.3794709183723168E-4</v>
      </c>
      <c r="S34" s="362">
        <f>(S70/SUM(crypt_ru[])*640+S106/SUM(mine_ru[])*199+S142/SUM(Dostoevsky[])*85+S178/SUM(old_ru[])*17)/941</f>
        <v>4.8539373658808451E-4</v>
      </c>
      <c r="T34" s="362">
        <f>(T70/SUM(crypt_ru[])*640+T106/SUM(mine_ru[])*199+T142/SUM(Dostoevsky[])*85+T178/SUM(old_ru[])*17)/941</f>
        <v>1.1393093970800039E-3</v>
      </c>
      <c r="U34" s="362">
        <f>(U70/SUM(crypt_ru[])*640+U106/SUM(mine_ru[])*199+U142/SUM(Dostoevsky[])*85+U178/SUM(old_ru[])*17)/941</f>
        <v>1.8040778520173589E-3</v>
      </c>
      <c r="V34" s="362">
        <f>(V70/SUM(crypt_ru[])*640+V106/SUM(mine_ru[])*199+V142/SUM(Dostoevsky[])*85+V178/SUM(old_ru[])*17)/941</f>
        <v>1.5022725297981443E-4</v>
      </c>
      <c r="W34" s="362">
        <f>(W70/SUM(crypt_ru[])*640+W106/SUM(mine_ru[])*199+W142/SUM(Dostoevsky[])*85+W178/SUM(old_ru[])*17)/941</f>
        <v>9.2087311247329614E-5</v>
      </c>
      <c r="X34" s="362">
        <f>(X70/SUM(crypt_ru[])*640+X106/SUM(mine_ru[])*199+X142/SUM(Dostoevsky[])*85+X178/SUM(old_ru[])*17)/941</f>
        <v>3.960274926947579E-4</v>
      </c>
      <c r="Y34" s="362">
        <f>(Y70/SUM(crypt_ru[])*640+Y106/SUM(mine_ru[])*199+Y142/SUM(Dostoevsky[])*85+Y178/SUM(old_ru[])*17)/941</f>
        <v>1.4754119340051197E-4</v>
      </c>
      <c r="Z34" s="362">
        <f>(Z70/SUM(crypt_ru[])*640+Z106/SUM(mine_ru[])*199+Z142/SUM(Dostoevsky[])*85+Z178/SUM(old_ru[])*17)/941</f>
        <v>3.2413582282563225E-4</v>
      </c>
      <c r="AA34" s="362">
        <f>(AA70/SUM(crypt_ru[])*640+AA106/SUM(mine_ru[])*199+AA142/SUM(Dostoevsky[])*85+AA178/SUM(old_ru[])*17)/941</f>
        <v>6.69077677547301E-5</v>
      </c>
      <c r="AB34" s="362">
        <f>(AB70/SUM(crypt_ru[])*640+AB106/SUM(mine_ru[])*199+AB142/SUM(Dostoevsky[])*85+AB178/SUM(old_ru[])*17)/941</f>
        <v>3.270469012277149E-4</v>
      </c>
      <c r="AC34" s="362">
        <f>(AC70/SUM(crypt_ru[])*640+AC106/SUM(mine_ru[])*199+AC142/SUM(Dostoevsky[])*85+AC178/SUM(old_ru[])*17)/941</f>
        <v>5.1838199466929857E-9</v>
      </c>
      <c r="AD34" s="362">
        <f>(AD70/SUM(crypt_ru[])*640+AD106/SUM(mine_ru[])*199+AD142/SUM(Dostoevsky[])*85+AD178/SUM(old_ru[])*17)/941</f>
        <v>2.4623144746791679E-7</v>
      </c>
      <c r="AE34" s="362">
        <f>(AE70/SUM(crypt_ru[])*640+AE106/SUM(mine_ru[])*199+AE142/SUM(Dostoevsky[])*85+AE178/SUM(old_ru[])*17)/941</f>
        <v>3.8878649600197386E-8</v>
      </c>
      <c r="AF34" s="362">
        <f>(AF70/SUM(crypt_ru[])*640+AF106/SUM(mine_ru[])*199+AF142/SUM(Dostoevsky[])*85+AF178/SUM(old_ru[])*17)/941</f>
        <v>1.0982440744727503E-4</v>
      </c>
      <c r="AG34" s="362">
        <f>(AG70/SUM(crypt_ru[])*640+AG106/SUM(mine_ru[])*199+AG142/SUM(Dostoevsky[])*85+AG178/SUM(old_ru[])*17)/941</f>
        <v>3.2237925815975239E-4</v>
      </c>
      <c r="AH34" s="362">
        <f>(AH70/SUM(crypt_ru[])*640+AH106/SUM(mine_ru[])*199+AH142/SUM(Dostoevsky[])*85+AH178/SUM(old_ru[])*17)/941</f>
        <v>1.3743437294595477E-4</v>
      </c>
    </row>
    <row r="35" spans="1:34" ht="15" customHeight="1" x14ac:dyDescent="0.25">
      <c r="A35" s="163"/>
      <c r="B35" s="155"/>
      <c r="C35" s="365" t="s">
        <v>1002</v>
      </c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4"/>
      <c r="T35" s="364"/>
      <c r="U35" s="364"/>
      <c r="V35" s="364"/>
      <c r="W35" s="364"/>
      <c r="X35" s="364"/>
      <c r="Y35" s="364"/>
      <c r="Z35" s="364"/>
      <c r="AA35" s="364"/>
      <c r="AB35" s="364"/>
      <c r="AC35" s="364"/>
      <c r="AD35" s="364"/>
      <c r="AE35" s="364"/>
      <c r="AF35" s="364"/>
      <c r="AG35" s="364"/>
      <c r="AH35" s="364"/>
    </row>
    <row r="36" spans="1:34" ht="15" customHeight="1" x14ac:dyDescent="0.25"/>
    <row r="37" spans="1:34" ht="15" hidden="1" customHeight="1" outlineLevel="1" x14ac:dyDescent="0.25">
      <c r="A37" s="162" t="s">
        <v>498</v>
      </c>
      <c r="B37" s="161" t="s">
        <v>160</v>
      </c>
      <c r="C37" s="161" t="s">
        <v>161</v>
      </c>
      <c r="D37" s="161" t="s">
        <v>162</v>
      </c>
      <c r="E37" s="161" t="s">
        <v>163</v>
      </c>
      <c r="F37" s="161" t="s">
        <v>164</v>
      </c>
      <c r="G37" s="161" t="s">
        <v>165</v>
      </c>
      <c r="H37" s="161" t="s">
        <v>202</v>
      </c>
      <c r="I37" s="161" t="s">
        <v>166</v>
      </c>
      <c r="J37" s="161" t="s">
        <v>167</v>
      </c>
      <c r="K37" s="161" t="s">
        <v>168</v>
      </c>
      <c r="L37" s="161" t="s">
        <v>169</v>
      </c>
      <c r="M37" s="161" t="s">
        <v>170</v>
      </c>
      <c r="N37" s="161" t="s">
        <v>171</v>
      </c>
      <c r="O37" s="161" t="s">
        <v>172</v>
      </c>
      <c r="P37" s="161" t="s">
        <v>173</v>
      </c>
      <c r="Q37" s="161" t="s">
        <v>174</v>
      </c>
      <c r="R37" s="161" t="s">
        <v>175</v>
      </c>
      <c r="S37" s="161" t="s">
        <v>176</v>
      </c>
      <c r="T37" s="161" t="s">
        <v>177</v>
      </c>
      <c r="U37" s="161" t="s">
        <v>178</v>
      </c>
      <c r="V37" s="161" t="s">
        <v>179</v>
      </c>
      <c r="W37" s="161" t="s">
        <v>180</v>
      </c>
      <c r="X37" s="161" t="s">
        <v>181</v>
      </c>
      <c r="Y37" s="161" t="s">
        <v>182</v>
      </c>
      <c r="Z37" s="161" t="s">
        <v>183</v>
      </c>
      <c r="AA37" s="161" t="s">
        <v>184</v>
      </c>
      <c r="AB37" s="161" t="s">
        <v>185</v>
      </c>
      <c r="AC37" s="161" t="s">
        <v>203</v>
      </c>
      <c r="AD37" s="161" t="s">
        <v>186</v>
      </c>
      <c r="AE37" s="161" t="s">
        <v>187</v>
      </c>
      <c r="AF37" s="161" t="s">
        <v>188</v>
      </c>
      <c r="AG37" s="161" t="s">
        <v>189</v>
      </c>
      <c r="AH37" s="161" t="s">
        <v>190</v>
      </c>
    </row>
    <row r="38" spans="1:34" ht="15" hidden="1" customHeight="1" outlineLevel="1" x14ac:dyDescent="0.25">
      <c r="A38" s="163" t="s">
        <v>160</v>
      </c>
      <c r="B38" s="112">
        <v>113463</v>
      </c>
      <c r="C38" s="112">
        <v>553521</v>
      </c>
      <c r="D38" s="112">
        <v>1514563</v>
      </c>
      <c r="E38" s="112">
        <v>396914</v>
      </c>
      <c r="F38" s="112">
        <v>740661</v>
      </c>
      <c r="G38" s="112">
        <v>535690</v>
      </c>
      <c r="H38" s="140">
        <v>20471</v>
      </c>
      <c r="I38" s="112">
        <v>276321</v>
      </c>
      <c r="J38" s="112">
        <v>963510</v>
      </c>
      <c r="K38" s="112">
        <v>431544</v>
      </c>
      <c r="L38" s="112">
        <v>254508</v>
      </c>
      <c r="M38" s="112">
        <v>1239442</v>
      </c>
      <c r="N38" s="112">
        <v>1956296</v>
      </c>
      <c r="O38" s="112">
        <v>1038515</v>
      </c>
      <c r="P38" s="112">
        <v>2692680</v>
      </c>
      <c r="Q38" s="112">
        <v>271405</v>
      </c>
      <c r="R38" s="112">
        <v>768274</v>
      </c>
      <c r="S38" s="112">
        <v>1315653</v>
      </c>
      <c r="T38" s="112">
        <v>1587455</v>
      </c>
      <c r="U38" s="112">
        <v>1550464</v>
      </c>
      <c r="V38" s="112">
        <v>185423</v>
      </c>
      <c r="W38" s="112">
        <v>170443</v>
      </c>
      <c r="X38" s="112">
        <v>389727</v>
      </c>
      <c r="Y38" s="112">
        <v>284025</v>
      </c>
      <c r="Z38" s="112">
        <v>412430</v>
      </c>
      <c r="AA38" s="112">
        <v>142713</v>
      </c>
      <c r="AB38" s="112">
        <v>93037</v>
      </c>
      <c r="AC38" s="140">
        <v>38</v>
      </c>
      <c r="AD38" s="140">
        <v>219</v>
      </c>
      <c r="AE38" s="140">
        <v>56</v>
      </c>
      <c r="AF38" s="140">
        <v>73236</v>
      </c>
      <c r="AG38" s="140">
        <v>278252</v>
      </c>
      <c r="AH38" s="140">
        <v>605884</v>
      </c>
    </row>
    <row r="39" spans="1:34" ht="15" hidden="1" customHeight="1" outlineLevel="1" x14ac:dyDescent="0.25">
      <c r="A39" s="163" t="s">
        <v>161</v>
      </c>
      <c r="B39" s="112">
        <v>283219</v>
      </c>
      <c r="C39" s="112">
        <v>11595</v>
      </c>
      <c r="D39" s="112">
        <v>18979</v>
      </c>
      <c r="E39" s="112">
        <v>3237</v>
      </c>
      <c r="F39" s="112">
        <v>5919</v>
      </c>
      <c r="G39" s="112">
        <v>416544</v>
      </c>
      <c r="H39" s="140">
        <v>5898</v>
      </c>
      <c r="I39" s="112">
        <v>4961</v>
      </c>
      <c r="J39" s="112">
        <v>4661</v>
      </c>
      <c r="K39" s="112">
        <v>297610</v>
      </c>
      <c r="L39" s="112">
        <v>101</v>
      </c>
      <c r="M39" s="112">
        <v>23596</v>
      </c>
      <c r="N39" s="112">
        <v>309791</v>
      </c>
      <c r="O39" s="112">
        <v>11462</v>
      </c>
      <c r="P39" s="112">
        <v>100349</v>
      </c>
      <c r="Q39" s="112">
        <v>895202</v>
      </c>
      <c r="R39" s="112">
        <v>6254</v>
      </c>
      <c r="S39" s="112">
        <v>474547</v>
      </c>
      <c r="T39" s="112">
        <v>71141</v>
      </c>
      <c r="U39" s="112">
        <v>5068</v>
      </c>
      <c r="V39" s="112">
        <v>197277</v>
      </c>
      <c r="W39" s="112">
        <v>886</v>
      </c>
      <c r="X39" s="112">
        <v>24821</v>
      </c>
      <c r="Y39" s="112">
        <v>2271</v>
      </c>
      <c r="Z39" s="112">
        <v>2282</v>
      </c>
      <c r="AA39" s="112">
        <v>6501</v>
      </c>
      <c r="AB39" s="112">
        <v>99191</v>
      </c>
      <c r="AC39" s="140">
        <v>59969</v>
      </c>
      <c r="AD39" s="140">
        <v>685337</v>
      </c>
      <c r="AE39" s="140">
        <v>5366</v>
      </c>
      <c r="AF39" s="140">
        <v>11055</v>
      </c>
      <c r="AG39" s="140">
        <v>16742</v>
      </c>
      <c r="AH39" s="140">
        <v>43216</v>
      </c>
    </row>
    <row r="40" spans="1:34" ht="15" hidden="1" customHeight="1" outlineLevel="1" x14ac:dyDescent="0.25">
      <c r="A40" s="163" t="s">
        <v>162</v>
      </c>
      <c r="B40" s="112">
        <v>1825060</v>
      </c>
      <c r="C40" s="112">
        <v>92691</v>
      </c>
      <c r="D40" s="112">
        <v>200876</v>
      </c>
      <c r="E40" s="112">
        <v>327835</v>
      </c>
      <c r="F40" s="112">
        <v>140348</v>
      </c>
      <c r="G40" s="112">
        <v>1474091</v>
      </c>
      <c r="H40" s="140">
        <v>27245</v>
      </c>
      <c r="I40" s="112">
        <v>17599</v>
      </c>
      <c r="J40" s="112">
        <v>104046</v>
      </c>
      <c r="K40" s="112">
        <v>1033443</v>
      </c>
      <c r="L40" s="112">
        <v>2544</v>
      </c>
      <c r="M40" s="112">
        <v>328907</v>
      </c>
      <c r="N40" s="112">
        <v>580236</v>
      </c>
      <c r="O40" s="112">
        <v>177493</v>
      </c>
      <c r="P40" s="112">
        <v>617444</v>
      </c>
      <c r="Q40" s="112">
        <v>2045548</v>
      </c>
      <c r="R40" s="112">
        <v>307226</v>
      </c>
      <c r="S40" s="112">
        <v>474865</v>
      </c>
      <c r="T40" s="112">
        <v>762895</v>
      </c>
      <c r="U40" s="112">
        <v>268923</v>
      </c>
      <c r="V40" s="112">
        <v>251860</v>
      </c>
      <c r="W40" s="112">
        <v>35944</v>
      </c>
      <c r="X40" s="112">
        <v>56546</v>
      </c>
      <c r="Y40" s="112">
        <v>33658</v>
      </c>
      <c r="Z40" s="112">
        <v>57363</v>
      </c>
      <c r="AA40" s="112">
        <v>160860</v>
      </c>
      <c r="AB40" s="112">
        <v>6764</v>
      </c>
      <c r="AC40" s="140">
        <v>1364</v>
      </c>
      <c r="AD40" s="140">
        <v>743176</v>
      </c>
      <c r="AE40" s="140">
        <v>53343</v>
      </c>
      <c r="AF40" s="140">
        <v>63688</v>
      </c>
      <c r="AG40" s="140">
        <v>10453</v>
      </c>
      <c r="AH40" s="140">
        <v>133802</v>
      </c>
    </row>
    <row r="41" spans="1:34" ht="15" hidden="1" customHeight="1" outlineLevel="1" x14ac:dyDescent="0.25">
      <c r="A41" s="163" t="s">
        <v>163</v>
      </c>
      <c r="B41" s="112">
        <v>433093</v>
      </c>
      <c r="C41" s="112">
        <v>12398</v>
      </c>
      <c r="D41" s="112">
        <v>35062</v>
      </c>
      <c r="E41" s="112">
        <v>28750</v>
      </c>
      <c r="F41" s="112">
        <v>149364</v>
      </c>
      <c r="G41" s="112">
        <v>268213</v>
      </c>
      <c r="H41" s="140">
        <v>1307</v>
      </c>
      <c r="I41" s="112">
        <v>1211</v>
      </c>
      <c r="J41" s="112">
        <v>5593</v>
      </c>
      <c r="K41" s="112">
        <v>421376</v>
      </c>
      <c r="L41" s="112">
        <v>297</v>
      </c>
      <c r="M41" s="112">
        <v>30865</v>
      </c>
      <c r="N41" s="112">
        <v>250858</v>
      </c>
      <c r="O41" s="112">
        <v>17282</v>
      </c>
      <c r="P41" s="112">
        <v>67461</v>
      </c>
      <c r="Q41" s="112">
        <v>2408545</v>
      </c>
      <c r="R41" s="112">
        <v>23907</v>
      </c>
      <c r="S41" s="112">
        <v>535107</v>
      </c>
      <c r="T41" s="112">
        <v>37627</v>
      </c>
      <c r="U41" s="112">
        <v>9906</v>
      </c>
      <c r="V41" s="112">
        <v>163158</v>
      </c>
      <c r="W41" s="112">
        <v>3221</v>
      </c>
      <c r="X41" s="112">
        <v>2427</v>
      </c>
      <c r="Y41" s="112">
        <v>2405</v>
      </c>
      <c r="Z41" s="112">
        <v>6126</v>
      </c>
      <c r="AA41" s="112">
        <v>2588</v>
      </c>
      <c r="AB41" s="112">
        <v>66</v>
      </c>
      <c r="AC41" s="140">
        <v>103</v>
      </c>
      <c r="AD41" s="140">
        <v>836</v>
      </c>
      <c r="AE41" s="140">
        <v>551</v>
      </c>
      <c r="AF41" s="140">
        <v>6957</v>
      </c>
      <c r="AG41" s="140">
        <v>2145</v>
      </c>
      <c r="AH41" s="140">
        <v>1573</v>
      </c>
    </row>
    <row r="42" spans="1:34" ht="15" hidden="1" customHeight="1" outlineLevel="1" x14ac:dyDescent="0.25">
      <c r="A42" s="163" t="s">
        <v>164</v>
      </c>
      <c r="B42" s="112">
        <v>1346199</v>
      </c>
      <c r="C42" s="112">
        <v>23421</v>
      </c>
      <c r="D42" s="112">
        <v>258530</v>
      </c>
      <c r="E42" s="112">
        <v>26475</v>
      </c>
      <c r="F42" s="112">
        <v>51952</v>
      </c>
      <c r="G42" s="112">
        <v>1297591</v>
      </c>
      <c r="H42" s="140">
        <v>34526</v>
      </c>
      <c r="I42" s="112">
        <v>104788</v>
      </c>
      <c r="J42" s="112">
        <v>36927</v>
      </c>
      <c r="K42" s="112">
        <v>865069</v>
      </c>
      <c r="L42" s="112">
        <v>336</v>
      </c>
      <c r="M42" s="112">
        <v>103175</v>
      </c>
      <c r="N42" s="112">
        <v>293115</v>
      </c>
      <c r="O42" s="112">
        <v>49894</v>
      </c>
      <c r="P42" s="112">
        <v>591141</v>
      </c>
      <c r="Q42" s="112">
        <v>1040926</v>
      </c>
      <c r="R42" s="112">
        <v>98547</v>
      </c>
      <c r="S42" s="112">
        <v>306035</v>
      </c>
      <c r="T42" s="112">
        <v>269833</v>
      </c>
      <c r="U42" s="112">
        <v>26206</v>
      </c>
      <c r="V42" s="112">
        <v>518450</v>
      </c>
      <c r="W42" s="112">
        <v>5338</v>
      </c>
      <c r="X42" s="112">
        <v>13313</v>
      </c>
      <c r="Y42" s="112">
        <v>24955</v>
      </c>
      <c r="Z42" s="112">
        <v>23279</v>
      </c>
      <c r="AA42" s="112">
        <v>26194</v>
      </c>
      <c r="AB42" s="112">
        <v>190</v>
      </c>
      <c r="AC42" s="140">
        <v>6426</v>
      </c>
      <c r="AD42" s="140">
        <v>193572</v>
      </c>
      <c r="AE42" s="140">
        <v>57112</v>
      </c>
      <c r="AF42" s="166">
        <v>14891</v>
      </c>
      <c r="AG42" s="140">
        <v>11633</v>
      </c>
      <c r="AH42" s="140">
        <v>78474</v>
      </c>
    </row>
    <row r="43" spans="1:34" ht="15" hidden="1" customHeight="1" outlineLevel="1" x14ac:dyDescent="0.25">
      <c r="A43" s="163" t="s">
        <v>165</v>
      </c>
      <c r="B43" s="112">
        <v>154272</v>
      </c>
      <c r="C43" s="112">
        <v>345866</v>
      </c>
      <c r="D43" s="112">
        <v>1041341</v>
      </c>
      <c r="E43" s="112">
        <v>735909</v>
      </c>
      <c r="F43" s="112">
        <v>1202515</v>
      </c>
      <c r="G43" s="112">
        <v>343148</v>
      </c>
      <c r="H43" s="140">
        <v>63536</v>
      </c>
      <c r="I43" s="112">
        <v>252698</v>
      </c>
      <c r="J43" s="112">
        <v>451612</v>
      </c>
      <c r="K43" s="112">
        <v>331710</v>
      </c>
      <c r="L43" s="112">
        <v>748242</v>
      </c>
      <c r="M43" s="112">
        <v>864564</v>
      </c>
      <c r="N43" s="112">
        <v>1652167</v>
      </c>
      <c r="O43" s="112">
        <v>1314263</v>
      </c>
      <c r="P43" s="112">
        <v>3366100</v>
      </c>
      <c r="Q43" s="112">
        <v>415016</v>
      </c>
      <c r="R43" s="112">
        <v>699962</v>
      </c>
      <c r="S43" s="112">
        <v>2407039</v>
      </c>
      <c r="T43" s="112">
        <v>2000652</v>
      </c>
      <c r="U43" s="112">
        <v>1823458</v>
      </c>
      <c r="V43" s="112">
        <v>127588</v>
      </c>
      <c r="W43" s="112">
        <v>93200</v>
      </c>
      <c r="X43" s="112">
        <v>200148</v>
      </c>
      <c r="Y43" s="112">
        <v>144191</v>
      </c>
      <c r="Z43" s="112">
        <v>326619</v>
      </c>
      <c r="AA43" s="112">
        <v>154360</v>
      </c>
      <c r="AB43" s="112">
        <v>108710</v>
      </c>
      <c r="AC43" s="140">
        <v>8</v>
      </c>
      <c r="AD43" s="140">
        <v>320</v>
      </c>
      <c r="AE43" s="140">
        <v>38</v>
      </c>
      <c r="AF43" s="140">
        <v>56304</v>
      </c>
      <c r="AG43" s="140">
        <v>38774</v>
      </c>
      <c r="AH43" s="140">
        <v>89527</v>
      </c>
    </row>
    <row r="44" spans="1:34" ht="15" hidden="1" customHeight="1" outlineLevel="1" x14ac:dyDescent="0.25">
      <c r="A44" s="163" t="s">
        <v>202</v>
      </c>
      <c r="B44" s="140">
        <v>1230</v>
      </c>
      <c r="C44" s="140">
        <v>9315</v>
      </c>
      <c r="D44" s="140">
        <v>27203</v>
      </c>
      <c r="E44" s="140">
        <v>7338</v>
      </c>
      <c r="F44" s="140">
        <v>13255</v>
      </c>
      <c r="G44" s="140">
        <v>1851</v>
      </c>
      <c r="H44" s="140">
        <v>44</v>
      </c>
      <c r="I44" s="140">
        <v>9662</v>
      </c>
      <c r="J44" s="140">
        <v>15656</v>
      </c>
      <c r="K44" s="140">
        <v>5788</v>
      </c>
      <c r="L44" s="140">
        <v>2949</v>
      </c>
      <c r="M44" s="140">
        <v>9488</v>
      </c>
      <c r="N44" s="140">
        <v>53540</v>
      </c>
      <c r="O44" s="140">
        <v>62860</v>
      </c>
      <c r="P44" s="140">
        <v>136759</v>
      </c>
      <c r="Q44" s="140">
        <v>10814</v>
      </c>
      <c r="R44" s="140">
        <v>14284</v>
      </c>
      <c r="S44" s="140">
        <v>59320</v>
      </c>
      <c r="T44" s="140">
        <v>22590</v>
      </c>
      <c r="U44" s="140">
        <v>92198</v>
      </c>
      <c r="V44" s="140">
        <v>2380</v>
      </c>
      <c r="W44" s="140">
        <v>889</v>
      </c>
      <c r="X44" s="140">
        <v>17780</v>
      </c>
      <c r="Y44" s="140">
        <v>511</v>
      </c>
      <c r="Z44" s="140">
        <v>3270</v>
      </c>
      <c r="AA44" s="140">
        <v>1185</v>
      </c>
      <c r="AB44" s="140">
        <v>96</v>
      </c>
      <c r="AC44" s="140">
        <v>1</v>
      </c>
      <c r="AD44" s="140">
        <v>1</v>
      </c>
      <c r="AE44" s="140">
        <v>0</v>
      </c>
      <c r="AF44" s="140">
        <v>2027</v>
      </c>
      <c r="AG44" s="140">
        <v>123</v>
      </c>
      <c r="AH44" s="140">
        <v>327</v>
      </c>
    </row>
    <row r="45" spans="1:34" ht="15" hidden="1" customHeight="1" outlineLevel="1" x14ac:dyDescent="0.25">
      <c r="A45" s="163" t="s">
        <v>166</v>
      </c>
      <c r="B45" s="112">
        <v>210047</v>
      </c>
      <c r="C45" s="112">
        <v>19170</v>
      </c>
      <c r="D45" s="112">
        <v>3511</v>
      </c>
      <c r="E45" s="112">
        <v>2619</v>
      </c>
      <c r="F45" s="112">
        <v>263285</v>
      </c>
      <c r="G45" s="112">
        <v>814889</v>
      </c>
      <c r="H45" s="140">
        <v>24571</v>
      </c>
      <c r="I45" s="112">
        <v>2740</v>
      </c>
      <c r="J45" s="112">
        <v>2664</v>
      </c>
      <c r="K45" s="112">
        <v>357615</v>
      </c>
      <c r="L45" s="112">
        <v>22</v>
      </c>
      <c r="M45" s="112">
        <v>27239</v>
      </c>
      <c r="N45" s="112">
        <v>1403</v>
      </c>
      <c r="O45" s="112">
        <v>2631</v>
      </c>
      <c r="P45" s="112">
        <v>261237</v>
      </c>
      <c r="Q45" s="112">
        <v>34631</v>
      </c>
      <c r="R45" s="112">
        <v>3495</v>
      </c>
      <c r="S45" s="112">
        <v>3208</v>
      </c>
      <c r="T45" s="112">
        <v>18642</v>
      </c>
      <c r="U45" s="112">
        <v>1086</v>
      </c>
      <c r="V45" s="112">
        <v>48874</v>
      </c>
      <c r="W45" s="112">
        <v>423</v>
      </c>
      <c r="X45" s="112">
        <v>295</v>
      </c>
      <c r="Y45" s="112">
        <v>853</v>
      </c>
      <c r="Z45" s="112">
        <v>9299</v>
      </c>
      <c r="AA45" s="112">
        <v>231</v>
      </c>
      <c r="AB45" s="112">
        <v>19</v>
      </c>
      <c r="AC45" s="140">
        <v>28</v>
      </c>
      <c r="AD45" s="140">
        <v>195</v>
      </c>
      <c r="AE45" s="140">
        <v>9574</v>
      </c>
      <c r="AF45" s="140">
        <v>1690</v>
      </c>
      <c r="AG45" s="140">
        <v>1849</v>
      </c>
      <c r="AH45" s="140">
        <v>334</v>
      </c>
    </row>
    <row r="46" spans="1:34" ht="15" hidden="1" customHeight="1" outlineLevel="1" x14ac:dyDescent="0.25">
      <c r="A46" s="163" t="s">
        <v>167</v>
      </c>
      <c r="B46" s="112">
        <v>1114283</v>
      </c>
      <c r="C46" s="112">
        <v>55172</v>
      </c>
      <c r="D46" s="112">
        <v>382989</v>
      </c>
      <c r="E46" s="112">
        <v>61404</v>
      </c>
      <c r="F46" s="112">
        <v>290040</v>
      </c>
      <c r="G46" s="112">
        <v>181877</v>
      </c>
      <c r="H46" s="140">
        <v>5968</v>
      </c>
      <c r="I46" s="112">
        <v>25253</v>
      </c>
      <c r="J46" s="112">
        <v>33325</v>
      </c>
      <c r="K46" s="112">
        <v>261791</v>
      </c>
      <c r="L46" s="112">
        <v>260</v>
      </c>
      <c r="M46" s="112">
        <v>71279</v>
      </c>
      <c r="N46" s="112">
        <v>79294</v>
      </c>
      <c r="O46" s="112">
        <v>168549</v>
      </c>
      <c r="P46" s="112">
        <v>421053</v>
      </c>
      <c r="Q46" s="112">
        <v>371005</v>
      </c>
      <c r="R46" s="112">
        <v>43301</v>
      </c>
      <c r="S46" s="112">
        <v>131964</v>
      </c>
      <c r="T46" s="112">
        <v>65449</v>
      </c>
      <c r="U46" s="112">
        <v>17254</v>
      </c>
      <c r="V46" s="112">
        <v>158248</v>
      </c>
      <c r="W46" s="112">
        <v>4706</v>
      </c>
      <c r="X46" s="112">
        <v>2883</v>
      </c>
      <c r="Y46" s="112">
        <v>8113</v>
      </c>
      <c r="Z46" s="112">
        <v>10455</v>
      </c>
      <c r="AA46" s="112">
        <v>4601</v>
      </c>
      <c r="AB46" s="112">
        <v>121</v>
      </c>
      <c r="AC46" s="140">
        <v>3466</v>
      </c>
      <c r="AD46" s="140">
        <v>205083</v>
      </c>
      <c r="AE46" s="140">
        <v>19190</v>
      </c>
      <c r="AF46" s="140">
        <v>8199</v>
      </c>
      <c r="AG46" s="140">
        <v>3776</v>
      </c>
      <c r="AH46" s="140">
        <v>47122</v>
      </c>
    </row>
    <row r="47" spans="1:34" ht="15" hidden="1" customHeight="1" outlineLevel="1" x14ac:dyDescent="0.25">
      <c r="A47" s="163" t="s">
        <v>168</v>
      </c>
      <c r="B47" s="112">
        <v>347512</v>
      </c>
      <c r="C47" s="112">
        <v>327235</v>
      </c>
      <c r="D47" s="112">
        <v>1042969</v>
      </c>
      <c r="E47" s="112">
        <v>425679</v>
      </c>
      <c r="F47" s="112">
        <v>546508</v>
      </c>
      <c r="G47" s="112">
        <v>1187809</v>
      </c>
      <c r="H47" s="140">
        <v>5239</v>
      </c>
      <c r="I47" s="112">
        <v>133022</v>
      </c>
      <c r="J47" s="112">
        <v>1070122</v>
      </c>
      <c r="K47" s="112">
        <v>1157711</v>
      </c>
      <c r="L47" s="112">
        <v>694264</v>
      </c>
      <c r="M47" s="112">
        <v>1056897</v>
      </c>
      <c r="N47" s="112">
        <v>1143068</v>
      </c>
      <c r="O47" s="112">
        <v>1173572</v>
      </c>
      <c r="P47" s="112">
        <v>1715210</v>
      </c>
      <c r="Q47" s="112">
        <v>619471</v>
      </c>
      <c r="R47" s="112">
        <v>675584</v>
      </c>
      <c r="S47" s="112">
        <v>723625</v>
      </c>
      <c r="T47" s="112">
        <v>1687053</v>
      </c>
      <c r="U47" s="112">
        <v>1468742</v>
      </c>
      <c r="V47" s="112">
        <v>132251</v>
      </c>
      <c r="W47" s="112">
        <v>121995</v>
      </c>
      <c r="X47" s="112">
        <v>651791</v>
      </c>
      <c r="Y47" s="112">
        <v>307925</v>
      </c>
      <c r="Z47" s="112">
        <v>713465</v>
      </c>
      <c r="AA47" s="112">
        <v>107740</v>
      </c>
      <c r="AB47" s="112">
        <v>55368</v>
      </c>
      <c r="AC47" s="140">
        <v>10</v>
      </c>
      <c r="AD47" s="140">
        <v>167</v>
      </c>
      <c r="AE47" s="140">
        <v>48</v>
      </c>
      <c r="AF47" s="140">
        <v>75104</v>
      </c>
      <c r="AG47" s="140">
        <v>257724</v>
      </c>
      <c r="AH47" s="140">
        <v>1134926</v>
      </c>
    </row>
    <row r="48" spans="1:34" ht="15" hidden="1" customHeight="1" outlineLevel="1" x14ac:dyDescent="0.25">
      <c r="A48" s="163" t="s">
        <v>169</v>
      </c>
      <c r="B48" s="112">
        <v>106063</v>
      </c>
      <c r="C48" s="112">
        <v>95867</v>
      </c>
      <c r="D48" s="112">
        <v>216279</v>
      </c>
      <c r="E48" s="112">
        <v>93313</v>
      </c>
      <c r="F48" s="112">
        <v>153767</v>
      </c>
      <c r="G48" s="112">
        <v>28460</v>
      </c>
      <c r="H48" s="140">
        <v>341</v>
      </c>
      <c r="I48" s="112">
        <v>32276</v>
      </c>
      <c r="J48" s="112">
        <v>62273</v>
      </c>
      <c r="K48" s="112">
        <v>212333</v>
      </c>
      <c r="L48" s="112">
        <v>2114</v>
      </c>
      <c r="M48" s="112">
        <v>217941</v>
      </c>
      <c r="N48" s="112">
        <v>70661</v>
      </c>
      <c r="O48" s="112">
        <v>144615</v>
      </c>
      <c r="P48" s="112">
        <v>253010</v>
      </c>
      <c r="Q48" s="112">
        <v>203883</v>
      </c>
      <c r="R48" s="112">
        <v>299662</v>
      </c>
      <c r="S48" s="112">
        <v>123002</v>
      </c>
      <c r="T48" s="112">
        <v>584999</v>
      </c>
      <c r="U48" s="112">
        <v>154431</v>
      </c>
      <c r="V48" s="112">
        <v>48977</v>
      </c>
      <c r="W48" s="112">
        <v>59987</v>
      </c>
      <c r="X48" s="112">
        <v>27706</v>
      </c>
      <c r="Y48" s="112">
        <v>51939</v>
      </c>
      <c r="Z48" s="112">
        <v>62935</v>
      </c>
      <c r="AA48" s="112">
        <v>62505</v>
      </c>
      <c r="AB48" s="112">
        <v>1547</v>
      </c>
      <c r="AC48" s="140">
        <v>16</v>
      </c>
      <c r="AD48" s="140">
        <v>324</v>
      </c>
      <c r="AE48" s="140">
        <v>5</v>
      </c>
      <c r="AF48" s="140">
        <v>34741</v>
      </c>
      <c r="AG48" s="140">
        <v>5361</v>
      </c>
      <c r="AH48" s="140">
        <v>19872</v>
      </c>
    </row>
    <row r="49" spans="1:34" ht="15" hidden="1" customHeight="1" outlineLevel="1" x14ac:dyDescent="0.25">
      <c r="A49" s="163" t="s">
        <v>170</v>
      </c>
      <c r="B49" s="112">
        <v>1687226</v>
      </c>
      <c r="C49" s="112">
        <v>33650</v>
      </c>
      <c r="D49" s="112">
        <v>159818</v>
      </c>
      <c r="E49" s="112">
        <v>34890</v>
      </c>
      <c r="F49" s="112">
        <v>34458</v>
      </c>
      <c r="G49" s="112">
        <v>245266</v>
      </c>
      <c r="H49" s="140">
        <v>2740</v>
      </c>
      <c r="I49" s="112">
        <v>117723</v>
      </c>
      <c r="J49" s="112">
        <v>28341</v>
      </c>
      <c r="K49" s="112">
        <v>1320315</v>
      </c>
      <c r="L49" s="112">
        <v>868</v>
      </c>
      <c r="M49" s="112">
        <v>87110</v>
      </c>
      <c r="N49" s="112">
        <v>294531</v>
      </c>
      <c r="O49" s="112">
        <v>77194</v>
      </c>
      <c r="P49" s="112">
        <v>164642</v>
      </c>
      <c r="Q49" s="112">
        <v>2935377</v>
      </c>
      <c r="R49" s="112">
        <v>99539</v>
      </c>
      <c r="S49" s="112">
        <v>542328</v>
      </c>
      <c r="T49" s="112">
        <v>260998</v>
      </c>
      <c r="U49" s="112">
        <v>455608</v>
      </c>
      <c r="V49" s="112">
        <v>438666</v>
      </c>
      <c r="W49" s="112">
        <v>11399</v>
      </c>
      <c r="X49" s="112">
        <v>9352</v>
      </c>
      <c r="Y49" s="112">
        <v>75978</v>
      </c>
      <c r="Z49" s="112">
        <v>16098</v>
      </c>
      <c r="AA49" s="112">
        <v>9545</v>
      </c>
      <c r="AB49" s="112">
        <v>215</v>
      </c>
      <c r="AC49" s="140">
        <v>421</v>
      </c>
      <c r="AD49" s="140">
        <v>1609</v>
      </c>
      <c r="AE49" s="140">
        <v>1755</v>
      </c>
      <c r="AF49" s="140">
        <v>20947</v>
      </c>
      <c r="AG49" s="140">
        <v>4746</v>
      </c>
      <c r="AH49" s="140">
        <v>5461</v>
      </c>
    </row>
    <row r="50" spans="1:34" ht="15" hidden="1" customHeight="1" outlineLevel="1" x14ac:dyDescent="0.25">
      <c r="A50" s="163" t="s">
        <v>171</v>
      </c>
      <c r="B50" s="112">
        <v>1392978</v>
      </c>
      <c r="C50" s="112">
        <v>32891</v>
      </c>
      <c r="D50" s="112">
        <v>136472</v>
      </c>
      <c r="E50" s="112">
        <v>58895</v>
      </c>
      <c r="F50" s="112">
        <v>60092</v>
      </c>
      <c r="G50" s="112">
        <v>1838645</v>
      </c>
      <c r="H50" s="140">
        <v>69767</v>
      </c>
      <c r="I50" s="112">
        <v>80661</v>
      </c>
      <c r="J50" s="112">
        <v>32001</v>
      </c>
      <c r="K50" s="112">
        <v>1933842</v>
      </c>
      <c r="L50" s="112">
        <v>946</v>
      </c>
      <c r="M50" s="112">
        <v>152736</v>
      </c>
      <c r="N50" s="112">
        <v>173669</v>
      </c>
      <c r="O50" s="112">
        <v>44024</v>
      </c>
      <c r="P50" s="112">
        <v>200286</v>
      </c>
      <c r="Q50" s="112">
        <v>1443084</v>
      </c>
      <c r="R50" s="112">
        <v>115601</v>
      </c>
      <c r="S50" s="112">
        <v>36769</v>
      </c>
      <c r="T50" s="112">
        <v>278842</v>
      </c>
      <c r="U50" s="112">
        <v>52847</v>
      </c>
      <c r="V50" s="112">
        <v>388979</v>
      </c>
      <c r="W50" s="112">
        <v>12339</v>
      </c>
      <c r="X50" s="112">
        <v>11404</v>
      </c>
      <c r="Y50" s="112">
        <v>3642</v>
      </c>
      <c r="Z50" s="112">
        <v>34309</v>
      </c>
      <c r="AA50" s="112">
        <v>8108</v>
      </c>
      <c r="AB50" s="112">
        <v>3071</v>
      </c>
      <c r="AC50" s="140">
        <v>162</v>
      </c>
      <c r="AD50" s="140">
        <v>117317</v>
      </c>
      <c r="AE50" s="140">
        <v>1720069</v>
      </c>
      <c r="AF50" s="140">
        <v>14959</v>
      </c>
      <c r="AG50" s="140">
        <v>242906</v>
      </c>
      <c r="AH50" s="140">
        <v>746749</v>
      </c>
    </row>
    <row r="51" spans="1:34" ht="15" hidden="1" customHeight="1" outlineLevel="1" x14ac:dyDescent="0.25">
      <c r="A51" s="163" t="s">
        <v>172</v>
      </c>
      <c r="B51" s="112">
        <v>1028146</v>
      </c>
      <c r="C51" s="112">
        <v>119660</v>
      </c>
      <c r="D51" s="112">
        <v>207652</v>
      </c>
      <c r="E51" s="112">
        <v>72132</v>
      </c>
      <c r="F51" s="112">
        <v>93007</v>
      </c>
      <c r="G51" s="112">
        <v>1400042</v>
      </c>
      <c r="H51" s="140">
        <v>16149</v>
      </c>
      <c r="I51" s="112">
        <v>26003</v>
      </c>
      <c r="J51" s="112">
        <v>47872</v>
      </c>
      <c r="K51" s="112">
        <v>1268907</v>
      </c>
      <c r="L51" s="112">
        <v>1687</v>
      </c>
      <c r="M51" s="112">
        <v>157813</v>
      </c>
      <c r="N51" s="112">
        <v>102464</v>
      </c>
      <c r="O51" s="112">
        <v>178133</v>
      </c>
      <c r="P51" s="112">
        <v>322890</v>
      </c>
      <c r="Q51" s="112">
        <v>1039829</v>
      </c>
      <c r="R51" s="112">
        <v>404441</v>
      </c>
      <c r="S51" s="112">
        <v>81035</v>
      </c>
      <c r="T51" s="112">
        <v>261222</v>
      </c>
      <c r="U51" s="112">
        <v>64448</v>
      </c>
      <c r="V51" s="112">
        <v>464177</v>
      </c>
      <c r="W51" s="112">
        <v>38162</v>
      </c>
      <c r="X51" s="112">
        <v>20984</v>
      </c>
      <c r="Y51" s="112">
        <v>21006</v>
      </c>
      <c r="Z51" s="112">
        <v>68013</v>
      </c>
      <c r="AA51" s="112">
        <v>13776</v>
      </c>
      <c r="AB51" s="112">
        <v>1459</v>
      </c>
      <c r="AC51" s="140">
        <v>308</v>
      </c>
      <c r="AD51" s="140">
        <v>237163</v>
      </c>
      <c r="AE51" s="140">
        <v>39509</v>
      </c>
      <c r="AF51" s="140">
        <v>37516</v>
      </c>
      <c r="AG51" s="140">
        <v>8543</v>
      </c>
      <c r="AH51" s="140">
        <v>199663</v>
      </c>
    </row>
    <row r="52" spans="1:34" ht="15" hidden="1" customHeight="1" outlineLevel="1" x14ac:dyDescent="0.25">
      <c r="A52" s="163" t="s">
        <v>173</v>
      </c>
      <c r="B52" s="112">
        <v>3172593</v>
      </c>
      <c r="C52" s="112">
        <v>60427</v>
      </c>
      <c r="D52" s="112">
        <v>140041</v>
      </c>
      <c r="E52" s="112">
        <v>165585</v>
      </c>
      <c r="F52" s="112">
        <v>331804</v>
      </c>
      <c r="G52" s="112">
        <v>1677891</v>
      </c>
      <c r="H52" s="140">
        <v>34261</v>
      </c>
      <c r="I52" s="112">
        <v>20728</v>
      </c>
      <c r="J52" s="112">
        <v>42295</v>
      </c>
      <c r="K52" s="112">
        <v>3203049</v>
      </c>
      <c r="L52" s="112">
        <v>840</v>
      </c>
      <c r="M52" s="112">
        <v>229558</v>
      </c>
      <c r="N52" s="112">
        <v>19852</v>
      </c>
      <c r="O52" s="112">
        <v>30482</v>
      </c>
      <c r="P52" s="112">
        <v>1123236</v>
      </c>
      <c r="Q52" s="112">
        <v>3215543</v>
      </c>
      <c r="R52" s="112">
        <v>106727</v>
      </c>
      <c r="S52" s="112">
        <v>49506</v>
      </c>
      <c r="T52" s="112">
        <v>546923</v>
      </c>
      <c r="U52" s="112">
        <v>567057</v>
      </c>
      <c r="V52" s="112">
        <v>373365</v>
      </c>
      <c r="W52" s="112">
        <v>54394</v>
      </c>
      <c r="X52" s="112">
        <v>18395</v>
      </c>
      <c r="Y52" s="112">
        <v>216836</v>
      </c>
      <c r="Z52" s="112">
        <v>78945</v>
      </c>
      <c r="AA52" s="112">
        <v>12417</v>
      </c>
      <c r="AB52" s="112">
        <v>19354</v>
      </c>
      <c r="AC52" s="140">
        <v>1661</v>
      </c>
      <c r="AD52" s="140">
        <v>1738547</v>
      </c>
      <c r="AE52" s="140">
        <v>179527</v>
      </c>
      <c r="AF52" s="140">
        <v>17425</v>
      </c>
      <c r="AG52" s="140">
        <v>23421</v>
      </c>
      <c r="AH52" s="140">
        <v>290703</v>
      </c>
    </row>
    <row r="53" spans="1:34" ht="15" hidden="1" customHeight="1" outlineLevel="1" x14ac:dyDescent="0.25">
      <c r="A53" s="163" t="s">
        <v>174</v>
      </c>
      <c r="B53" s="112">
        <v>98315</v>
      </c>
      <c r="C53" s="112">
        <v>1244744</v>
      </c>
      <c r="D53" s="112">
        <v>3233228</v>
      </c>
      <c r="E53" s="112">
        <v>1542663</v>
      </c>
      <c r="F53" s="112">
        <v>2303081</v>
      </c>
      <c r="G53" s="112">
        <v>651794</v>
      </c>
      <c r="H53" s="140">
        <v>19358</v>
      </c>
      <c r="I53" s="112">
        <v>483161</v>
      </c>
      <c r="J53" s="112">
        <v>579312</v>
      </c>
      <c r="K53" s="112">
        <v>515647</v>
      </c>
      <c r="L53" s="112">
        <v>1349328</v>
      </c>
      <c r="M53" s="112">
        <v>859311</v>
      </c>
      <c r="N53" s="112">
        <v>1926226</v>
      </c>
      <c r="O53" s="112">
        <v>1870964</v>
      </c>
      <c r="P53" s="112">
        <v>1756362</v>
      </c>
      <c r="Q53" s="112">
        <v>381039</v>
      </c>
      <c r="R53" s="112">
        <v>948767</v>
      </c>
      <c r="S53" s="112">
        <v>2223739</v>
      </c>
      <c r="T53" s="112">
        <v>2630218</v>
      </c>
      <c r="U53" s="112">
        <v>1755624</v>
      </c>
      <c r="V53" s="112">
        <v>144786</v>
      </c>
      <c r="W53" s="112">
        <v>160988</v>
      </c>
      <c r="X53" s="112">
        <v>165902</v>
      </c>
      <c r="Y53" s="112">
        <v>109765</v>
      </c>
      <c r="Z53" s="112">
        <v>443927</v>
      </c>
      <c r="AA53" s="112">
        <v>151069</v>
      </c>
      <c r="AB53" s="112">
        <v>84657</v>
      </c>
      <c r="AC53" s="140">
        <v>6</v>
      </c>
      <c r="AD53" s="140">
        <v>148</v>
      </c>
      <c r="AE53" s="140">
        <v>46</v>
      </c>
      <c r="AF53" s="140">
        <v>96585</v>
      </c>
      <c r="AG53" s="140">
        <v>65508</v>
      </c>
      <c r="AH53" s="140">
        <v>242453</v>
      </c>
    </row>
    <row r="54" spans="1:34" ht="15" hidden="1" customHeight="1" outlineLevel="1" x14ac:dyDescent="0.25">
      <c r="A54" s="163" t="s">
        <v>175</v>
      </c>
      <c r="B54" s="112">
        <v>565455</v>
      </c>
      <c r="C54" s="112">
        <v>7956</v>
      </c>
      <c r="D54" s="112">
        <v>6410</v>
      </c>
      <c r="E54" s="112">
        <v>3515</v>
      </c>
      <c r="F54" s="112">
        <v>3408</v>
      </c>
      <c r="G54" s="112">
        <v>865874</v>
      </c>
      <c r="H54" s="140">
        <v>3213</v>
      </c>
      <c r="I54" s="112">
        <v>344</v>
      </c>
      <c r="J54" s="112">
        <v>2295</v>
      </c>
      <c r="K54" s="112">
        <v>403624</v>
      </c>
      <c r="L54" s="112">
        <v>109</v>
      </c>
      <c r="M54" s="112">
        <v>20969</v>
      </c>
      <c r="N54" s="112">
        <v>284050</v>
      </c>
      <c r="O54" s="112">
        <v>3724</v>
      </c>
      <c r="P54" s="112">
        <v>53667</v>
      </c>
      <c r="Q54" s="112">
        <v>2525981</v>
      </c>
      <c r="R54" s="112">
        <v>101630</v>
      </c>
      <c r="S54" s="112">
        <v>2105251</v>
      </c>
      <c r="T54" s="112">
        <v>40210</v>
      </c>
      <c r="U54" s="112">
        <v>42921</v>
      </c>
      <c r="V54" s="112">
        <v>261492</v>
      </c>
      <c r="W54" s="112">
        <v>2608</v>
      </c>
      <c r="X54" s="112">
        <v>1880</v>
      </c>
      <c r="Y54" s="112">
        <v>9821</v>
      </c>
      <c r="Z54" s="112">
        <v>4693</v>
      </c>
      <c r="AA54" s="112">
        <v>2550</v>
      </c>
      <c r="AB54" s="112">
        <v>288</v>
      </c>
      <c r="AC54" s="140">
        <v>34</v>
      </c>
      <c r="AD54" s="140">
        <v>99136</v>
      </c>
      <c r="AE54" s="140">
        <v>21704</v>
      </c>
      <c r="AF54" s="140">
        <v>3004</v>
      </c>
      <c r="AG54" s="140">
        <v>1034</v>
      </c>
      <c r="AH54" s="140">
        <v>34965</v>
      </c>
    </row>
    <row r="55" spans="1:34" ht="15" hidden="1" customHeight="1" outlineLevel="1" x14ac:dyDescent="0.25">
      <c r="A55" s="163" t="s">
        <v>176</v>
      </c>
      <c r="B55" s="112">
        <v>3030046</v>
      </c>
      <c r="C55" s="112">
        <v>71764</v>
      </c>
      <c r="D55" s="112">
        <v>239975</v>
      </c>
      <c r="E55" s="112">
        <v>193588</v>
      </c>
      <c r="F55" s="112">
        <v>130915</v>
      </c>
      <c r="G55" s="112">
        <v>2279583</v>
      </c>
      <c r="H55" s="140">
        <v>35751</v>
      </c>
      <c r="I55" s="112">
        <v>106902</v>
      </c>
      <c r="J55" s="112">
        <v>16551</v>
      </c>
      <c r="K55" s="112">
        <v>1684163</v>
      </c>
      <c r="L55" s="112">
        <v>797</v>
      </c>
      <c r="M55" s="112">
        <v>165607</v>
      </c>
      <c r="N55" s="112">
        <v>60408</v>
      </c>
      <c r="O55" s="112">
        <v>257018</v>
      </c>
      <c r="P55" s="112">
        <v>393558</v>
      </c>
      <c r="Q55" s="112">
        <v>2725719</v>
      </c>
      <c r="R55" s="112">
        <v>88187</v>
      </c>
      <c r="S55" s="112">
        <v>83926</v>
      </c>
      <c r="T55" s="112">
        <v>326926</v>
      </c>
      <c r="U55" s="112">
        <v>355205</v>
      </c>
      <c r="V55" s="112">
        <v>816458</v>
      </c>
      <c r="W55" s="112">
        <v>30380</v>
      </c>
      <c r="X55" s="112">
        <v>90481</v>
      </c>
      <c r="Y55" s="112">
        <v>29639</v>
      </c>
      <c r="Z55" s="112">
        <v>30676</v>
      </c>
      <c r="AA55" s="112">
        <v>74243</v>
      </c>
      <c r="AB55" s="112">
        <v>3143</v>
      </c>
      <c r="AC55" s="140">
        <v>218</v>
      </c>
      <c r="AD55" s="140">
        <v>463238</v>
      </c>
      <c r="AE55" s="140">
        <v>107629</v>
      </c>
      <c r="AF55" s="140">
        <v>17476</v>
      </c>
      <c r="AG55" s="140">
        <v>19395</v>
      </c>
      <c r="AH55" s="140">
        <v>297543</v>
      </c>
    </row>
    <row r="56" spans="1:34" ht="15" hidden="1" customHeight="1" outlineLevel="1" x14ac:dyDescent="0.25">
      <c r="A56" s="163" t="s">
        <v>177</v>
      </c>
      <c r="B56" s="112">
        <v>590228</v>
      </c>
      <c r="C56" s="112">
        <v>69338</v>
      </c>
      <c r="D56" s="112">
        <v>436320</v>
      </c>
      <c r="E56" s="112">
        <v>55641</v>
      </c>
      <c r="F56" s="112">
        <v>78590</v>
      </c>
      <c r="G56" s="112">
        <v>876289</v>
      </c>
      <c r="H56" s="140">
        <v>41328</v>
      </c>
      <c r="I56" s="112">
        <v>10523</v>
      </c>
      <c r="J56" s="112">
        <v>16053</v>
      </c>
      <c r="K56" s="112">
        <v>695854</v>
      </c>
      <c r="L56" s="113">
        <v>763</v>
      </c>
      <c r="M56" s="112">
        <v>1828767</v>
      </c>
      <c r="N56" s="112">
        <v>719639</v>
      </c>
      <c r="O56" s="112">
        <v>205988</v>
      </c>
      <c r="P56" s="112">
        <v>386636</v>
      </c>
      <c r="Q56" s="112">
        <v>1226283</v>
      </c>
      <c r="R56" s="112">
        <v>663710</v>
      </c>
      <c r="S56" s="112">
        <v>196101</v>
      </c>
      <c r="T56" s="112">
        <v>608327</v>
      </c>
      <c r="U56" s="112">
        <v>4242353</v>
      </c>
      <c r="V56" s="112">
        <v>328957</v>
      </c>
      <c r="W56" s="112">
        <v>40415</v>
      </c>
      <c r="X56" s="112">
        <v>73888</v>
      </c>
      <c r="Y56" s="112">
        <v>38957</v>
      </c>
      <c r="Z56" s="112">
        <v>92055</v>
      </c>
      <c r="AA56" s="112">
        <v>58268</v>
      </c>
      <c r="AB56" s="112">
        <v>795</v>
      </c>
      <c r="AC56" s="140">
        <v>11708</v>
      </c>
      <c r="AD56" s="140">
        <v>128968</v>
      </c>
      <c r="AE56" s="140">
        <v>386682</v>
      </c>
      <c r="AF56" s="140">
        <v>23567</v>
      </c>
      <c r="AG56" s="140">
        <v>34435</v>
      </c>
      <c r="AH56" s="140">
        <v>946868</v>
      </c>
    </row>
    <row r="57" spans="1:34" ht="15" hidden="1" customHeight="1" outlineLevel="1" x14ac:dyDescent="0.25">
      <c r="A57" s="163" t="s">
        <v>178</v>
      </c>
      <c r="B57" s="112">
        <v>2081413</v>
      </c>
      <c r="C57" s="112">
        <v>88037</v>
      </c>
      <c r="D57" s="112">
        <v>1152454</v>
      </c>
      <c r="E57" s="112">
        <v>46983</v>
      </c>
      <c r="F57" s="112">
        <v>131396</v>
      </c>
      <c r="G57" s="112">
        <v>1749002</v>
      </c>
      <c r="H57" s="140">
        <v>27588</v>
      </c>
      <c r="I57" s="112">
        <v>14234</v>
      </c>
      <c r="J57" s="112">
        <v>38724</v>
      </c>
      <c r="K57" s="112">
        <v>1621127</v>
      </c>
      <c r="L57" s="112">
        <v>788</v>
      </c>
      <c r="M57" s="112">
        <v>267573</v>
      </c>
      <c r="N57" s="112">
        <v>97073</v>
      </c>
      <c r="O57" s="112">
        <v>102631</v>
      </c>
      <c r="P57" s="112">
        <v>574617</v>
      </c>
      <c r="Q57" s="112">
        <v>2730884</v>
      </c>
      <c r="R57" s="112">
        <v>213816</v>
      </c>
      <c r="S57" s="112">
        <v>1197878</v>
      </c>
      <c r="T57" s="112">
        <v>873251</v>
      </c>
      <c r="U57" s="112">
        <v>94460</v>
      </c>
      <c r="V57" s="112">
        <v>512033</v>
      </c>
      <c r="W57" s="112">
        <v>27590</v>
      </c>
      <c r="X57" s="112">
        <v>18199</v>
      </c>
      <c r="Y57" s="112">
        <v>21966</v>
      </c>
      <c r="Z57" s="112">
        <v>113834</v>
      </c>
      <c r="AA57" s="112">
        <v>9534</v>
      </c>
      <c r="AB57" s="112">
        <v>2807</v>
      </c>
      <c r="AC57" s="140">
        <v>1920</v>
      </c>
      <c r="AD57" s="140">
        <v>382721</v>
      </c>
      <c r="AE57" s="140">
        <v>988764</v>
      </c>
      <c r="AF57" s="140">
        <v>26596</v>
      </c>
      <c r="AG57" s="140">
        <v>22671</v>
      </c>
      <c r="AH57" s="140">
        <v>150325</v>
      </c>
    </row>
    <row r="58" spans="1:34" ht="15" hidden="1" customHeight="1" outlineLevel="1" x14ac:dyDescent="0.25">
      <c r="A58" s="163" t="s">
        <v>179</v>
      </c>
      <c r="B58" s="112">
        <v>90433</v>
      </c>
      <c r="C58" s="112">
        <v>253704</v>
      </c>
      <c r="D58" s="112">
        <v>180886</v>
      </c>
      <c r="E58" s="112">
        <v>237889</v>
      </c>
      <c r="F58" s="112">
        <v>404544</v>
      </c>
      <c r="G58" s="112">
        <v>132497</v>
      </c>
      <c r="H58" s="140">
        <v>321</v>
      </c>
      <c r="I58" s="112">
        <v>243000</v>
      </c>
      <c r="J58" s="112">
        <v>164406</v>
      </c>
      <c r="K58" s="112">
        <v>109963</v>
      </c>
      <c r="L58" s="112">
        <v>9881</v>
      </c>
      <c r="M58" s="112">
        <v>293137</v>
      </c>
      <c r="N58" s="112">
        <v>311768</v>
      </c>
      <c r="O58" s="112">
        <v>206518</v>
      </c>
      <c r="P58" s="112">
        <v>295290</v>
      </c>
      <c r="Q58" s="112">
        <v>80983</v>
      </c>
      <c r="R58" s="112">
        <v>427314</v>
      </c>
      <c r="S58" s="112">
        <v>403254</v>
      </c>
      <c r="T58" s="112">
        <v>537369</v>
      </c>
      <c r="U58" s="112">
        <v>350955</v>
      </c>
      <c r="V58" s="112">
        <v>29464</v>
      </c>
      <c r="W58" s="112">
        <v>20476</v>
      </c>
      <c r="X58" s="112">
        <v>99316</v>
      </c>
      <c r="Y58" s="112">
        <v>16424</v>
      </c>
      <c r="Z58" s="112">
        <v>390562</v>
      </c>
      <c r="AA58" s="112">
        <v>99896</v>
      </c>
      <c r="AB58" s="112">
        <v>133351</v>
      </c>
      <c r="AC58" s="140">
        <v>6</v>
      </c>
      <c r="AD58" s="140">
        <v>121</v>
      </c>
      <c r="AE58" s="140">
        <v>40</v>
      </c>
      <c r="AF58" s="140">
        <v>27019</v>
      </c>
      <c r="AG58" s="140">
        <v>363669</v>
      </c>
      <c r="AH58" s="140">
        <v>19834</v>
      </c>
    </row>
    <row r="59" spans="1:34" ht="15" hidden="1" customHeight="1" outlineLevel="1" x14ac:dyDescent="0.25">
      <c r="A59" s="163" t="s">
        <v>180</v>
      </c>
      <c r="B59" s="112">
        <v>122024</v>
      </c>
      <c r="C59" s="112">
        <v>2368</v>
      </c>
      <c r="D59" s="112">
        <v>3137</v>
      </c>
      <c r="E59" s="112">
        <v>3856</v>
      </c>
      <c r="F59" s="112">
        <v>1842</v>
      </c>
      <c r="G59" s="112">
        <v>155426</v>
      </c>
      <c r="H59" s="140">
        <v>3270</v>
      </c>
      <c r="I59" s="112">
        <v>202</v>
      </c>
      <c r="J59" s="112">
        <v>1105</v>
      </c>
      <c r="K59" s="112">
        <v>307882</v>
      </c>
      <c r="L59" s="112">
        <v>40</v>
      </c>
      <c r="M59" s="112">
        <v>3753</v>
      </c>
      <c r="N59" s="112">
        <v>43186</v>
      </c>
      <c r="O59" s="112">
        <v>4137</v>
      </c>
      <c r="P59" s="112">
        <v>5218</v>
      </c>
      <c r="Q59" s="112">
        <v>186053</v>
      </c>
      <c r="R59" s="112">
        <v>3994</v>
      </c>
      <c r="S59" s="112">
        <v>107992</v>
      </c>
      <c r="T59" s="112">
        <v>16559</v>
      </c>
      <c r="U59" s="112">
        <v>16540</v>
      </c>
      <c r="V59" s="112">
        <v>47322</v>
      </c>
      <c r="W59" s="112">
        <v>29620</v>
      </c>
      <c r="X59" s="112">
        <v>574</v>
      </c>
      <c r="Y59" s="112">
        <v>180</v>
      </c>
      <c r="Z59" s="112">
        <v>479</v>
      </c>
      <c r="AA59" s="112">
        <v>818</v>
      </c>
      <c r="AB59" s="112">
        <v>20</v>
      </c>
      <c r="AC59" s="140">
        <v>14</v>
      </c>
      <c r="AD59" s="140">
        <v>5753</v>
      </c>
      <c r="AE59" s="140">
        <v>2246</v>
      </c>
      <c r="AF59" s="140">
        <v>2631</v>
      </c>
      <c r="AG59" s="140">
        <v>2606</v>
      </c>
      <c r="AH59" s="140">
        <v>1084</v>
      </c>
    </row>
    <row r="60" spans="1:34" ht="15" hidden="1" customHeight="1" outlineLevel="1" x14ac:dyDescent="0.25">
      <c r="A60" s="163" t="s">
        <v>181</v>
      </c>
      <c r="B60" s="112">
        <v>216334</v>
      </c>
      <c r="C60" s="112">
        <v>44614</v>
      </c>
      <c r="D60" s="112">
        <v>153613</v>
      </c>
      <c r="E60" s="112">
        <v>64000</v>
      </c>
      <c r="F60" s="112">
        <v>76977</v>
      </c>
      <c r="G60" s="112">
        <v>49694</v>
      </c>
      <c r="H60" s="140">
        <v>993</v>
      </c>
      <c r="I60" s="112">
        <v>15575</v>
      </c>
      <c r="J60" s="112">
        <v>38061</v>
      </c>
      <c r="K60" s="112">
        <v>214962</v>
      </c>
      <c r="L60" s="112">
        <v>311</v>
      </c>
      <c r="M60" s="112">
        <v>97138</v>
      </c>
      <c r="N60" s="112">
        <v>52089</v>
      </c>
      <c r="O60" s="112">
        <v>79532</v>
      </c>
      <c r="P60" s="112">
        <v>135912</v>
      </c>
      <c r="Q60" s="112">
        <v>574858</v>
      </c>
      <c r="R60" s="112">
        <v>184425</v>
      </c>
      <c r="S60" s="112">
        <v>158770</v>
      </c>
      <c r="T60" s="112">
        <v>187415</v>
      </c>
      <c r="U60" s="112">
        <v>64660</v>
      </c>
      <c r="V60" s="112">
        <v>89664</v>
      </c>
      <c r="W60" s="112">
        <v>23527</v>
      </c>
      <c r="X60" s="112">
        <v>13708</v>
      </c>
      <c r="Y60" s="112">
        <v>11859</v>
      </c>
      <c r="Z60" s="112">
        <v>24351</v>
      </c>
      <c r="AA60" s="112">
        <v>10698</v>
      </c>
      <c r="AB60" s="112">
        <v>496</v>
      </c>
      <c r="AC60" s="140">
        <v>1064</v>
      </c>
      <c r="AD60" s="140">
        <v>338</v>
      </c>
      <c r="AE60" s="140">
        <v>2020</v>
      </c>
      <c r="AF60" s="140">
        <v>24978</v>
      </c>
      <c r="AG60" s="140">
        <v>2077</v>
      </c>
      <c r="AH60" s="140">
        <v>10424</v>
      </c>
    </row>
    <row r="61" spans="1:34" ht="15" hidden="1" customHeight="1" outlineLevel="1" x14ac:dyDescent="0.25">
      <c r="A61" s="163" t="s">
        <v>182</v>
      </c>
      <c r="B61" s="112">
        <v>156364</v>
      </c>
      <c r="C61" s="112">
        <v>4120</v>
      </c>
      <c r="D61" s="112">
        <v>37822</v>
      </c>
      <c r="E61" s="112">
        <v>3020</v>
      </c>
      <c r="F61" s="112">
        <v>4337</v>
      </c>
      <c r="G61" s="112">
        <v>373307</v>
      </c>
      <c r="H61" s="140">
        <v>25</v>
      </c>
      <c r="I61" s="112">
        <v>546</v>
      </c>
      <c r="J61" s="112">
        <v>6661</v>
      </c>
      <c r="K61" s="112">
        <v>687586</v>
      </c>
      <c r="L61" s="112">
        <v>90</v>
      </c>
      <c r="M61" s="112">
        <v>52600</v>
      </c>
      <c r="N61" s="112">
        <v>3106</v>
      </c>
      <c r="O61" s="112">
        <v>3491</v>
      </c>
      <c r="P61" s="112">
        <v>5362</v>
      </c>
      <c r="Q61" s="112">
        <v>42007</v>
      </c>
      <c r="R61" s="112">
        <v>8264</v>
      </c>
      <c r="S61" s="112">
        <v>3271</v>
      </c>
      <c r="T61" s="112">
        <v>8651</v>
      </c>
      <c r="U61" s="112">
        <v>2940</v>
      </c>
      <c r="V61" s="112">
        <v>43826</v>
      </c>
      <c r="W61" s="112">
        <v>1029</v>
      </c>
      <c r="X61" s="112">
        <v>1643</v>
      </c>
      <c r="Y61" s="112">
        <v>2313</v>
      </c>
      <c r="Z61" s="112">
        <v>796</v>
      </c>
      <c r="AA61" s="112">
        <v>787</v>
      </c>
      <c r="AB61" s="112">
        <v>10</v>
      </c>
      <c r="AC61" s="140">
        <v>25</v>
      </c>
      <c r="AD61" s="140">
        <v>67086</v>
      </c>
      <c r="AE61" s="140">
        <v>206</v>
      </c>
      <c r="AF61" s="140">
        <v>1258</v>
      </c>
      <c r="AG61" s="140">
        <v>1427</v>
      </c>
      <c r="AH61" s="140">
        <v>1318</v>
      </c>
    </row>
    <row r="62" spans="1:34" ht="15" hidden="1" customHeight="1" outlineLevel="1" x14ac:dyDescent="0.25">
      <c r="A62" s="163" t="s">
        <v>183</v>
      </c>
      <c r="B62" s="112">
        <v>646208</v>
      </c>
      <c r="C62" s="112">
        <v>3829</v>
      </c>
      <c r="D62" s="112">
        <v>9799</v>
      </c>
      <c r="E62" s="112">
        <v>2469</v>
      </c>
      <c r="F62" s="112">
        <v>2664</v>
      </c>
      <c r="G62" s="112">
        <v>1120448</v>
      </c>
      <c r="H62" s="140">
        <v>55286</v>
      </c>
      <c r="I62" s="112">
        <v>5814</v>
      </c>
      <c r="J62" s="112">
        <v>2125</v>
      </c>
      <c r="K62" s="112">
        <v>525197</v>
      </c>
      <c r="L62" s="112">
        <v>46</v>
      </c>
      <c r="M62" s="112">
        <v>60335</v>
      </c>
      <c r="N62" s="112">
        <v>32757</v>
      </c>
      <c r="O62" s="112">
        <v>4422</v>
      </c>
      <c r="P62" s="112">
        <v>319869</v>
      </c>
      <c r="Q62" s="112">
        <v>12187</v>
      </c>
      <c r="R62" s="112">
        <v>6879</v>
      </c>
      <c r="S62" s="112">
        <v>19908</v>
      </c>
      <c r="T62" s="112">
        <v>7852</v>
      </c>
      <c r="U62" s="112">
        <v>302514</v>
      </c>
      <c r="V62" s="112">
        <v>49211</v>
      </c>
      <c r="W62" s="112">
        <v>969</v>
      </c>
      <c r="X62" s="112">
        <v>1557</v>
      </c>
      <c r="Y62" s="112">
        <v>176</v>
      </c>
      <c r="Z62" s="112">
        <v>4763</v>
      </c>
      <c r="AA62" s="112">
        <v>28318</v>
      </c>
      <c r="AB62" s="112">
        <v>56</v>
      </c>
      <c r="AC62" s="140">
        <v>22</v>
      </c>
      <c r="AD62" s="140">
        <v>161</v>
      </c>
      <c r="AE62" s="140">
        <v>34151</v>
      </c>
      <c r="AF62" s="140">
        <v>1693</v>
      </c>
      <c r="AG62" s="140">
        <v>388</v>
      </c>
      <c r="AH62" s="140">
        <v>647</v>
      </c>
    </row>
    <row r="63" spans="1:34" ht="15" hidden="1" customHeight="1" outlineLevel="1" x14ac:dyDescent="0.25">
      <c r="A63" s="163" t="s">
        <v>184</v>
      </c>
      <c r="B63" s="112">
        <v>177441</v>
      </c>
      <c r="C63" s="112">
        <v>1294</v>
      </c>
      <c r="D63" s="112">
        <v>18005</v>
      </c>
      <c r="E63" s="112">
        <v>802</v>
      </c>
      <c r="F63" s="112">
        <v>931</v>
      </c>
      <c r="G63" s="112">
        <v>392526</v>
      </c>
      <c r="H63" s="140">
        <v>24827</v>
      </c>
      <c r="I63" s="112">
        <v>97</v>
      </c>
      <c r="J63" s="112">
        <v>503</v>
      </c>
      <c r="K63" s="112">
        <v>364763</v>
      </c>
      <c r="L63" s="112">
        <v>39</v>
      </c>
      <c r="M63" s="112">
        <v>90091</v>
      </c>
      <c r="N63" s="112">
        <v>88346</v>
      </c>
      <c r="O63" s="112">
        <v>4741</v>
      </c>
      <c r="P63" s="112">
        <v>71062</v>
      </c>
      <c r="Q63" s="112">
        <v>65563</v>
      </c>
      <c r="R63" s="112">
        <v>7105</v>
      </c>
      <c r="S63" s="112">
        <v>10817</v>
      </c>
      <c r="T63" s="112">
        <v>5838</v>
      </c>
      <c r="U63" s="112">
        <v>47408</v>
      </c>
      <c r="V63" s="112">
        <v>37572</v>
      </c>
      <c r="W63" s="112">
        <v>557</v>
      </c>
      <c r="X63" s="112">
        <v>878</v>
      </c>
      <c r="Y63" s="112">
        <v>1654</v>
      </c>
      <c r="Z63" s="112">
        <v>345</v>
      </c>
      <c r="AA63" s="112">
        <v>587</v>
      </c>
      <c r="AB63" s="112">
        <v>17</v>
      </c>
      <c r="AC63" s="140">
        <v>18</v>
      </c>
      <c r="AD63" s="140">
        <v>234</v>
      </c>
      <c r="AE63" s="140">
        <v>29463</v>
      </c>
      <c r="AF63" s="140">
        <v>1289</v>
      </c>
      <c r="AG63" s="140">
        <v>2013</v>
      </c>
      <c r="AH63" s="140">
        <v>305</v>
      </c>
    </row>
    <row r="64" spans="1:34" ht="15" hidden="1" customHeight="1" outlineLevel="1" x14ac:dyDescent="0.25">
      <c r="A64" s="163" t="s">
        <v>185</v>
      </c>
      <c r="B64" s="112">
        <v>121761</v>
      </c>
      <c r="C64" s="112">
        <v>102</v>
      </c>
      <c r="D64" s="112">
        <v>462</v>
      </c>
      <c r="E64" s="112">
        <v>71</v>
      </c>
      <c r="F64" s="112">
        <v>110</v>
      </c>
      <c r="G64" s="112">
        <v>397624</v>
      </c>
      <c r="H64" s="140">
        <v>40078</v>
      </c>
      <c r="I64" s="112">
        <v>14</v>
      </c>
      <c r="J64" s="112">
        <v>57</v>
      </c>
      <c r="K64" s="112">
        <v>280738</v>
      </c>
      <c r="L64" s="112">
        <v>25</v>
      </c>
      <c r="M64" s="112">
        <v>157</v>
      </c>
      <c r="N64" s="112">
        <v>62</v>
      </c>
      <c r="O64" s="112">
        <v>152</v>
      </c>
      <c r="P64" s="112">
        <v>21884</v>
      </c>
      <c r="Q64" s="112">
        <v>687</v>
      </c>
      <c r="R64" s="112">
        <v>326</v>
      </c>
      <c r="S64" s="112">
        <v>1289</v>
      </c>
      <c r="T64" s="112">
        <v>265</v>
      </c>
      <c r="U64" s="112">
        <v>99</v>
      </c>
      <c r="V64" s="112">
        <v>18341</v>
      </c>
      <c r="W64" s="112">
        <v>35</v>
      </c>
      <c r="X64" s="112">
        <v>26</v>
      </c>
      <c r="Y64" s="112">
        <v>15</v>
      </c>
      <c r="Z64" s="112">
        <v>34</v>
      </c>
      <c r="AA64" s="112">
        <v>26</v>
      </c>
      <c r="AB64" s="112">
        <v>32</v>
      </c>
      <c r="AC64" s="140">
        <v>1</v>
      </c>
      <c r="AD64" s="140">
        <v>11</v>
      </c>
      <c r="AE64" s="140">
        <v>17426</v>
      </c>
      <c r="AF64" s="140">
        <v>28</v>
      </c>
      <c r="AG64" s="140">
        <v>30</v>
      </c>
      <c r="AH64" s="140">
        <v>103</v>
      </c>
    </row>
    <row r="65" spans="1:34" ht="15" hidden="1" customHeight="1" outlineLevel="1" x14ac:dyDescent="0.25">
      <c r="A65" s="163" t="s">
        <v>203</v>
      </c>
      <c r="B65" s="140">
        <v>199</v>
      </c>
      <c r="C65" s="140">
        <v>86</v>
      </c>
      <c r="D65" s="140">
        <v>219</v>
      </c>
      <c r="E65" s="140">
        <v>77</v>
      </c>
      <c r="F65" s="140">
        <v>125</v>
      </c>
      <c r="G65" s="140">
        <v>49368</v>
      </c>
      <c r="H65" s="140">
        <v>11982</v>
      </c>
      <c r="I65" s="140">
        <v>24</v>
      </c>
      <c r="J65" s="140">
        <v>67</v>
      </c>
      <c r="K65" s="140">
        <v>365</v>
      </c>
      <c r="L65" s="140">
        <v>28</v>
      </c>
      <c r="M65" s="140">
        <v>126</v>
      </c>
      <c r="N65" s="140">
        <v>66</v>
      </c>
      <c r="O65" s="140">
        <v>132</v>
      </c>
      <c r="P65" s="140">
        <v>183</v>
      </c>
      <c r="Q65" s="140">
        <v>173</v>
      </c>
      <c r="R65" s="140">
        <v>176</v>
      </c>
      <c r="S65" s="140">
        <v>94</v>
      </c>
      <c r="T65" s="140">
        <v>230</v>
      </c>
      <c r="U65" s="140">
        <v>79</v>
      </c>
      <c r="V65" s="140">
        <v>107</v>
      </c>
      <c r="W65" s="140">
        <v>15</v>
      </c>
      <c r="X65" s="140">
        <v>32</v>
      </c>
      <c r="Y65" s="140">
        <v>16</v>
      </c>
      <c r="Z65" s="140">
        <v>42</v>
      </c>
      <c r="AA65" s="140">
        <v>11</v>
      </c>
      <c r="AB65" s="140">
        <v>2</v>
      </c>
      <c r="AC65" s="140">
        <v>2</v>
      </c>
      <c r="AD65" s="140">
        <v>27</v>
      </c>
      <c r="AE65" s="140">
        <v>4</v>
      </c>
      <c r="AF65" s="140">
        <v>32</v>
      </c>
      <c r="AG65" s="140">
        <v>1583</v>
      </c>
      <c r="AH65" s="140">
        <v>23095</v>
      </c>
    </row>
    <row r="66" spans="1:34" ht="15" hidden="1" customHeight="1" outlineLevel="1" x14ac:dyDescent="0.25">
      <c r="A66" s="163" t="s">
        <v>186</v>
      </c>
      <c r="B66" s="140">
        <v>27418</v>
      </c>
      <c r="C66" s="140">
        <v>90504</v>
      </c>
      <c r="D66" s="140">
        <v>372357</v>
      </c>
      <c r="E66" s="140">
        <v>52050</v>
      </c>
      <c r="F66" s="140">
        <v>86736</v>
      </c>
      <c r="G66" s="140">
        <v>537758</v>
      </c>
      <c r="H66" s="140">
        <v>94</v>
      </c>
      <c r="I66" s="140">
        <v>16627</v>
      </c>
      <c r="J66" s="140">
        <v>46967</v>
      </c>
      <c r="K66" s="140">
        <v>133600</v>
      </c>
      <c r="L66" s="140">
        <v>486834</v>
      </c>
      <c r="M66" s="140">
        <v>158817</v>
      </c>
      <c r="N66" s="140">
        <v>515705</v>
      </c>
      <c r="O66" s="140">
        <v>468064</v>
      </c>
      <c r="P66" s="140">
        <v>169747</v>
      </c>
      <c r="Q66" s="140">
        <v>73356</v>
      </c>
      <c r="R66" s="140">
        <v>196452</v>
      </c>
      <c r="S66" s="140">
        <v>106305</v>
      </c>
      <c r="T66" s="140">
        <v>300628</v>
      </c>
      <c r="U66" s="140">
        <v>191079</v>
      </c>
      <c r="V66" s="140">
        <v>25268</v>
      </c>
      <c r="W66" s="140">
        <v>10954</v>
      </c>
      <c r="X66" s="140">
        <v>641854</v>
      </c>
      <c r="Y66" s="140">
        <v>7848</v>
      </c>
      <c r="Z66" s="140">
        <v>68488</v>
      </c>
      <c r="AA66" s="140">
        <v>94904</v>
      </c>
      <c r="AB66" s="140">
        <v>2271</v>
      </c>
      <c r="AC66" s="140">
        <v>12</v>
      </c>
      <c r="AD66" s="140">
        <v>133</v>
      </c>
      <c r="AE66" s="140">
        <v>6</v>
      </c>
      <c r="AF66" s="140">
        <v>11700</v>
      </c>
      <c r="AG66" s="140">
        <v>1783</v>
      </c>
      <c r="AH66" s="140">
        <v>14216</v>
      </c>
    </row>
    <row r="67" spans="1:34" ht="15" hidden="1" customHeight="1" outlineLevel="1" x14ac:dyDescent="0.25">
      <c r="A67" s="163" t="s">
        <v>187</v>
      </c>
      <c r="B67" s="140">
        <v>29275</v>
      </c>
      <c r="C67" s="140">
        <v>115422</v>
      </c>
      <c r="D67" s="140">
        <v>194302</v>
      </c>
      <c r="E67" s="140">
        <v>49956</v>
      </c>
      <c r="F67" s="140">
        <v>92463</v>
      </c>
      <c r="G67" s="140">
        <v>149948</v>
      </c>
      <c r="H67" s="140">
        <v>10881</v>
      </c>
      <c r="I67" s="140">
        <v>11760</v>
      </c>
      <c r="J67" s="140">
        <v>137123</v>
      </c>
      <c r="K67" s="140">
        <v>127151</v>
      </c>
      <c r="L67" s="140">
        <v>559</v>
      </c>
      <c r="M67" s="140">
        <v>239938</v>
      </c>
      <c r="N67" s="140">
        <v>29196</v>
      </c>
      <c r="O67" s="140">
        <v>153016</v>
      </c>
      <c r="P67" s="140">
        <v>812434</v>
      </c>
      <c r="Q67" s="140">
        <v>102003</v>
      </c>
      <c r="R67" s="140">
        <v>164613</v>
      </c>
      <c r="S67" s="140">
        <v>48385</v>
      </c>
      <c r="T67" s="140">
        <v>393414</v>
      </c>
      <c r="U67" s="140">
        <v>151135</v>
      </c>
      <c r="V67" s="140">
        <v>31864</v>
      </c>
      <c r="W67" s="140">
        <v>26838</v>
      </c>
      <c r="X67" s="140">
        <v>13133</v>
      </c>
      <c r="Y67" s="140">
        <v>29151</v>
      </c>
      <c r="Z67" s="140">
        <v>46970</v>
      </c>
      <c r="AA67" s="140">
        <v>158439</v>
      </c>
      <c r="AB67" s="140">
        <v>3530</v>
      </c>
      <c r="AC67" s="140">
        <v>8</v>
      </c>
      <c r="AD67" s="140">
        <v>53</v>
      </c>
      <c r="AE67" s="140">
        <v>17</v>
      </c>
      <c r="AF67" s="140">
        <v>19436</v>
      </c>
      <c r="AG67" s="140">
        <v>145702</v>
      </c>
      <c r="AH67" s="140">
        <v>100068</v>
      </c>
    </row>
    <row r="68" spans="1:34" ht="15" hidden="1" customHeight="1" outlineLevel="1" x14ac:dyDescent="0.25">
      <c r="A68" s="163" t="s">
        <v>188</v>
      </c>
      <c r="B68" s="140">
        <v>1043</v>
      </c>
      <c r="C68" s="140">
        <v>3363</v>
      </c>
      <c r="D68" s="140">
        <v>15538</v>
      </c>
      <c r="E68" s="140">
        <v>4490</v>
      </c>
      <c r="F68" s="140">
        <v>12953</v>
      </c>
      <c r="G68" s="140">
        <v>441</v>
      </c>
      <c r="H68" s="140">
        <v>133</v>
      </c>
      <c r="I68" s="140">
        <v>300</v>
      </c>
      <c r="J68" s="140">
        <v>5019</v>
      </c>
      <c r="K68" s="140">
        <v>1931</v>
      </c>
      <c r="L68" s="140">
        <v>18074</v>
      </c>
      <c r="M68" s="140">
        <v>90952</v>
      </c>
      <c r="N68" s="140">
        <v>70716</v>
      </c>
      <c r="O68" s="140">
        <v>27187</v>
      </c>
      <c r="P68" s="140">
        <v>54985</v>
      </c>
      <c r="Q68" s="140">
        <v>1731</v>
      </c>
      <c r="R68" s="140">
        <v>25058</v>
      </c>
      <c r="S68" s="140">
        <v>36975</v>
      </c>
      <c r="T68" s="140">
        <v>25718</v>
      </c>
      <c r="U68" s="140">
        <v>388564</v>
      </c>
      <c r="V68" s="140">
        <v>1164</v>
      </c>
      <c r="W68" s="140">
        <v>20779</v>
      </c>
      <c r="X68" s="140">
        <v>1902</v>
      </c>
      <c r="Y68" s="140">
        <v>1515</v>
      </c>
      <c r="Z68" s="140">
        <v>500</v>
      </c>
      <c r="AA68" s="140">
        <v>3885</v>
      </c>
      <c r="AB68" s="140">
        <v>0</v>
      </c>
      <c r="AC68" s="140">
        <v>0</v>
      </c>
      <c r="AD68" s="140">
        <v>8</v>
      </c>
      <c r="AE68" s="140">
        <v>0</v>
      </c>
      <c r="AF68" s="140">
        <v>565</v>
      </c>
      <c r="AG68" s="140">
        <v>178</v>
      </c>
      <c r="AH68" s="140">
        <v>1084</v>
      </c>
    </row>
    <row r="69" spans="1:34" ht="15" hidden="1" customHeight="1" outlineLevel="1" x14ac:dyDescent="0.25">
      <c r="A69" s="163" t="s">
        <v>189</v>
      </c>
      <c r="B69" s="140">
        <v>23029</v>
      </c>
      <c r="C69" s="140">
        <v>69373</v>
      </c>
      <c r="D69" s="140">
        <v>53527</v>
      </c>
      <c r="E69" s="140">
        <v>39127</v>
      </c>
      <c r="F69" s="140">
        <v>92034</v>
      </c>
      <c r="G69" s="140">
        <v>6261</v>
      </c>
      <c r="H69" s="140">
        <v>108</v>
      </c>
      <c r="I69" s="140">
        <v>42243</v>
      </c>
      <c r="J69" s="140">
        <v>48132</v>
      </c>
      <c r="K69" s="140">
        <v>53299</v>
      </c>
      <c r="L69" s="140">
        <v>7730</v>
      </c>
      <c r="M69" s="140">
        <v>55706</v>
      </c>
      <c r="N69" s="140">
        <v>39285</v>
      </c>
      <c r="O69" s="140">
        <v>35239</v>
      </c>
      <c r="P69" s="140">
        <v>74243</v>
      </c>
      <c r="Q69" s="140">
        <v>41792</v>
      </c>
      <c r="R69" s="140">
        <v>71766</v>
      </c>
      <c r="S69" s="140">
        <v>68278</v>
      </c>
      <c r="T69" s="140">
        <v>92801</v>
      </c>
      <c r="U69" s="140">
        <v>338785</v>
      </c>
      <c r="V69" s="140">
        <v>10408</v>
      </c>
      <c r="W69" s="140">
        <v>11086</v>
      </c>
      <c r="X69" s="140">
        <v>5763</v>
      </c>
      <c r="Y69" s="140">
        <v>21822</v>
      </c>
      <c r="Z69" s="140">
        <v>86258</v>
      </c>
      <c r="AA69" s="140">
        <v>9856</v>
      </c>
      <c r="AB69" s="140">
        <v>196783</v>
      </c>
      <c r="AC69" s="140">
        <v>3</v>
      </c>
      <c r="AD69" s="140">
        <v>7</v>
      </c>
      <c r="AE69" s="140">
        <v>6</v>
      </c>
      <c r="AF69" s="140">
        <v>9619</v>
      </c>
      <c r="AG69" s="140">
        <v>8374</v>
      </c>
      <c r="AH69" s="140">
        <v>2899</v>
      </c>
    </row>
    <row r="70" spans="1:34" ht="15" hidden="1" customHeight="1" outlineLevel="1" x14ac:dyDescent="0.25">
      <c r="A70" s="163" t="s">
        <v>190</v>
      </c>
      <c r="B70" s="140">
        <v>70734</v>
      </c>
      <c r="C70" s="140">
        <v>164389</v>
      </c>
      <c r="D70" s="140">
        <v>545071</v>
      </c>
      <c r="E70" s="140">
        <v>180966</v>
      </c>
      <c r="F70" s="140">
        <v>225749</v>
      </c>
      <c r="G70" s="140">
        <v>237880</v>
      </c>
      <c r="H70" s="140">
        <v>257</v>
      </c>
      <c r="I70" s="140">
        <v>65455</v>
      </c>
      <c r="J70" s="140">
        <v>200198</v>
      </c>
      <c r="K70" s="140">
        <v>207219</v>
      </c>
      <c r="L70" s="140">
        <v>21503</v>
      </c>
      <c r="M70" s="140">
        <v>212934</v>
      </c>
      <c r="N70" s="140">
        <v>177844</v>
      </c>
      <c r="O70" s="140">
        <v>242625</v>
      </c>
      <c r="P70" s="140">
        <v>434127</v>
      </c>
      <c r="Q70" s="140">
        <v>190456</v>
      </c>
      <c r="R70" s="140">
        <v>345112</v>
      </c>
      <c r="S70" s="140">
        <v>163574</v>
      </c>
      <c r="T70" s="140">
        <v>366645</v>
      </c>
      <c r="U70" s="140">
        <v>441695</v>
      </c>
      <c r="V70" s="140">
        <v>57826</v>
      </c>
      <c r="W70" s="140">
        <v>35405</v>
      </c>
      <c r="X70" s="140">
        <v>108575</v>
      </c>
      <c r="Y70" s="140">
        <v>41491</v>
      </c>
      <c r="Z70" s="140">
        <v>99687</v>
      </c>
      <c r="AA70" s="140">
        <v>21602</v>
      </c>
      <c r="AB70" s="140">
        <v>84612</v>
      </c>
      <c r="AC70" s="140">
        <v>2</v>
      </c>
      <c r="AD70" s="140">
        <v>95</v>
      </c>
      <c r="AE70" s="140">
        <v>15</v>
      </c>
      <c r="AF70" s="140">
        <v>40954</v>
      </c>
      <c r="AG70" s="140">
        <v>84772</v>
      </c>
      <c r="AH70" s="140">
        <v>39817</v>
      </c>
    </row>
    <row r="71" spans="1:34" ht="15" customHeight="1" collapsed="1" x14ac:dyDescent="0.25">
      <c r="A71" s="163"/>
      <c r="B71" s="155" t="s">
        <v>506</v>
      </c>
      <c r="C71" s="363" t="s">
        <v>529</v>
      </c>
      <c r="D71" s="363"/>
      <c r="E71" s="363"/>
      <c r="F71" s="363"/>
      <c r="G71" s="363"/>
      <c r="H71" s="363"/>
      <c r="I71" s="363"/>
      <c r="J71" s="363"/>
      <c r="K71" s="363"/>
      <c r="L71" s="363"/>
      <c r="M71" s="363"/>
      <c r="N71" s="363"/>
      <c r="O71" s="363"/>
      <c r="P71" s="363"/>
      <c r="Q71" s="363"/>
      <c r="R71" s="363"/>
      <c r="S71" s="364" t="s">
        <v>1015</v>
      </c>
      <c r="T71" s="364"/>
      <c r="U71" s="364"/>
      <c r="V71" s="364"/>
      <c r="W71" s="364"/>
      <c r="X71" s="364"/>
      <c r="Y71" s="364"/>
      <c r="Z71" s="364"/>
      <c r="AA71" s="364"/>
      <c r="AB71" s="364"/>
      <c r="AC71" s="364"/>
      <c r="AD71" s="364"/>
      <c r="AE71" s="364"/>
      <c r="AF71" s="364"/>
      <c r="AG71" s="364"/>
      <c r="AH71" s="364"/>
    </row>
    <row r="72" spans="1:34" ht="15" customHeight="1" x14ac:dyDescent="0.25"/>
    <row r="73" spans="1:34" s="325" customFormat="1" ht="15" hidden="1" customHeight="1" outlineLevel="1" x14ac:dyDescent="0.25">
      <c r="A73" s="162" t="s">
        <v>498</v>
      </c>
      <c r="B73" s="161" t="s">
        <v>160</v>
      </c>
      <c r="C73" s="161" t="s">
        <v>161</v>
      </c>
      <c r="D73" s="161" t="s">
        <v>162</v>
      </c>
      <c r="E73" s="161" t="s">
        <v>163</v>
      </c>
      <c r="F73" s="161" t="s">
        <v>164</v>
      </c>
      <c r="G73" s="161" t="s">
        <v>165</v>
      </c>
      <c r="H73" s="161" t="s">
        <v>202</v>
      </c>
      <c r="I73" s="161" t="s">
        <v>166</v>
      </c>
      <c r="J73" s="161" t="s">
        <v>167</v>
      </c>
      <c r="K73" s="161" t="s">
        <v>168</v>
      </c>
      <c r="L73" s="161" t="s">
        <v>169</v>
      </c>
      <c r="M73" s="161" t="s">
        <v>170</v>
      </c>
      <c r="N73" s="161" t="s">
        <v>171</v>
      </c>
      <c r="O73" s="161" t="s">
        <v>172</v>
      </c>
      <c r="P73" s="161" t="s">
        <v>173</v>
      </c>
      <c r="Q73" s="161" t="s">
        <v>174</v>
      </c>
      <c r="R73" s="161" t="s">
        <v>175</v>
      </c>
      <c r="S73" s="161" t="s">
        <v>176</v>
      </c>
      <c r="T73" s="161" t="s">
        <v>177</v>
      </c>
      <c r="U73" s="161" t="s">
        <v>178</v>
      </c>
      <c r="V73" s="161" t="s">
        <v>179</v>
      </c>
      <c r="W73" s="161" t="s">
        <v>180</v>
      </c>
      <c r="X73" s="161" t="s">
        <v>181</v>
      </c>
      <c r="Y73" s="161" t="s">
        <v>182</v>
      </c>
      <c r="Z73" s="161" t="s">
        <v>183</v>
      </c>
      <c r="AA73" s="161" t="s">
        <v>184</v>
      </c>
      <c r="AB73" s="161" t="s">
        <v>185</v>
      </c>
      <c r="AC73" s="161" t="s">
        <v>203</v>
      </c>
      <c r="AD73" s="161" t="s">
        <v>186</v>
      </c>
      <c r="AE73" s="161" t="s">
        <v>187</v>
      </c>
      <c r="AF73" s="161" t="s">
        <v>188</v>
      </c>
      <c r="AG73" s="161" t="s">
        <v>189</v>
      </c>
      <c r="AH73" s="161" t="s">
        <v>190</v>
      </c>
    </row>
    <row r="74" spans="1:34" s="325" customFormat="1" ht="15" hidden="1" customHeight="1" outlineLevel="1" x14ac:dyDescent="0.25">
      <c r="A74" s="163" t="s">
        <v>160</v>
      </c>
      <c r="B74" s="325">
        <v>224</v>
      </c>
      <c r="C74" s="325">
        <v>12096</v>
      </c>
      <c r="D74" s="325">
        <v>36113</v>
      </c>
      <c r="E74" s="325">
        <v>7535</v>
      </c>
      <c r="F74" s="325">
        <v>18610</v>
      </c>
      <c r="G74" s="325">
        <v>18075</v>
      </c>
      <c r="H74" s="140">
        <v>633</v>
      </c>
      <c r="I74" s="325">
        <v>10989</v>
      </c>
      <c r="J74" s="325">
        <v>31287</v>
      </c>
      <c r="K74" s="325">
        <v>4399</v>
      </c>
      <c r="L74" s="325">
        <v>7549</v>
      </c>
      <c r="M74" s="325">
        <v>43488</v>
      </c>
      <c r="N74" s="325">
        <v>61884</v>
      </c>
      <c r="O74" s="325">
        <v>33722</v>
      </c>
      <c r="P74" s="325">
        <v>77954</v>
      </c>
      <c r="Q74" s="325">
        <v>601</v>
      </c>
      <c r="R74" s="325">
        <v>10364</v>
      </c>
      <c r="S74" s="325">
        <v>33788</v>
      </c>
      <c r="T74" s="325">
        <v>38204</v>
      </c>
      <c r="U74" s="325">
        <v>56464</v>
      </c>
      <c r="V74" s="325">
        <v>2449</v>
      </c>
      <c r="W74" s="325">
        <v>3034</v>
      </c>
      <c r="X74" s="325">
        <v>10536</v>
      </c>
      <c r="Y74" s="325">
        <v>11625</v>
      </c>
      <c r="Z74" s="325">
        <v>11307</v>
      </c>
      <c r="AA74" s="325">
        <v>5869</v>
      </c>
      <c r="AB74" s="325">
        <v>3336</v>
      </c>
      <c r="AC74" s="140">
        <v>0</v>
      </c>
      <c r="AD74" s="140">
        <v>0</v>
      </c>
      <c r="AE74" s="140">
        <v>0</v>
      </c>
      <c r="AF74" s="140">
        <v>394</v>
      </c>
      <c r="AG74" s="140">
        <v>12333</v>
      </c>
      <c r="AH74" s="140">
        <v>19002</v>
      </c>
    </row>
    <row r="75" spans="1:34" s="325" customFormat="1" ht="15" hidden="1" customHeight="1" outlineLevel="1" x14ac:dyDescent="0.25">
      <c r="A75" s="163" t="s">
        <v>161</v>
      </c>
      <c r="B75" s="325">
        <v>8519</v>
      </c>
      <c r="C75" s="325">
        <v>313</v>
      </c>
      <c r="D75" s="325">
        <v>573</v>
      </c>
      <c r="E75" s="325">
        <v>51</v>
      </c>
      <c r="F75" s="325">
        <v>112</v>
      </c>
      <c r="G75" s="325">
        <v>15582</v>
      </c>
      <c r="H75" s="140">
        <v>111</v>
      </c>
      <c r="I75" s="325">
        <v>174</v>
      </c>
      <c r="J75" s="325">
        <v>125</v>
      </c>
      <c r="K75" s="325">
        <v>8522</v>
      </c>
      <c r="L75" s="325">
        <v>0</v>
      </c>
      <c r="M75" s="325">
        <v>745</v>
      </c>
      <c r="N75" s="325">
        <v>11585</v>
      </c>
      <c r="O75" s="325">
        <v>518</v>
      </c>
      <c r="P75" s="325">
        <v>3909</v>
      </c>
      <c r="Q75" s="325">
        <v>28359</v>
      </c>
      <c r="R75" s="325">
        <v>29</v>
      </c>
      <c r="S75" s="325">
        <v>12922</v>
      </c>
      <c r="T75" s="325">
        <v>3429</v>
      </c>
      <c r="U75" s="325">
        <v>67</v>
      </c>
      <c r="V75" s="325">
        <v>9516</v>
      </c>
      <c r="W75" s="325">
        <v>5</v>
      </c>
      <c r="X75" s="325">
        <v>1353</v>
      </c>
      <c r="Y75" s="325">
        <v>38</v>
      </c>
      <c r="Z75" s="325">
        <v>54</v>
      </c>
      <c r="AA75" s="325">
        <v>117</v>
      </c>
      <c r="AB75" s="325">
        <v>5360</v>
      </c>
      <c r="AC75" s="140">
        <v>211</v>
      </c>
      <c r="AD75" s="140">
        <v>22173</v>
      </c>
      <c r="AE75" s="140">
        <v>3206</v>
      </c>
      <c r="AF75" s="140">
        <v>89</v>
      </c>
      <c r="AG75" s="140">
        <v>813</v>
      </c>
      <c r="AH75" s="140">
        <v>2857</v>
      </c>
    </row>
    <row r="76" spans="1:34" s="325" customFormat="1" ht="15" hidden="1" customHeight="1" outlineLevel="1" x14ac:dyDescent="0.25">
      <c r="A76" s="163" t="s">
        <v>162</v>
      </c>
      <c r="B76" s="325">
        <v>64071</v>
      </c>
      <c r="C76" s="325">
        <v>105</v>
      </c>
      <c r="D76" s="325">
        <v>1087</v>
      </c>
      <c r="E76" s="325">
        <v>490</v>
      </c>
      <c r="F76" s="325">
        <v>1600</v>
      </c>
      <c r="G76" s="325">
        <v>50709</v>
      </c>
      <c r="H76" s="140">
        <v>729</v>
      </c>
      <c r="I76" s="325">
        <v>17</v>
      </c>
      <c r="J76" s="325">
        <v>2350</v>
      </c>
      <c r="K76" s="325">
        <v>32818</v>
      </c>
      <c r="L76" s="325">
        <v>1</v>
      </c>
      <c r="M76" s="325">
        <v>3888</v>
      </c>
      <c r="N76" s="325">
        <v>17103</v>
      </c>
      <c r="O76" s="325">
        <v>1501</v>
      </c>
      <c r="P76" s="325">
        <v>15638</v>
      </c>
      <c r="Q76" s="325">
        <v>66216</v>
      </c>
      <c r="R76" s="325">
        <v>2121</v>
      </c>
      <c r="S76" s="325">
        <v>10337</v>
      </c>
      <c r="T76" s="325">
        <v>17390</v>
      </c>
      <c r="U76" s="325">
        <v>4178</v>
      </c>
      <c r="V76" s="325">
        <v>8026</v>
      </c>
      <c r="W76" s="325">
        <v>38</v>
      </c>
      <c r="X76" s="325">
        <v>501</v>
      </c>
      <c r="Y76" s="325">
        <v>229</v>
      </c>
      <c r="Z76" s="325">
        <v>381</v>
      </c>
      <c r="AA76" s="325">
        <v>4620</v>
      </c>
      <c r="AB76" s="325">
        <v>192</v>
      </c>
      <c r="AC76" s="140">
        <v>1502</v>
      </c>
      <c r="AD76" s="140">
        <v>26381</v>
      </c>
      <c r="AE76" s="140">
        <v>270</v>
      </c>
      <c r="AF76" s="140">
        <v>38</v>
      </c>
      <c r="AG76" s="140">
        <v>33</v>
      </c>
      <c r="AH76" s="140">
        <v>3899</v>
      </c>
    </row>
    <row r="77" spans="1:34" s="325" customFormat="1" ht="15" hidden="1" customHeight="1" outlineLevel="1" x14ac:dyDescent="0.25">
      <c r="A77" s="163" t="s">
        <v>163</v>
      </c>
      <c r="B77" s="325">
        <v>14819</v>
      </c>
      <c r="C77" s="325">
        <v>89</v>
      </c>
      <c r="D77" s="325">
        <v>225</v>
      </c>
      <c r="E77" s="325">
        <v>218</v>
      </c>
      <c r="F77" s="325">
        <v>6135</v>
      </c>
      <c r="G77" s="325">
        <v>6947</v>
      </c>
      <c r="H77" s="140">
        <v>18</v>
      </c>
      <c r="I77" s="325">
        <v>2</v>
      </c>
      <c r="J77" s="325">
        <v>17</v>
      </c>
      <c r="K77" s="325">
        <v>13190</v>
      </c>
      <c r="L77" s="325">
        <v>0</v>
      </c>
      <c r="M77" s="325">
        <v>674</v>
      </c>
      <c r="N77" s="325">
        <v>9684</v>
      </c>
      <c r="O77" s="325">
        <v>296</v>
      </c>
      <c r="P77" s="325">
        <v>1990</v>
      </c>
      <c r="Q77" s="325">
        <v>75122</v>
      </c>
      <c r="R77" s="325">
        <v>36</v>
      </c>
      <c r="S77" s="325">
        <v>15122</v>
      </c>
      <c r="T77" s="325">
        <v>278</v>
      </c>
      <c r="U77" s="325">
        <v>207</v>
      </c>
      <c r="V77" s="325">
        <v>5352</v>
      </c>
      <c r="W77" s="325">
        <v>6</v>
      </c>
      <c r="X77" s="325">
        <v>9</v>
      </c>
      <c r="Y77" s="325">
        <v>20</v>
      </c>
      <c r="Z77" s="325">
        <v>203</v>
      </c>
      <c r="AA77" s="325">
        <v>36</v>
      </c>
      <c r="AB77" s="325">
        <v>0</v>
      </c>
      <c r="AC77" s="140">
        <v>5</v>
      </c>
      <c r="AD77" s="140">
        <v>27</v>
      </c>
      <c r="AE77" s="140">
        <v>5</v>
      </c>
      <c r="AF77" s="140">
        <v>99</v>
      </c>
      <c r="AG77" s="140">
        <v>56</v>
      </c>
      <c r="AH77" s="140">
        <v>15</v>
      </c>
    </row>
    <row r="78" spans="1:34" s="325" customFormat="1" ht="15" hidden="1" customHeight="1" outlineLevel="1" x14ac:dyDescent="0.25">
      <c r="A78" s="163" t="s">
        <v>164</v>
      </c>
      <c r="B78" s="325">
        <v>47265</v>
      </c>
      <c r="C78" s="325">
        <v>175</v>
      </c>
      <c r="D78" s="325">
        <v>6527</v>
      </c>
      <c r="E78" s="325">
        <v>464</v>
      </c>
      <c r="F78" s="325">
        <v>1164</v>
      </c>
      <c r="G78" s="325">
        <v>55532</v>
      </c>
      <c r="H78" s="140">
        <v>1295</v>
      </c>
      <c r="I78" s="325">
        <v>2935</v>
      </c>
      <c r="J78" s="325">
        <v>500</v>
      </c>
      <c r="K78" s="325">
        <v>27310</v>
      </c>
      <c r="L78" s="325">
        <v>0</v>
      </c>
      <c r="M78" s="325">
        <v>2444</v>
      </c>
      <c r="N78" s="325">
        <v>10438</v>
      </c>
      <c r="O78" s="325">
        <v>1418</v>
      </c>
      <c r="P78" s="325">
        <v>19243</v>
      </c>
      <c r="Q78" s="325">
        <v>38520</v>
      </c>
      <c r="R78" s="325">
        <v>2054</v>
      </c>
      <c r="S78" s="325">
        <v>9939</v>
      </c>
      <c r="T78" s="325">
        <v>7505</v>
      </c>
      <c r="U78" s="325">
        <v>874</v>
      </c>
      <c r="V78" s="325">
        <v>17101</v>
      </c>
      <c r="W78" s="325">
        <v>25</v>
      </c>
      <c r="X78" s="325">
        <v>380</v>
      </c>
      <c r="Y78" s="325">
        <v>948</v>
      </c>
      <c r="Z78" s="325">
        <v>689</v>
      </c>
      <c r="AA78" s="325">
        <v>773</v>
      </c>
      <c r="AB78" s="325">
        <v>0</v>
      </c>
      <c r="AC78" s="140">
        <v>2664</v>
      </c>
      <c r="AD78" s="140">
        <v>5869</v>
      </c>
      <c r="AE78" s="140">
        <v>341</v>
      </c>
      <c r="AF78" s="166">
        <v>196</v>
      </c>
      <c r="AG78" s="140">
        <v>300</v>
      </c>
      <c r="AH78" s="140">
        <v>2839</v>
      </c>
    </row>
    <row r="79" spans="1:34" s="325" customFormat="1" ht="15" hidden="1" customHeight="1" outlineLevel="1" x14ac:dyDescent="0.25">
      <c r="A79" s="163" t="s">
        <v>165</v>
      </c>
      <c r="B79" s="325">
        <v>2916</v>
      </c>
      <c r="C79" s="325">
        <v>8695</v>
      </c>
      <c r="D79" s="325">
        <v>18037</v>
      </c>
      <c r="E79" s="325">
        <v>21417</v>
      </c>
      <c r="F79" s="325">
        <v>41835</v>
      </c>
      <c r="G79" s="325">
        <v>11175</v>
      </c>
      <c r="H79" s="140">
        <v>1565</v>
      </c>
      <c r="I79" s="325">
        <v>8123</v>
      </c>
      <c r="J79" s="325">
        <v>13415</v>
      </c>
      <c r="K79" s="325">
        <v>1545</v>
      </c>
      <c r="L79" s="325">
        <v>25476</v>
      </c>
      <c r="M79" s="325">
        <v>22443</v>
      </c>
      <c r="N79" s="325">
        <v>55475</v>
      </c>
      <c r="O79" s="325">
        <v>41133</v>
      </c>
      <c r="P79" s="325">
        <v>110845</v>
      </c>
      <c r="Q79" s="325">
        <v>4936</v>
      </c>
      <c r="R79" s="325">
        <v>7309</v>
      </c>
      <c r="S79" s="325">
        <v>72810</v>
      </c>
      <c r="T79" s="325">
        <v>59481</v>
      </c>
      <c r="U79" s="325">
        <v>64300</v>
      </c>
      <c r="V79" s="325">
        <v>829</v>
      </c>
      <c r="W79" s="325">
        <v>1765</v>
      </c>
      <c r="X79" s="325">
        <v>5744</v>
      </c>
      <c r="Y79" s="325">
        <v>3813</v>
      </c>
      <c r="Z79" s="325">
        <v>9655</v>
      </c>
      <c r="AA79" s="325">
        <v>6483</v>
      </c>
      <c r="AB79" s="325">
        <v>5757</v>
      </c>
      <c r="AC79" s="140">
        <v>0</v>
      </c>
      <c r="AD79" s="140">
        <v>0</v>
      </c>
      <c r="AE79" s="140">
        <v>0</v>
      </c>
      <c r="AF79" s="140">
        <v>70</v>
      </c>
      <c r="AG79" s="140">
        <v>1414</v>
      </c>
      <c r="AH79" s="140">
        <v>2191</v>
      </c>
    </row>
    <row r="80" spans="1:34" s="325" customFormat="1" ht="15" hidden="1" customHeight="1" outlineLevel="1" x14ac:dyDescent="0.25">
      <c r="A80" s="163" t="s">
        <v>202</v>
      </c>
      <c r="B80" s="140">
        <v>0</v>
      </c>
      <c r="C80" s="140">
        <v>168</v>
      </c>
      <c r="D80" s="140">
        <v>389</v>
      </c>
      <c r="E80" s="140">
        <v>159</v>
      </c>
      <c r="F80" s="140">
        <v>179</v>
      </c>
      <c r="G80" s="140">
        <v>0</v>
      </c>
      <c r="H80" s="140">
        <v>0</v>
      </c>
      <c r="I80" s="140">
        <v>162</v>
      </c>
      <c r="J80" s="140">
        <v>488</v>
      </c>
      <c r="K80" s="140">
        <v>0</v>
      </c>
      <c r="L80" s="140">
        <v>74</v>
      </c>
      <c r="M80" s="140">
        <v>293</v>
      </c>
      <c r="N80" s="140">
        <v>1062</v>
      </c>
      <c r="O80" s="140">
        <v>1821</v>
      </c>
      <c r="P80" s="140">
        <v>2864</v>
      </c>
      <c r="Q80" s="140">
        <v>0</v>
      </c>
      <c r="R80" s="140">
        <v>54</v>
      </c>
      <c r="S80" s="140">
        <v>1299</v>
      </c>
      <c r="T80" s="140">
        <v>298</v>
      </c>
      <c r="U80" s="140">
        <v>3155</v>
      </c>
      <c r="V80" s="140">
        <v>0</v>
      </c>
      <c r="W80" s="140">
        <v>0</v>
      </c>
      <c r="X80" s="140">
        <v>376</v>
      </c>
      <c r="Y80" s="140">
        <v>1</v>
      </c>
      <c r="Z80" s="140">
        <v>9</v>
      </c>
      <c r="AA80" s="140">
        <v>100</v>
      </c>
      <c r="AB80" s="140">
        <v>7</v>
      </c>
      <c r="AC80" s="140">
        <v>0</v>
      </c>
      <c r="AD80" s="140">
        <v>0</v>
      </c>
      <c r="AE80" s="140">
        <v>0</v>
      </c>
      <c r="AF80" s="140">
        <v>0</v>
      </c>
      <c r="AG80" s="140">
        <v>2</v>
      </c>
      <c r="AH80" s="140">
        <v>0</v>
      </c>
    </row>
    <row r="81" spans="1:34" s="325" customFormat="1" ht="15" hidden="1" customHeight="1" outlineLevel="1" x14ac:dyDescent="0.25">
      <c r="A81" s="163" t="s">
        <v>166</v>
      </c>
      <c r="B81" s="325">
        <v>8213</v>
      </c>
      <c r="C81" s="325">
        <v>500</v>
      </c>
      <c r="D81" s="325">
        <v>22</v>
      </c>
      <c r="E81" s="325">
        <v>50</v>
      </c>
      <c r="F81" s="325">
        <v>10949</v>
      </c>
      <c r="G81" s="325">
        <v>31672</v>
      </c>
      <c r="H81" s="140">
        <v>549</v>
      </c>
      <c r="I81" s="325">
        <v>150</v>
      </c>
      <c r="J81" s="325">
        <v>9</v>
      </c>
      <c r="K81" s="325">
        <v>12934</v>
      </c>
      <c r="L81" s="325">
        <v>0</v>
      </c>
      <c r="M81" s="325">
        <v>1066</v>
      </c>
      <c r="N81" s="325">
        <v>55</v>
      </c>
      <c r="O81" s="325">
        <v>53</v>
      </c>
      <c r="P81" s="325">
        <v>12038</v>
      </c>
      <c r="Q81" s="325">
        <v>824</v>
      </c>
      <c r="R81" s="325">
        <v>22</v>
      </c>
      <c r="S81" s="325">
        <v>105</v>
      </c>
      <c r="T81" s="325">
        <v>266</v>
      </c>
      <c r="U81" s="325">
        <v>9</v>
      </c>
      <c r="V81" s="325">
        <v>2006</v>
      </c>
      <c r="W81" s="325">
        <v>3</v>
      </c>
      <c r="X81" s="325">
        <v>3</v>
      </c>
      <c r="Y81" s="325">
        <v>30</v>
      </c>
      <c r="Z81" s="325">
        <v>336</v>
      </c>
      <c r="AA81" s="325">
        <v>1</v>
      </c>
      <c r="AB81" s="325">
        <v>0</v>
      </c>
      <c r="AC81" s="140">
        <v>229</v>
      </c>
      <c r="AD81" s="140">
        <v>4</v>
      </c>
      <c r="AE81" s="140">
        <v>3</v>
      </c>
      <c r="AF81" s="140">
        <v>33</v>
      </c>
      <c r="AG81" s="140">
        <v>96</v>
      </c>
      <c r="AH81" s="140">
        <v>3</v>
      </c>
    </row>
    <row r="82" spans="1:34" s="325" customFormat="1" ht="15" hidden="1" customHeight="1" outlineLevel="1" x14ac:dyDescent="0.25">
      <c r="A82" s="163" t="s">
        <v>167</v>
      </c>
      <c r="B82" s="325">
        <v>45759</v>
      </c>
      <c r="C82" s="325">
        <v>1429</v>
      </c>
      <c r="D82" s="325">
        <v>10644</v>
      </c>
      <c r="E82" s="325">
        <v>1720</v>
      </c>
      <c r="F82" s="325">
        <v>9221</v>
      </c>
      <c r="G82" s="325">
        <v>4689</v>
      </c>
      <c r="H82" s="140">
        <v>96</v>
      </c>
      <c r="I82" s="325">
        <v>539</v>
      </c>
      <c r="J82" s="325">
        <v>110</v>
      </c>
      <c r="K82" s="325">
        <v>9558</v>
      </c>
      <c r="L82" s="325">
        <v>0</v>
      </c>
      <c r="M82" s="325">
        <v>1344</v>
      </c>
      <c r="N82" s="325">
        <v>2180</v>
      </c>
      <c r="O82" s="325">
        <v>6822</v>
      </c>
      <c r="P82" s="325">
        <v>14918</v>
      </c>
      <c r="Q82" s="325">
        <v>10708</v>
      </c>
      <c r="R82" s="325">
        <v>105</v>
      </c>
      <c r="S82" s="325">
        <v>4305</v>
      </c>
      <c r="T82" s="325">
        <v>358</v>
      </c>
      <c r="U82" s="325">
        <v>59</v>
      </c>
      <c r="V82" s="325">
        <v>5357</v>
      </c>
      <c r="W82" s="325">
        <v>0</v>
      </c>
      <c r="X82" s="325">
        <v>4</v>
      </c>
      <c r="Y82" s="325">
        <v>140</v>
      </c>
      <c r="Z82" s="325">
        <v>221</v>
      </c>
      <c r="AA82" s="325">
        <v>36</v>
      </c>
      <c r="AB82" s="325">
        <v>0</v>
      </c>
      <c r="AC82" s="140">
        <v>644</v>
      </c>
      <c r="AD82" s="140">
        <v>6862</v>
      </c>
      <c r="AE82" s="140">
        <v>224</v>
      </c>
      <c r="AF82" s="140">
        <v>12</v>
      </c>
      <c r="AG82" s="140">
        <v>115</v>
      </c>
      <c r="AH82" s="140">
        <v>1523</v>
      </c>
    </row>
    <row r="83" spans="1:34" s="325" customFormat="1" ht="15" hidden="1" customHeight="1" outlineLevel="1" x14ac:dyDescent="0.25">
      <c r="A83" s="163" t="s">
        <v>168</v>
      </c>
      <c r="B83" s="325">
        <v>8179</v>
      </c>
      <c r="C83" s="325">
        <v>5185</v>
      </c>
      <c r="D83" s="325">
        <v>23183</v>
      </c>
      <c r="E83" s="325">
        <v>7639</v>
      </c>
      <c r="F83" s="325">
        <v>14016</v>
      </c>
      <c r="G83" s="325">
        <v>38483</v>
      </c>
      <c r="H83" s="140">
        <v>91</v>
      </c>
      <c r="I83" s="325">
        <v>3244</v>
      </c>
      <c r="J83" s="325">
        <v>31543</v>
      </c>
      <c r="K83" s="325">
        <v>27338</v>
      </c>
      <c r="L83" s="325">
        <v>22839</v>
      </c>
      <c r="M83" s="325">
        <v>26795</v>
      </c>
      <c r="N83" s="325">
        <v>35956</v>
      </c>
      <c r="O83" s="325">
        <v>35257</v>
      </c>
      <c r="P83" s="325">
        <v>48160</v>
      </c>
      <c r="Q83" s="325">
        <v>9831</v>
      </c>
      <c r="R83" s="325">
        <v>3912</v>
      </c>
      <c r="S83" s="325">
        <v>18763</v>
      </c>
      <c r="T83" s="325">
        <v>39233</v>
      </c>
      <c r="U83" s="325">
        <v>53255</v>
      </c>
      <c r="V83" s="325">
        <v>401</v>
      </c>
      <c r="W83" s="325">
        <v>1842</v>
      </c>
      <c r="X83" s="325">
        <v>21820</v>
      </c>
      <c r="Y83" s="325">
        <v>10270</v>
      </c>
      <c r="Z83" s="325">
        <v>22112</v>
      </c>
      <c r="AA83" s="325">
        <v>3998</v>
      </c>
      <c r="AB83" s="325">
        <v>1176</v>
      </c>
      <c r="AC83" s="140">
        <v>1</v>
      </c>
      <c r="AD83" s="140">
        <v>0</v>
      </c>
      <c r="AE83" s="140">
        <v>0</v>
      </c>
      <c r="AF83" s="140">
        <v>117</v>
      </c>
      <c r="AG83" s="140">
        <v>8345</v>
      </c>
      <c r="AH83" s="140">
        <v>39461</v>
      </c>
    </row>
    <row r="84" spans="1:34" s="325" customFormat="1" ht="15" hidden="1" customHeight="1" outlineLevel="1" x14ac:dyDescent="0.25">
      <c r="A84" s="163" t="s">
        <v>169</v>
      </c>
      <c r="B84" s="325">
        <v>62</v>
      </c>
      <c r="C84" s="325">
        <v>119</v>
      </c>
      <c r="D84" s="325">
        <v>121</v>
      </c>
      <c r="E84" s="325">
        <v>67</v>
      </c>
      <c r="F84" s="325">
        <v>1330</v>
      </c>
      <c r="G84" s="325">
        <v>127</v>
      </c>
      <c r="H84" s="140">
        <v>4</v>
      </c>
      <c r="I84" s="325">
        <v>3</v>
      </c>
      <c r="J84" s="325">
        <v>162</v>
      </c>
      <c r="K84" s="325">
        <v>48</v>
      </c>
      <c r="L84" s="325">
        <v>4</v>
      </c>
      <c r="M84" s="325">
        <v>1083</v>
      </c>
      <c r="N84" s="325">
        <v>483</v>
      </c>
      <c r="O84" s="325">
        <v>503</v>
      </c>
      <c r="P84" s="325">
        <v>3749</v>
      </c>
      <c r="Q84" s="325">
        <v>914</v>
      </c>
      <c r="R84" s="325">
        <v>74</v>
      </c>
      <c r="S84" s="325">
        <v>143</v>
      </c>
      <c r="T84" s="325">
        <v>10775</v>
      </c>
      <c r="U84" s="325">
        <v>2701</v>
      </c>
      <c r="V84" s="325">
        <v>8</v>
      </c>
      <c r="W84" s="325">
        <v>82</v>
      </c>
      <c r="X84" s="325">
        <v>73</v>
      </c>
      <c r="Y84" s="325">
        <v>528</v>
      </c>
      <c r="Z84" s="325">
        <v>1058</v>
      </c>
      <c r="AA84" s="325">
        <v>1260</v>
      </c>
      <c r="AB84" s="325">
        <v>26</v>
      </c>
      <c r="AC84" s="140">
        <v>0</v>
      </c>
      <c r="AD84" s="140">
        <v>1</v>
      </c>
      <c r="AE84" s="140">
        <v>0</v>
      </c>
      <c r="AF84" s="140">
        <v>2</v>
      </c>
      <c r="AG84" s="140">
        <v>3</v>
      </c>
      <c r="AH84" s="140">
        <v>67</v>
      </c>
    </row>
    <row r="85" spans="1:34" s="325" customFormat="1" ht="15" hidden="1" customHeight="1" outlineLevel="1" x14ac:dyDescent="0.25">
      <c r="A85" s="163" t="s">
        <v>170</v>
      </c>
      <c r="B85" s="325">
        <v>60411</v>
      </c>
      <c r="C85" s="325">
        <v>58</v>
      </c>
      <c r="D85" s="325">
        <v>3469</v>
      </c>
      <c r="E85" s="325">
        <v>193</v>
      </c>
      <c r="F85" s="325">
        <v>68</v>
      </c>
      <c r="G85" s="325">
        <v>7115</v>
      </c>
      <c r="H85" s="140">
        <v>28</v>
      </c>
      <c r="I85" s="325">
        <v>2846</v>
      </c>
      <c r="J85" s="325">
        <v>432</v>
      </c>
      <c r="K85" s="325">
        <v>38676</v>
      </c>
      <c r="L85" s="325">
        <v>0</v>
      </c>
      <c r="M85" s="325">
        <v>464</v>
      </c>
      <c r="N85" s="325">
        <v>8842</v>
      </c>
      <c r="O85" s="325">
        <v>373</v>
      </c>
      <c r="P85" s="325">
        <v>3355</v>
      </c>
      <c r="Q85" s="325">
        <v>96507</v>
      </c>
      <c r="R85" s="325">
        <v>106</v>
      </c>
      <c r="S85" s="325">
        <v>16267</v>
      </c>
      <c r="T85" s="325">
        <v>6985</v>
      </c>
      <c r="U85" s="325">
        <v>17214</v>
      </c>
      <c r="V85" s="325">
        <v>16719</v>
      </c>
      <c r="W85" s="325">
        <v>39</v>
      </c>
      <c r="X85" s="325">
        <v>52</v>
      </c>
      <c r="Y85" s="325">
        <v>2902</v>
      </c>
      <c r="Z85" s="325">
        <v>24</v>
      </c>
      <c r="AA85" s="325">
        <v>126</v>
      </c>
      <c r="AB85" s="325">
        <v>0</v>
      </c>
      <c r="AC85" s="140">
        <v>27</v>
      </c>
      <c r="AD85" s="140">
        <v>81</v>
      </c>
      <c r="AE85" s="140">
        <v>41</v>
      </c>
      <c r="AF85" s="140">
        <v>104</v>
      </c>
      <c r="AG85" s="140">
        <v>48</v>
      </c>
      <c r="AH85" s="140">
        <v>22</v>
      </c>
    </row>
    <row r="86" spans="1:34" s="325" customFormat="1" ht="15" hidden="1" customHeight="1" outlineLevel="1" x14ac:dyDescent="0.25">
      <c r="A86" s="163" t="s">
        <v>171</v>
      </c>
      <c r="B86" s="325">
        <v>46211</v>
      </c>
      <c r="C86" s="325">
        <v>180</v>
      </c>
      <c r="D86" s="325">
        <v>122</v>
      </c>
      <c r="E86" s="325">
        <v>1145</v>
      </c>
      <c r="F86" s="325">
        <v>498</v>
      </c>
      <c r="G86" s="325">
        <v>55507</v>
      </c>
      <c r="H86" s="140">
        <v>1635</v>
      </c>
      <c r="I86" s="325">
        <v>3469</v>
      </c>
      <c r="J86" s="325">
        <v>99</v>
      </c>
      <c r="K86" s="325">
        <v>69667</v>
      </c>
      <c r="L86" s="325">
        <v>1</v>
      </c>
      <c r="M86" s="325">
        <v>2719</v>
      </c>
      <c r="N86" s="325">
        <v>5004</v>
      </c>
      <c r="O86" s="325">
        <v>218</v>
      </c>
      <c r="P86" s="325">
        <v>5294</v>
      </c>
      <c r="Q86" s="325">
        <v>47125</v>
      </c>
      <c r="R86" s="325">
        <v>178</v>
      </c>
      <c r="S86" s="325">
        <v>402</v>
      </c>
      <c r="T86" s="325">
        <v>4696</v>
      </c>
      <c r="U86" s="325">
        <v>677</v>
      </c>
      <c r="V86" s="325">
        <v>12977</v>
      </c>
      <c r="W86" s="325">
        <v>177</v>
      </c>
      <c r="X86" s="325">
        <v>71</v>
      </c>
      <c r="Y86" s="325">
        <v>8</v>
      </c>
      <c r="Z86" s="325">
        <v>365</v>
      </c>
      <c r="AA86" s="325">
        <v>78</v>
      </c>
      <c r="AB86" s="325">
        <v>43</v>
      </c>
      <c r="AC86" s="140">
        <v>59390</v>
      </c>
      <c r="AD86" s="140">
        <v>4127</v>
      </c>
      <c r="AE86" s="140">
        <v>54</v>
      </c>
      <c r="AF86" s="140">
        <v>97</v>
      </c>
      <c r="AG86" s="140">
        <v>10410</v>
      </c>
      <c r="AH86" s="140">
        <v>23600</v>
      </c>
    </row>
    <row r="87" spans="1:34" s="325" customFormat="1" ht="15" hidden="1" customHeight="1" outlineLevel="1" x14ac:dyDescent="0.25">
      <c r="A87" s="163" t="s">
        <v>172</v>
      </c>
      <c r="B87" s="325">
        <v>31158</v>
      </c>
      <c r="C87" s="325">
        <v>834</v>
      </c>
      <c r="D87" s="325">
        <v>632</v>
      </c>
      <c r="E87" s="325">
        <v>180</v>
      </c>
      <c r="F87" s="325">
        <v>26</v>
      </c>
      <c r="G87" s="325">
        <v>48480</v>
      </c>
      <c r="H87" s="140">
        <v>380</v>
      </c>
      <c r="I87" s="325">
        <v>40</v>
      </c>
      <c r="J87" s="325">
        <v>44</v>
      </c>
      <c r="K87" s="325">
        <v>38431</v>
      </c>
      <c r="L87" s="325">
        <v>1</v>
      </c>
      <c r="M87" s="325">
        <v>1290</v>
      </c>
      <c r="N87" s="325">
        <v>3015</v>
      </c>
      <c r="O87" s="325">
        <v>3134</v>
      </c>
      <c r="P87" s="325">
        <v>9252</v>
      </c>
      <c r="Q87" s="325">
        <v>36775</v>
      </c>
      <c r="R87" s="325">
        <v>4828</v>
      </c>
      <c r="S87" s="325">
        <v>213</v>
      </c>
      <c r="T87" s="325">
        <v>1757</v>
      </c>
      <c r="U87" s="325">
        <v>68</v>
      </c>
      <c r="V87" s="325">
        <v>16402</v>
      </c>
      <c r="W87" s="325">
        <v>252</v>
      </c>
      <c r="X87" s="325">
        <v>39</v>
      </c>
      <c r="Y87" s="325">
        <v>136</v>
      </c>
      <c r="Z87" s="325">
        <v>197</v>
      </c>
      <c r="AA87" s="325">
        <v>13</v>
      </c>
      <c r="AB87" s="325">
        <v>31</v>
      </c>
      <c r="AC87" s="140">
        <v>1310</v>
      </c>
      <c r="AD87" s="140">
        <v>11886</v>
      </c>
      <c r="AE87" s="140">
        <v>92</v>
      </c>
      <c r="AF87" s="140">
        <v>376</v>
      </c>
      <c r="AG87" s="140">
        <v>99</v>
      </c>
      <c r="AH87" s="140">
        <v>4325</v>
      </c>
    </row>
    <row r="88" spans="1:34" s="325" customFormat="1" ht="15" hidden="1" customHeight="1" outlineLevel="1" x14ac:dyDescent="0.25">
      <c r="A88" s="163" t="s">
        <v>173</v>
      </c>
      <c r="B88" s="325">
        <v>106053</v>
      </c>
      <c r="C88" s="325">
        <v>266</v>
      </c>
      <c r="D88" s="325">
        <v>914</v>
      </c>
      <c r="E88" s="325">
        <v>3882</v>
      </c>
      <c r="F88" s="325">
        <v>8611</v>
      </c>
      <c r="G88" s="325">
        <v>74681</v>
      </c>
      <c r="H88" s="140">
        <v>1010</v>
      </c>
      <c r="I88" s="325">
        <v>272</v>
      </c>
      <c r="J88" s="325">
        <v>753</v>
      </c>
      <c r="K88" s="325">
        <v>111523</v>
      </c>
      <c r="L88" s="325">
        <v>1</v>
      </c>
      <c r="M88" s="325">
        <v>7260</v>
      </c>
      <c r="N88" s="325">
        <v>251</v>
      </c>
      <c r="O88" s="325">
        <v>45</v>
      </c>
      <c r="P88" s="325">
        <v>39685</v>
      </c>
      <c r="Q88" s="325">
        <v>123375</v>
      </c>
      <c r="R88" s="325">
        <v>86</v>
      </c>
      <c r="S88" s="325">
        <v>663</v>
      </c>
      <c r="T88" s="325">
        <v>14139</v>
      </c>
      <c r="U88" s="325">
        <v>20333</v>
      </c>
      <c r="V88" s="325">
        <v>14379</v>
      </c>
      <c r="W88" s="325">
        <v>2339</v>
      </c>
      <c r="X88" s="325">
        <v>192</v>
      </c>
      <c r="Y88" s="325">
        <v>6226</v>
      </c>
      <c r="Z88" s="325">
        <v>1580</v>
      </c>
      <c r="AA88" s="325">
        <v>206</v>
      </c>
      <c r="AB88" s="325">
        <v>841</v>
      </c>
      <c r="AC88" s="140">
        <v>7521</v>
      </c>
      <c r="AD88" s="140">
        <v>60440</v>
      </c>
      <c r="AE88" s="140">
        <v>91</v>
      </c>
      <c r="AF88" s="140">
        <v>96</v>
      </c>
      <c r="AG88" s="140">
        <v>854</v>
      </c>
      <c r="AH88" s="140">
        <v>11375</v>
      </c>
    </row>
    <row r="89" spans="1:34" s="325" customFormat="1" ht="15" hidden="1" customHeight="1" outlineLevel="1" x14ac:dyDescent="0.25">
      <c r="A89" s="163" t="s">
        <v>174</v>
      </c>
      <c r="B89" s="325">
        <v>883</v>
      </c>
      <c r="C89" s="325">
        <v>45528</v>
      </c>
      <c r="D89" s="325">
        <v>97031</v>
      </c>
      <c r="E89" s="325">
        <v>53619</v>
      </c>
      <c r="F89" s="325">
        <v>59956</v>
      </c>
      <c r="G89" s="325">
        <v>20002</v>
      </c>
      <c r="H89" s="140">
        <v>658</v>
      </c>
      <c r="I89" s="325">
        <v>19376</v>
      </c>
      <c r="J89" s="325">
        <v>16859</v>
      </c>
      <c r="K89" s="325">
        <v>9695</v>
      </c>
      <c r="L89" s="325">
        <v>43753</v>
      </c>
      <c r="M89" s="325">
        <v>21815</v>
      </c>
      <c r="N89" s="325">
        <v>62217</v>
      </c>
      <c r="O89" s="325">
        <v>58290</v>
      </c>
      <c r="P89" s="325">
        <v>50487</v>
      </c>
      <c r="Q89" s="325">
        <v>6230</v>
      </c>
      <c r="R89" s="325">
        <v>19643</v>
      </c>
      <c r="S89" s="325">
        <v>67449</v>
      </c>
      <c r="T89" s="325">
        <v>81273</v>
      </c>
      <c r="U89" s="325">
        <v>62021</v>
      </c>
      <c r="V89" s="325">
        <v>1150</v>
      </c>
      <c r="W89" s="325">
        <v>3088</v>
      </c>
      <c r="X89" s="325">
        <v>4287</v>
      </c>
      <c r="Y89" s="325">
        <v>4463</v>
      </c>
      <c r="Z89" s="325">
        <v>14646</v>
      </c>
      <c r="AA89" s="325">
        <v>6130</v>
      </c>
      <c r="AB89" s="325">
        <v>2515</v>
      </c>
      <c r="AC89" s="140">
        <v>0</v>
      </c>
      <c r="AD89" s="140">
        <v>1</v>
      </c>
      <c r="AE89" s="140">
        <v>1</v>
      </c>
      <c r="AF89" s="140">
        <v>1333</v>
      </c>
      <c r="AG89" s="140">
        <v>1962</v>
      </c>
      <c r="AH89" s="140">
        <v>7179</v>
      </c>
    </row>
    <row r="90" spans="1:34" s="325" customFormat="1" ht="15" hidden="1" customHeight="1" outlineLevel="1" x14ac:dyDescent="0.25">
      <c r="A90" s="163" t="s">
        <v>175</v>
      </c>
      <c r="B90" s="325">
        <v>17730</v>
      </c>
      <c r="C90" s="325">
        <v>53</v>
      </c>
      <c r="D90" s="325">
        <v>21</v>
      </c>
      <c r="E90" s="325">
        <v>20</v>
      </c>
      <c r="F90" s="325">
        <v>28</v>
      </c>
      <c r="G90" s="325">
        <v>26351</v>
      </c>
      <c r="H90" s="140">
        <v>62</v>
      </c>
      <c r="I90" s="325">
        <v>0</v>
      </c>
      <c r="J90" s="325">
        <v>6</v>
      </c>
      <c r="K90" s="325">
        <v>11401</v>
      </c>
      <c r="L90" s="325">
        <v>0</v>
      </c>
      <c r="M90" s="325">
        <v>816</v>
      </c>
      <c r="N90" s="325">
        <v>9598</v>
      </c>
      <c r="O90" s="325">
        <v>25</v>
      </c>
      <c r="P90" s="325">
        <v>1717</v>
      </c>
      <c r="Q90" s="325">
        <v>94829</v>
      </c>
      <c r="R90" s="325">
        <v>2223</v>
      </c>
      <c r="S90" s="325">
        <v>86740</v>
      </c>
      <c r="T90" s="325">
        <v>950</v>
      </c>
      <c r="U90" s="325">
        <v>1372</v>
      </c>
      <c r="V90" s="325">
        <v>8883</v>
      </c>
      <c r="W90" s="325">
        <v>58</v>
      </c>
      <c r="X90" s="325">
        <v>47</v>
      </c>
      <c r="Y90" s="325">
        <v>409</v>
      </c>
      <c r="Z90" s="325">
        <v>95</v>
      </c>
      <c r="AA90" s="325">
        <v>49</v>
      </c>
      <c r="AB90" s="325">
        <v>56</v>
      </c>
      <c r="AC90" s="140">
        <v>776</v>
      </c>
      <c r="AD90" s="140">
        <v>3499</v>
      </c>
      <c r="AE90" s="140">
        <v>5</v>
      </c>
      <c r="AF90" s="140">
        <v>32</v>
      </c>
      <c r="AG90" s="140">
        <v>17</v>
      </c>
      <c r="AH90" s="140">
        <v>1581</v>
      </c>
    </row>
    <row r="91" spans="1:34" s="325" customFormat="1" ht="15" hidden="1" customHeight="1" outlineLevel="1" x14ac:dyDescent="0.25">
      <c r="A91" s="163" t="s">
        <v>176</v>
      </c>
      <c r="B91" s="325">
        <v>103126</v>
      </c>
      <c r="C91" s="325">
        <v>1786</v>
      </c>
      <c r="D91" s="325">
        <v>5362</v>
      </c>
      <c r="E91" s="325">
        <v>6098</v>
      </c>
      <c r="F91" s="325">
        <v>3269</v>
      </c>
      <c r="G91" s="325">
        <v>83656</v>
      </c>
      <c r="H91" s="140">
        <v>800</v>
      </c>
      <c r="I91" s="325">
        <v>4174</v>
      </c>
      <c r="J91" s="325">
        <v>224</v>
      </c>
      <c r="K91" s="325">
        <v>56240</v>
      </c>
      <c r="L91" s="325">
        <v>2</v>
      </c>
      <c r="M91" s="325">
        <v>4299</v>
      </c>
      <c r="N91" s="325">
        <v>1176</v>
      </c>
      <c r="O91" s="325">
        <v>7298</v>
      </c>
      <c r="P91" s="325">
        <v>12033</v>
      </c>
      <c r="Q91" s="325">
        <v>93592</v>
      </c>
      <c r="R91" s="325">
        <v>1274</v>
      </c>
      <c r="S91" s="325">
        <v>2086</v>
      </c>
      <c r="T91" s="325">
        <v>7912</v>
      </c>
      <c r="U91" s="325">
        <v>10433</v>
      </c>
      <c r="V91" s="325">
        <v>28307</v>
      </c>
      <c r="W91" s="325">
        <v>1355</v>
      </c>
      <c r="X91" s="325">
        <v>1923</v>
      </c>
      <c r="Y91" s="325">
        <v>847</v>
      </c>
      <c r="Z91" s="325">
        <v>946</v>
      </c>
      <c r="AA91" s="325">
        <v>2401</v>
      </c>
      <c r="AB91" s="325">
        <v>122</v>
      </c>
      <c r="AC91" s="140">
        <v>3293</v>
      </c>
      <c r="AD91" s="140">
        <v>16537</v>
      </c>
      <c r="AE91" s="140">
        <v>46</v>
      </c>
      <c r="AF91" s="140">
        <v>150</v>
      </c>
      <c r="AG91" s="140">
        <v>764</v>
      </c>
      <c r="AH91" s="140">
        <v>8660</v>
      </c>
    </row>
    <row r="92" spans="1:34" s="325" customFormat="1" ht="15" hidden="1" customHeight="1" outlineLevel="1" x14ac:dyDescent="0.25">
      <c r="A92" s="163" t="s">
        <v>177</v>
      </c>
      <c r="B92" s="325">
        <v>18578</v>
      </c>
      <c r="C92" s="325">
        <v>1233</v>
      </c>
      <c r="D92" s="325">
        <v>13471</v>
      </c>
      <c r="E92" s="325">
        <v>188</v>
      </c>
      <c r="F92" s="325">
        <v>1958</v>
      </c>
      <c r="G92" s="325">
        <v>28341</v>
      </c>
      <c r="H92" s="140">
        <v>2319</v>
      </c>
      <c r="I92" s="325">
        <v>91</v>
      </c>
      <c r="J92" s="325">
        <v>51</v>
      </c>
      <c r="K92" s="325">
        <v>24541</v>
      </c>
      <c r="L92" s="113">
        <v>0</v>
      </c>
      <c r="M92" s="325">
        <v>52352</v>
      </c>
      <c r="N92" s="325">
        <v>27821</v>
      </c>
      <c r="O92" s="325">
        <v>7653</v>
      </c>
      <c r="P92" s="325">
        <v>10714</v>
      </c>
      <c r="Q92" s="325">
        <v>41359</v>
      </c>
      <c r="R92" s="325">
        <v>21372</v>
      </c>
      <c r="S92" s="325">
        <v>5320</v>
      </c>
      <c r="T92" s="325">
        <v>20071</v>
      </c>
      <c r="U92" s="325">
        <v>152090</v>
      </c>
      <c r="V92" s="325">
        <v>14157</v>
      </c>
      <c r="W92" s="325">
        <v>930</v>
      </c>
      <c r="X92" s="325">
        <v>2290</v>
      </c>
      <c r="Y92" s="325">
        <v>845</v>
      </c>
      <c r="Z92" s="325">
        <v>3570</v>
      </c>
      <c r="AA92" s="325">
        <v>2120</v>
      </c>
      <c r="AB92" s="325">
        <v>14</v>
      </c>
      <c r="AC92" s="140">
        <v>13611</v>
      </c>
      <c r="AD92" s="140">
        <v>3649</v>
      </c>
      <c r="AE92" s="140">
        <v>306</v>
      </c>
      <c r="AF92" s="140">
        <v>189</v>
      </c>
      <c r="AG92" s="140">
        <v>932</v>
      </c>
      <c r="AH92" s="140">
        <v>34594</v>
      </c>
    </row>
    <row r="93" spans="1:34" s="325" customFormat="1" ht="15" hidden="1" customHeight="1" outlineLevel="1" x14ac:dyDescent="0.25">
      <c r="A93" s="163" t="s">
        <v>178</v>
      </c>
      <c r="B93" s="325">
        <v>72893</v>
      </c>
      <c r="C93" s="325">
        <v>643</v>
      </c>
      <c r="D93" s="325">
        <v>40198</v>
      </c>
      <c r="E93" s="325">
        <v>92</v>
      </c>
      <c r="F93" s="325">
        <v>1324</v>
      </c>
      <c r="G93" s="325">
        <v>65773</v>
      </c>
      <c r="H93" s="140">
        <v>697</v>
      </c>
      <c r="I93" s="325">
        <v>14</v>
      </c>
      <c r="J93" s="325">
        <v>171</v>
      </c>
      <c r="K93" s="325">
        <v>58247</v>
      </c>
      <c r="L93" s="325">
        <v>0</v>
      </c>
      <c r="M93" s="325">
        <v>6746</v>
      </c>
      <c r="N93" s="325">
        <v>2152</v>
      </c>
      <c r="O93" s="325">
        <v>1747</v>
      </c>
      <c r="P93" s="325">
        <v>16937</v>
      </c>
      <c r="Q93" s="325">
        <v>115627</v>
      </c>
      <c r="R93" s="325">
        <v>714</v>
      </c>
      <c r="S93" s="325">
        <v>39926</v>
      </c>
      <c r="T93" s="325">
        <v>25057</v>
      </c>
      <c r="U93" s="325">
        <v>1023</v>
      </c>
      <c r="V93" s="325">
        <v>17666</v>
      </c>
      <c r="W93" s="325">
        <v>308</v>
      </c>
      <c r="X93" s="325">
        <v>140</v>
      </c>
      <c r="Y93" s="325">
        <v>424</v>
      </c>
      <c r="Z93" s="325">
        <v>1125</v>
      </c>
      <c r="AA93" s="325">
        <v>61</v>
      </c>
      <c r="AB93" s="325">
        <v>103</v>
      </c>
      <c r="AC93" s="140">
        <v>51997</v>
      </c>
      <c r="AD93" s="140">
        <v>13761</v>
      </c>
      <c r="AE93" s="140">
        <v>223</v>
      </c>
      <c r="AF93" s="140">
        <v>126</v>
      </c>
      <c r="AG93" s="140">
        <v>528</v>
      </c>
      <c r="AH93" s="140">
        <v>4541</v>
      </c>
    </row>
    <row r="94" spans="1:34" s="325" customFormat="1" ht="15" hidden="1" customHeight="1" outlineLevel="1" x14ac:dyDescent="0.25">
      <c r="A94" s="163" t="s">
        <v>179</v>
      </c>
      <c r="B94" s="325">
        <v>2587</v>
      </c>
      <c r="C94" s="325">
        <v>7065</v>
      </c>
      <c r="D94" s="325">
        <v>3659</v>
      </c>
      <c r="E94" s="325">
        <v>7958</v>
      </c>
      <c r="F94" s="325">
        <v>18620</v>
      </c>
      <c r="G94" s="325">
        <v>4720</v>
      </c>
      <c r="H94" s="140">
        <v>13</v>
      </c>
      <c r="I94" s="325">
        <v>10539</v>
      </c>
      <c r="J94" s="325">
        <v>3806</v>
      </c>
      <c r="K94" s="325">
        <v>576</v>
      </c>
      <c r="L94" s="325">
        <v>558</v>
      </c>
      <c r="M94" s="325">
        <v>8308</v>
      </c>
      <c r="N94" s="325">
        <v>9546</v>
      </c>
      <c r="O94" s="325">
        <v>7318</v>
      </c>
      <c r="P94" s="325">
        <v>5862</v>
      </c>
      <c r="Q94" s="325">
        <v>183</v>
      </c>
      <c r="R94" s="325">
        <v>10187</v>
      </c>
      <c r="S94" s="325">
        <v>12177</v>
      </c>
      <c r="T94" s="325">
        <v>15116</v>
      </c>
      <c r="U94" s="325">
        <v>14173</v>
      </c>
      <c r="V94" s="325">
        <v>73</v>
      </c>
      <c r="W94" s="325">
        <v>165</v>
      </c>
      <c r="X94" s="325">
        <v>2718</v>
      </c>
      <c r="Y94" s="325">
        <v>1385</v>
      </c>
      <c r="Z94" s="325">
        <v>13191</v>
      </c>
      <c r="AA94" s="325">
        <v>3976</v>
      </c>
      <c r="AB94" s="325">
        <v>4921</v>
      </c>
      <c r="AC94" s="140">
        <v>0</v>
      </c>
      <c r="AD94" s="140">
        <v>0</v>
      </c>
      <c r="AE94" s="140">
        <v>0</v>
      </c>
      <c r="AF94" s="140">
        <v>391</v>
      </c>
      <c r="AG94" s="140">
        <v>13689</v>
      </c>
      <c r="AH94" s="140">
        <v>515</v>
      </c>
    </row>
    <row r="95" spans="1:34" s="325" customFormat="1" ht="15" hidden="1" customHeight="1" outlineLevel="1" x14ac:dyDescent="0.25">
      <c r="A95" s="163" t="s">
        <v>180</v>
      </c>
      <c r="B95" s="325">
        <v>3268</v>
      </c>
      <c r="C95" s="325">
        <v>16</v>
      </c>
      <c r="D95" s="325">
        <v>0</v>
      </c>
      <c r="E95" s="325">
        <v>208</v>
      </c>
      <c r="F95" s="325">
        <v>7</v>
      </c>
      <c r="G95" s="325">
        <v>6503</v>
      </c>
      <c r="H95" s="140">
        <v>49</v>
      </c>
      <c r="I95" s="325">
        <v>0</v>
      </c>
      <c r="J95" s="325">
        <v>57</v>
      </c>
      <c r="K95" s="325">
        <v>8414</v>
      </c>
      <c r="L95" s="325">
        <v>0</v>
      </c>
      <c r="M95" s="325">
        <v>30</v>
      </c>
      <c r="N95" s="325">
        <v>875</v>
      </c>
      <c r="O95" s="325">
        <v>151</v>
      </c>
      <c r="P95" s="325">
        <v>84</v>
      </c>
      <c r="Q95" s="325">
        <v>7233</v>
      </c>
      <c r="R95" s="325">
        <v>13</v>
      </c>
      <c r="S95" s="325">
        <v>2435</v>
      </c>
      <c r="T95" s="325">
        <v>236</v>
      </c>
      <c r="U95" s="325">
        <v>739</v>
      </c>
      <c r="V95" s="325">
        <v>1730</v>
      </c>
      <c r="W95" s="325">
        <v>968</v>
      </c>
      <c r="X95" s="325">
        <v>1</v>
      </c>
      <c r="Y95" s="325">
        <v>1</v>
      </c>
      <c r="Z95" s="325">
        <v>7</v>
      </c>
      <c r="AA95" s="325">
        <v>81</v>
      </c>
      <c r="AB95" s="325">
        <v>0</v>
      </c>
      <c r="AC95" s="140">
        <v>34</v>
      </c>
      <c r="AD95" s="140">
        <v>179</v>
      </c>
      <c r="AE95" s="140">
        <v>0</v>
      </c>
      <c r="AF95" s="140">
        <v>51</v>
      </c>
      <c r="AG95" s="140">
        <v>15</v>
      </c>
      <c r="AH95" s="140">
        <v>18</v>
      </c>
    </row>
    <row r="96" spans="1:34" s="325" customFormat="1" ht="15" hidden="1" customHeight="1" outlineLevel="1" x14ac:dyDescent="0.25">
      <c r="A96" s="163" t="s">
        <v>181</v>
      </c>
      <c r="B96" s="325">
        <v>5441</v>
      </c>
      <c r="C96" s="325">
        <v>8</v>
      </c>
      <c r="D96" s="325">
        <v>917</v>
      </c>
      <c r="E96" s="325">
        <v>31</v>
      </c>
      <c r="F96" s="325">
        <v>33</v>
      </c>
      <c r="G96" s="325">
        <v>1009</v>
      </c>
      <c r="H96" s="140">
        <v>5</v>
      </c>
      <c r="I96" s="325">
        <v>1</v>
      </c>
      <c r="J96" s="325">
        <v>11</v>
      </c>
      <c r="K96" s="325">
        <v>2667</v>
      </c>
      <c r="L96" s="325">
        <v>0</v>
      </c>
      <c r="M96" s="325">
        <v>28</v>
      </c>
      <c r="N96" s="325">
        <v>554</v>
      </c>
      <c r="O96" s="325">
        <v>344</v>
      </c>
      <c r="P96" s="325">
        <v>2031</v>
      </c>
      <c r="Q96" s="325">
        <v>17149</v>
      </c>
      <c r="R96" s="325">
        <v>33</v>
      </c>
      <c r="S96" s="325">
        <v>2825</v>
      </c>
      <c r="T96" s="325">
        <v>931</v>
      </c>
      <c r="U96" s="325">
        <v>230</v>
      </c>
      <c r="V96" s="325">
        <v>1577</v>
      </c>
      <c r="W96" s="325">
        <v>0</v>
      </c>
      <c r="X96" s="325">
        <v>100</v>
      </c>
      <c r="Y96" s="325">
        <v>9</v>
      </c>
      <c r="Z96" s="325">
        <v>16</v>
      </c>
      <c r="AA96" s="325">
        <v>25</v>
      </c>
      <c r="AB96" s="325">
        <v>0</v>
      </c>
      <c r="AC96" s="140">
        <v>45</v>
      </c>
      <c r="AD96" s="140">
        <v>4</v>
      </c>
      <c r="AE96" s="140">
        <v>56</v>
      </c>
      <c r="AF96" s="140">
        <v>110</v>
      </c>
      <c r="AG96" s="140">
        <v>4</v>
      </c>
      <c r="AH96" s="140">
        <v>2</v>
      </c>
    </row>
    <row r="97" spans="1:34" s="325" customFormat="1" ht="15" hidden="1" customHeight="1" outlineLevel="1" x14ac:dyDescent="0.25">
      <c r="A97" s="163" t="s">
        <v>182</v>
      </c>
      <c r="B97" s="325">
        <v>4980</v>
      </c>
      <c r="C97" s="325">
        <v>54</v>
      </c>
      <c r="D97" s="325">
        <v>637</v>
      </c>
      <c r="E97" s="325">
        <v>3</v>
      </c>
      <c r="F97" s="325">
        <v>13</v>
      </c>
      <c r="G97" s="325">
        <v>12679</v>
      </c>
      <c r="H97" s="140">
        <v>2</v>
      </c>
      <c r="I97" s="325">
        <v>0</v>
      </c>
      <c r="J97" s="325">
        <v>150</v>
      </c>
      <c r="K97" s="325">
        <v>27856</v>
      </c>
      <c r="L97" s="325">
        <v>0</v>
      </c>
      <c r="M97" s="325">
        <v>758</v>
      </c>
      <c r="N97" s="325">
        <v>70</v>
      </c>
      <c r="O97" s="325">
        <v>21</v>
      </c>
      <c r="P97" s="325">
        <v>19</v>
      </c>
      <c r="Q97" s="325">
        <v>1198</v>
      </c>
      <c r="R97" s="325">
        <v>27</v>
      </c>
      <c r="S97" s="325">
        <v>55</v>
      </c>
      <c r="T97" s="325">
        <v>121</v>
      </c>
      <c r="U97" s="325">
        <v>6</v>
      </c>
      <c r="V97" s="325">
        <v>1194</v>
      </c>
      <c r="W97" s="325">
        <v>2</v>
      </c>
      <c r="X97" s="325">
        <v>11</v>
      </c>
      <c r="Y97" s="325">
        <v>43</v>
      </c>
      <c r="Z97" s="325">
        <v>0</v>
      </c>
      <c r="AA97" s="325">
        <v>24</v>
      </c>
      <c r="AB97" s="325">
        <v>0</v>
      </c>
      <c r="AC97" s="140">
        <v>14</v>
      </c>
      <c r="AD97" s="140">
        <v>2086</v>
      </c>
      <c r="AE97" s="140">
        <v>3</v>
      </c>
      <c r="AF97" s="140">
        <v>7</v>
      </c>
      <c r="AG97" s="140">
        <v>49</v>
      </c>
      <c r="AH97" s="140">
        <v>7</v>
      </c>
    </row>
    <row r="98" spans="1:34" s="325" customFormat="1" ht="15" hidden="1" customHeight="1" outlineLevel="1" x14ac:dyDescent="0.25">
      <c r="A98" s="163" t="s">
        <v>183</v>
      </c>
      <c r="B98" s="325">
        <v>21294</v>
      </c>
      <c r="C98" s="325">
        <v>7</v>
      </c>
      <c r="D98" s="325">
        <v>85</v>
      </c>
      <c r="E98" s="325">
        <v>17</v>
      </c>
      <c r="F98" s="325">
        <v>0</v>
      </c>
      <c r="G98" s="325">
        <v>40902</v>
      </c>
      <c r="H98" s="140">
        <v>2105</v>
      </c>
      <c r="I98" s="325">
        <v>115</v>
      </c>
      <c r="J98" s="325">
        <v>0</v>
      </c>
      <c r="K98" s="325">
        <v>19378</v>
      </c>
      <c r="L98" s="325">
        <v>0</v>
      </c>
      <c r="M98" s="325">
        <v>2276</v>
      </c>
      <c r="N98" s="325">
        <v>595</v>
      </c>
      <c r="O98" s="325">
        <v>33</v>
      </c>
      <c r="P98" s="325">
        <v>11580</v>
      </c>
      <c r="Q98" s="325">
        <v>232</v>
      </c>
      <c r="R98" s="325">
        <v>30</v>
      </c>
      <c r="S98" s="325">
        <v>756</v>
      </c>
      <c r="T98" s="325">
        <v>55</v>
      </c>
      <c r="U98" s="325">
        <v>20666</v>
      </c>
      <c r="V98" s="325">
        <v>2706</v>
      </c>
      <c r="W98" s="325">
        <v>1</v>
      </c>
      <c r="X98" s="325">
        <v>22</v>
      </c>
      <c r="Y98" s="325">
        <v>0</v>
      </c>
      <c r="Z98" s="325">
        <v>43</v>
      </c>
      <c r="AA98" s="325">
        <v>1141</v>
      </c>
      <c r="AB98" s="325">
        <v>1</v>
      </c>
      <c r="AC98" s="140">
        <v>1414</v>
      </c>
      <c r="AD98" s="140">
        <v>2</v>
      </c>
      <c r="AE98" s="140">
        <v>3</v>
      </c>
      <c r="AF98" s="140">
        <v>19</v>
      </c>
      <c r="AG98" s="140">
        <v>16</v>
      </c>
      <c r="AH98" s="140">
        <v>12</v>
      </c>
    </row>
    <row r="99" spans="1:34" s="325" customFormat="1" ht="15" hidden="1" customHeight="1" outlineLevel="1" x14ac:dyDescent="0.25">
      <c r="A99" s="163" t="s">
        <v>184</v>
      </c>
      <c r="B99" s="325">
        <v>6908</v>
      </c>
      <c r="C99" s="325">
        <v>9</v>
      </c>
      <c r="D99" s="325">
        <v>408</v>
      </c>
      <c r="E99" s="325">
        <v>4</v>
      </c>
      <c r="F99" s="325">
        <v>4</v>
      </c>
      <c r="G99" s="325">
        <v>17905</v>
      </c>
      <c r="H99" s="140">
        <v>710</v>
      </c>
      <c r="I99" s="325">
        <v>0</v>
      </c>
      <c r="J99" s="325">
        <v>2</v>
      </c>
      <c r="K99" s="325">
        <v>11971</v>
      </c>
      <c r="L99" s="325">
        <v>0</v>
      </c>
      <c r="M99" s="325">
        <v>2699</v>
      </c>
      <c r="N99" s="325">
        <v>3149</v>
      </c>
      <c r="O99" s="325">
        <v>105</v>
      </c>
      <c r="P99" s="325">
        <v>2594</v>
      </c>
      <c r="Q99" s="325">
        <v>1925</v>
      </c>
      <c r="R99" s="325">
        <v>91</v>
      </c>
      <c r="S99" s="325">
        <v>183</v>
      </c>
      <c r="T99" s="325">
        <v>39</v>
      </c>
      <c r="U99" s="325">
        <v>1313</v>
      </c>
      <c r="V99" s="325">
        <v>1570</v>
      </c>
      <c r="W99" s="325">
        <v>0</v>
      </c>
      <c r="X99" s="325">
        <v>5</v>
      </c>
      <c r="Y99" s="325">
        <v>63</v>
      </c>
      <c r="Z99" s="325">
        <v>5</v>
      </c>
      <c r="AA99" s="325">
        <v>6</v>
      </c>
      <c r="AB99" s="325">
        <v>1</v>
      </c>
      <c r="AC99" s="140">
        <v>2123</v>
      </c>
      <c r="AD99" s="140">
        <v>5</v>
      </c>
      <c r="AE99" s="140">
        <v>0</v>
      </c>
      <c r="AF99" s="140">
        <v>27</v>
      </c>
      <c r="AG99" s="140">
        <v>19</v>
      </c>
      <c r="AH99" s="140">
        <v>3</v>
      </c>
    </row>
    <row r="100" spans="1:34" s="325" customFormat="1" ht="15" hidden="1" customHeight="1" outlineLevel="1" x14ac:dyDescent="0.25">
      <c r="A100" s="163" t="s">
        <v>185</v>
      </c>
      <c r="B100" s="325">
        <v>4484</v>
      </c>
      <c r="C100" s="325">
        <v>0</v>
      </c>
      <c r="D100" s="325">
        <v>0</v>
      </c>
      <c r="E100" s="325">
        <v>0</v>
      </c>
      <c r="F100" s="325">
        <v>0</v>
      </c>
      <c r="G100" s="325">
        <v>16895</v>
      </c>
      <c r="H100" s="140">
        <v>1991</v>
      </c>
      <c r="I100" s="325">
        <v>0</v>
      </c>
      <c r="J100" s="325">
        <v>0</v>
      </c>
      <c r="K100" s="325">
        <v>11488</v>
      </c>
      <c r="L100" s="325">
        <v>0</v>
      </c>
      <c r="M100" s="325">
        <v>0</v>
      </c>
      <c r="N100" s="325">
        <v>0</v>
      </c>
      <c r="O100" s="325">
        <v>0</v>
      </c>
      <c r="P100" s="325">
        <v>638</v>
      </c>
      <c r="Q100" s="325">
        <v>17</v>
      </c>
      <c r="R100" s="325">
        <v>0</v>
      </c>
      <c r="S100" s="325">
        <v>54</v>
      </c>
      <c r="T100" s="325">
        <v>0</v>
      </c>
      <c r="U100" s="325">
        <v>0</v>
      </c>
      <c r="V100" s="325">
        <v>948</v>
      </c>
      <c r="W100" s="325">
        <v>0</v>
      </c>
      <c r="X100" s="325">
        <v>0</v>
      </c>
      <c r="Y100" s="325">
        <v>0</v>
      </c>
      <c r="Z100" s="325">
        <v>0</v>
      </c>
      <c r="AA100" s="325">
        <v>0</v>
      </c>
      <c r="AB100" s="325">
        <v>0</v>
      </c>
      <c r="AC100" s="140">
        <v>508</v>
      </c>
      <c r="AD100" s="140">
        <v>4</v>
      </c>
      <c r="AE100" s="140">
        <v>0</v>
      </c>
      <c r="AF100" s="140">
        <v>0</v>
      </c>
      <c r="AG100" s="140">
        <v>1</v>
      </c>
      <c r="AH100" s="140">
        <v>7</v>
      </c>
    </row>
    <row r="101" spans="1:34" s="325" customFormat="1" ht="15" hidden="1" customHeight="1" outlineLevel="1" x14ac:dyDescent="0.25">
      <c r="A101" s="163" t="s">
        <v>203</v>
      </c>
      <c r="B101" s="140">
        <v>10</v>
      </c>
      <c r="C101" s="140">
        <v>1170</v>
      </c>
      <c r="D101" s="140">
        <v>373</v>
      </c>
      <c r="E101" s="140">
        <v>758</v>
      </c>
      <c r="F101" s="140">
        <v>565</v>
      </c>
      <c r="G101" s="140">
        <v>3470</v>
      </c>
      <c r="H101" s="140">
        <v>456</v>
      </c>
      <c r="I101" s="140">
        <v>5</v>
      </c>
      <c r="J101" s="140">
        <v>3588</v>
      </c>
      <c r="K101" s="140">
        <v>1172</v>
      </c>
      <c r="L101" s="140">
        <v>0</v>
      </c>
      <c r="M101" s="140">
        <v>7036</v>
      </c>
      <c r="N101" s="140">
        <v>5</v>
      </c>
      <c r="O101" s="140">
        <v>2637</v>
      </c>
      <c r="P101" s="140">
        <v>26159</v>
      </c>
      <c r="Q101" s="140">
        <v>119</v>
      </c>
      <c r="R101" s="140">
        <v>205</v>
      </c>
      <c r="S101" s="140">
        <v>14</v>
      </c>
      <c r="T101" s="140">
        <v>10635</v>
      </c>
      <c r="U101" s="140">
        <v>3457</v>
      </c>
      <c r="V101" s="140">
        <v>0</v>
      </c>
      <c r="W101" s="140">
        <v>204</v>
      </c>
      <c r="X101" s="140">
        <v>39</v>
      </c>
      <c r="Y101" s="140">
        <v>853</v>
      </c>
      <c r="Z101" s="140">
        <v>309</v>
      </c>
      <c r="AA101" s="140">
        <v>5083</v>
      </c>
      <c r="AB101" s="140">
        <v>292</v>
      </c>
      <c r="AC101" s="140">
        <v>0</v>
      </c>
      <c r="AD101" s="140">
        <v>0</v>
      </c>
      <c r="AE101" s="140">
        <v>0</v>
      </c>
      <c r="AF101" s="140">
        <v>0</v>
      </c>
      <c r="AG101" s="140">
        <v>4471</v>
      </c>
      <c r="AH101" s="140">
        <v>3124</v>
      </c>
    </row>
    <row r="102" spans="1:34" s="325" customFormat="1" ht="15" hidden="1" customHeight="1" outlineLevel="1" x14ac:dyDescent="0.25">
      <c r="A102" s="163" t="s">
        <v>186</v>
      </c>
      <c r="B102" s="140">
        <v>8</v>
      </c>
      <c r="C102" s="140">
        <v>1797</v>
      </c>
      <c r="D102" s="140">
        <v>9472</v>
      </c>
      <c r="E102" s="140">
        <v>824</v>
      </c>
      <c r="F102" s="140">
        <v>1353</v>
      </c>
      <c r="G102" s="140">
        <v>18965</v>
      </c>
      <c r="H102" s="140">
        <v>0</v>
      </c>
      <c r="I102" s="140">
        <v>252</v>
      </c>
      <c r="J102" s="140">
        <v>757</v>
      </c>
      <c r="K102" s="140">
        <v>192</v>
      </c>
      <c r="L102" s="140">
        <v>15354</v>
      </c>
      <c r="M102" s="140">
        <v>2737</v>
      </c>
      <c r="N102" s="140">
        <v>11240</v>
      </c>
      <c r="O102" s="140">
        <v>15298</v>
      </c>
      <c r="P102" s="140">
        <v>2348</v>
      </c>
      <c r="Q102" s="140">
        <v>1</v>
      </c>
      <c r="R102" s="140">
        <v>1678</v>
      </c>
      <c r="S102" s="140">
        <v>2042</v>
      </c>
      <c r="T102" s="140">
        <v>6508</v>
      </c>
      <c r="U102" s="140">
        <v>6692</v>
      </c>
      <c r="V102" s="140">
        <v>24</v>
      </c>
      <c r="W102" s="140">
        <v>0</v>
      </c>
      <c r="X102" s="140">
        <v>23212</v>
      </c>
      <c r="Y102" s="140">
        <v>48</v>
      </c>
      <c r="Z102" s="140">
        <v>2125</v>
      </c>
      <c r="AA102" s="140">
        <v>2923</v>
      </c>
      <c r="AB102" s="140">
        <v>74</v>
      </c>
      <c r="AC102" s="140">
        <v>0</v>
      </c>
      <c r="AD102" s="140">
        <v>4</v>
      </c>
      <c r="AE102" s="140">
        <v>0</v>
      </c>
      <c r="AF102" s="140">
        <v>0</v>
      </c>
      <c r="AG102" s="140">
        <v>0</v>
      </c>
      <c r="AH102" s="140">
        <v>511</v>
      </c>
    </row>
    <row r="103" spans="1:34" s="325" customFormat="1" ht="15" hidden="1" customHeight="1" outlineLevel="1" x14ac:dyDescent="0.25">
      <c r="A103" s="163" t="s">
        <v>187</v>
      </c>
      <c r="B103" s="140">
        <v>2</v>
      </c>
      <c r="C103" s="140">
        <v>0</v>
      </c>
      <c r="D103" s="140">
        <v>8</v>
      </c>
      <c r="E103" s="140">
        <v>7</v>
      </c>
      <c r="F103" s="140">
        <v>0</v>
      </c>
      <c r="G103" s="140">
        <v>2662</v>
      </c>
      <c r="H103" s="140">
        <v>234</v>
      </c>
      <c r="I103" s="140">
        <v>3</v>
      </c>
      <c r="J103" s="140">
        <v>10</v>
      </c>
      <c r="K103" s="140">
        <v>2</v>
      </c>
      <c r="L103" s="140">
        <v>3</v>
      </c>
      <c r="M103" s="140">
        <v>25</v>
      </c>
      <c r="N103" s="140">
        <v>8</v>
      </c>
      <c r="O103" s="140">
        <v>8</v>
      </c>
      <c r="P103" s="140">
        <v>14</v>
      </c>
      <c r="Q103" s="140">
        <v>1</v>
      </c>
      <c r="R103" s="140">
        <v>2</v>
      </c>
      <c r="S103" s="140">
        <v>1</v>
      </c>
      <c r="T103" s="140">
        <v>27</v>
      </c>
      <c r="U103" s="140">
        <v>1</v>
      </c>
      <c r="V103" s="140">
        <v>0</v>
      </c>
      <c r="W103" s="140">
        <v>0</v>
      </c>
      <c r="X103" s="140">
        <v>1</v>
      </c>
      <c r="Y103" s="140">
        <v>3</v>
      </c>
      <c r="Z103" s="140">
        <v>1</v>
      </c>
      <c r="AA103" s="140">
        <v>2</v>
      </c>
      <c r="AB103" s="140">
        <v>1</v>
      </c>
      <c r="AC103" s="140">
        <v>0</v>
      </c>
      <c r="AD103" s="140">
        <v>0</v>
      </c>
      <c r="AE103" s="140">
        <v>0</v>
      </c>
      <c r="AF103" s="140">
        <v>10</v>
      </c>
      <c r="AG103" s="140">
        <v>24</v>
      </c>
      <c r="AH103" s="140">
        <v>1417</v>
      </c>
    </row>
    <row r="104" spans="1:34" s="325" customFormat="1" ht="15" hidden="1" customHeight="1" outlineLevel="1" x14ac:dyDescent="0.25">
      <c r="A104" s="163" t="s">
        <v>188</v>
      </c>
      <c r="B104" s="140">
        <v>2</v>
      </c>
      <c r="C104" s="140">
        <v>64</v>
      </c>
      <c r="D104" s="140">
        <v>491</v>
      </c>
      <c r="E104" s="140">
        <v>88</v>
      </c>
      <c r="F104" s="140">
        <v>271</v>
      </c>
      <c r="G104" s="140">
        <v>6</v>
      </c>
      <c r="H104" s="140">
        <v>0</v>
      </c>
      <c r="I104" s="140">
        <v>2</v>
      </c>
      <c r="J104" s="140">
        <v>68</v>
      </c>
      <c r="K104" s="140">
        <v>1</v>
      </c>
      <c r="L104" s="140">
        <v>340</v>
      </c>
      <c r="M104" s="140">
        <v>4069</v>
      </c>
      <c r="N104" s="140">
        <v>1912</v>
      </c>
      <c r="O104" s="140">
        <v>670</v>
      </c>
      <c r="P104" s="140">
        <v>1445</v>
      </c>
      <c r="Q104" s="140">
        <v>9</v>
      </c>
      <c r="R104" s="140">
        <v>526</v>
      </c>
      <c r="S104" s="140">
        <v>872</v>
      </c>
      <c r="T104" s="140">
        <v>480</v>
      </c>
      <c r="U104" s="140">
        <v>19371</v>
      </c>
      <c r="V104" s="140">
        <v>6</v>
      </c>
      <c r="W104" s="140">
        <v>959</v>
      </c>
      <c r="X104" s="140">
        <v>97</v>
      </c>
      <c r="Y104" s="140">
        <v>8</v>
      </c>
      <c r="Z104" s="140">
        <v>1</v>
      </c>
      <c r="AA104" s="140">
        <v>58</v>
      </c>
      <c r="AB104" s="140">
        <v>0</v>
      </c>
      <c r="AC104" s="140">
        <v>0</v>
      </c>
      <c r="AD104" s="140">
        <v>0</v>
      </c>
      <c r="AE104" s="140">
        <v>0</v>
      </c>
      <c r="AF104" s="140">
        <v>5</v>
      </c>
      <c r="AG104" s="140">
        <v>4</v>
      </c>
      <c r="AH104" s="140">
        <v>33</v>
      </c>
    </row>
    <row r="105" spans="1:34" s="325" customFormat="1" ht="15" hidden="1" customHeight="1" outlineLevel="1" x14ac:dyDescent="0.25">
      <c r="A105" s="163" t="s">
        <v>189</v>
      </c>
      <c r="B105" s="140">
        <v>74</v>
      </c>
      <c r="C105" s="140">
        <v>2262</v>
      </c>
      <c r="D105" s="140">
        <v>49</v>
      </c>
      <c r="E105" s="140">
        <v>249</v>
      </c>
      <c r="F105" s="140">
        <v>3765</v>
      </c>
      <c r="G105" s="140">
        <v>14</v>
      </c>
      <c r="H105" s="140">
        <v>1</v>
      </c>
      <c r="I105" s="140">
        <v>623</v>
      </c>
      <c r="J105" s="140">
        <v>882</v>
      </c>
      <c r="K105" s="140">
        <v>40</v>
      </c>
      <c r="L105" s="140">
        <v>56</v>
      </c>
      <c r="M105" s="140">
        <v>439</v>
      </c>
      <c r="N105" s="140">
        <v>467</v>
      </c>
      <c r="O105" s="140">
        <v>368</v>
      </c>
      <c r="P105" s="140">
        <v>856</v>
      </c>
      <c r="Q105" s="140">
        <v>5</v>
      </c>
      <c r="R105" s="140">
        <v>70</v>
      </c>
      <c r="S105" s="140">
        <v>1303</v>
      </c>
      <c r="T105" s="140">
        <v>1154</v>
      </c>
      <c r="U105" s="140">
        <v>12128</v>
      </c>
      <c r="V105" s="140">
        <v>5</v>
      </c>
      <c r="W105" s="140">
        <v>11</v>
      </c>
      <c r="X105" s="140">
        <v>84</v>
      </c>
      <c r="Y105" s="140">
        <v>521</v>
      </c>
      <c r="Z105" s="140">
        <v>2523</v>
      </c>
      <c r="AA105" s="140">
        <v>125</v>
      </c>
      <c r="AB105" s="140">
        <v>8730</v>
      </c>
      <c r="AC105" s="140">
        <v>0</v>
      </c>
      <c r="AD105" s="140">
        <v>0</v>
      </c>
      <c r="AE105" s="140">
        <v>0</v>
      </c>
      <c r="AF105" s="140">
        <v>26</v>
      </c>
      <c r="AG105" s="140">
        <v>253</v>
      </c>
      <c r="AH105" s="140">
        <v>7</v>
      </c>
    </row>
    <row r="106" spans="1:34" s="325" customFormat="1" ht="15" hidden="1" customHeight="1" outlineLevel="1" x14ac:dyDescent="0.25">
      <c r="A106" s="163" t="s">
        <v>190</v>
      </c>
      <c r="B106" s="140">
        <v>19</v>
      </c>
      <c r="C106" s="140">
        <v>1129</v>
      </c>
      <c r="D106" s="140">
        <v>6538</v>
      </c>
      <c r="E106" s="140">
        <v>625</v>
      </c>
      <c r="F106" s="140">
        <v>3867</v>
      </c>
      <c r="G106" s="140">
        <v>4943</v>
      </c>
      <c r="H106" s="140">
        <v>0</v>
      </c>
      <c r="I106" s="140">
        <v>1259</v>
      </c>
      <c r="J106" s="140">
        <v>4874</v>
      </c>
      <c r="K106" s="140">
        <v>110</v>
      </c>
      <c r="L106" s="140">
        <v>495</v>
      </c>
      <c r="M106" s="140">
        <v>1142</v>
      </c>
      <c r="N106" s="140">
        <v>3344</v>
      </c>
      <c r="O106" s="140">
        <v>5636</v>
      </c>
      <c r="P106" s="140">
        <v>5523</v>
      </c>
      <c r="Q106" s="140">
        <v>45</v>
      </c>
      <c r="R106" s="140">
        <v>540</v>
      </c>
      <c r="S106" s="140">
        <v>1521</v>
      </c>
      <c r="T106" s="140">
        <v>2781</v>
      </c>
      <c r="U106" s="140">
        <v>14666</v>
      </c>
      <c r="V106" s="140">
        <v>13</v>
      </c>
      <c r="W106" s="140">
        <v>12</v>
      </c>
      <c r="X106" s="140">
        <v>3145</v>
      </c>
      <c r="Y106" s="140">
        <v>985</v>
      </c>
      <c r="Z106" s="140">
        <v>1117</v>
      </c>
      <c r="AA106" s="140">
        <v>213</v>
      </c>
      <c r="AB106" s="140">
        <v>3236</v>
      </c>
      <c r="AC106" s="140">
        <v>0</v>
      </c>
      <c r="AD106" s="140">
        <v>0</v>
      </c>
      <c r="AE106" s="140">
        <v>0</v>
      </c>
      <c r="AF106" s="140">
        <v>2</v>
      </c>
      <c r="AG106" s="140">
        <v>3193</v>
      </c>
      <c r="AH106" s="140">
        <v>682</v>
      </c>
    </row>
    <row r="107" spans="1:34" s="325" customFormat="1" ht="15" customHeight="1" collapsed="1" x14ac:dyDescent="0.25">
      <c r="A107" s="163"/>
      <c r="B107" s="155" t="s">
        <v>506</v>
      </c>
      <c r="C107" s="363" t="s">
        <v>1010</v>
      </c>
      <c r="D107" s="363"/>
      <c r="E107" s="363"/>
      <c r="F107" s="363"/>
      <c r="G107" s="363"/>
      <c r="H107" s="363"/>
      <c r="I107" s="363"/>
      <c r="J107" s="363"/>
      <c r="K107" s="363"/>
      <c r="L107" s="363"/>
      <c r="M107" s="363"/>
      <c r="N107" s="363"/>
      <c r="O107" s="363"/>
      <c r="P107" s="363"/>
      <c r="Q107" s="363"/>
      <c r="R107" s="363"/>
      <c r="S107" s="364" t="s">
        <v>1016</v>
      </c>
      <c r="T107" s="364"/>
      <c r="U107" s="364"/>
      <c r="V107" s="364"/>
      <c r="W107" s="364"/>
      <c r="X107" s="364"/>
      <c r="Y107" s="364"/>
      <c r="Z107" s="364"/>
      <c r="AA107" s="364"/>
      <c r="AB107" s="364"/>
      <c r="AC107" s="364"/>
      <c r="AD107" s="364"/>
      <c r="AE107" s="364"/>
      <c r="AF107" s="364"/>
      <c r="AG107" s="364"/>
      <c r="AH107" s="364"/>
    </row>
    <row r="108" spans="1:34" ht="15" customHeight="1" x14ac:dyDescent="0.25"/>
    <row r="109" spans="1:34" ht="15" hidden="1" customHeight="1" outlineLevel="1" x14ac:dyDescent="0.25">
      <c r="A109" s="162" t="s">
        <v>498</v>
      </c>
      <c r="B109" s="161" t="s">
        <v>160</v>
      </c>
      <c r="C109" s="161" t="s">
        <v>161</v>
      </c>
      <c r="D109" s="161" t="s">
        <v>162</v>
      </c>
      <c r="E109" s="161" t="s">
        <v>163</v>
      </c>
      <c r="F109" s="161" t="s">
        <v>164</v>
      </c>
      <c r="G109" s="161" t="s">
        <v>165</v>
      </c>
      <c r="H109" s="161" t="s">
        <v>202</v>
      </c>
      <c r="I109" s="161" t="s">
        <v>166</v>
      </c>
      <c r="J109" s="161" t="s">
        <v>167</v>
      </c>
      <c r="K109" s="161" t="s">
        <v>168</v>
      </c>
      <c r="L109" s="161" t="s">
        <v>169</v>
      </c>
      <c r="M109" s="161" t="s">
        <v>170</v>
      </c>
      <c r="N109" s="161" t="s">
        <v>171</v>
      </c>
      <c r="O109" s="161" t="s">
        <v>172</v>
      </c>
      <c r="P109" s="161" t="s">
        <v>173</v>
      </c>
      <c r="Q109" s="161" t="s">
        <v>174</v>
      </c>
      <c r="R109" s="161" t="s">
        <v>175</v>
      </c>
      <c r="S109" s="161" t="s">
        <v>176</v>
      </c>
      <c r="T109" s="161" t="s">
        <v>177</v>
      </c>
      <c r="U109" s="161" t="s">
        <v>178</v>
      </c>
      <c r="V109" s="161" t="s">
        <v>179</v>
      </c>
      <c r="W109" s="161" t="s">
        <v>180</v>
      </c>
      <c r="X109" s="161" t="s">
        <v>181</v>
      </c>
      <c r="Y109" s="161" t="s">
        <v>182</v>
      </c>
      <c r="Z109" s="161" t="s">
        <v>183</v>
      </c>
      <c r="AA109" s="161" t="s">
        <v>184</v>
      </c>
      <c r="AB109" s="161" t="s">
        <v>185</v>
      </c>
      <c r="AC109" s="161" t="s">
        <v>203</v>
      </c>
      <c r="AD109" s="161" t="s">
        <v>186</v>
      </c>
      <c r="AE109" s="161" t="s">
        <v>187</v>
      </c>
      <c r="AF109" s="161" t="s">
        <v>188</v>
      </c>
      <c r="AG109" s="161" t="s">
        <v>189</v>
      </c>
      <c r="AH109" s="161" t="s">
        <v>190</v>
      </c>
    </row>
    <row r="110" spans="1:34" ht="15" hidden="1" customHeight="1" outlineLevel="1" x14ac:dyDescent="0.25">
      <c r="A110" s="163" t="s">
        <v>160</v>
      </c>
      <c r="B110" s="112">
        <v>3</v>
      </c>
      <c r="C110" s="112">
        <v>496</v>
      </c>
      <c r="D110" s="112">
        <v>2502</v>
      </c>
      <c r="E110" s="112">
        <v>643</v>
      </c>
      <c r="F110" s="112">
        <v>1828</v>
      </c>
      <c r="G110" s="112">
        <v>1190</v>
      </c>
      <c r="H110" s="140">
        <v>0</v>
      </c>
      <c r="I110" s="112">
        <v>1629</v>
      </c>
      <c r="J110" s="112">
        <v>3393</v>
      </c>
      <c r="K110" s="112">
        <v>113</v>
      </c>
      <c r="L110" s="112">
        <v>882</v>
      </c>
      <c r="M110" s="112">
        <v>5292</v>
      </c>
      <c r="N110" s="112">
        <v>6978</v>
      </c>
      <c r="O110" s="112">
        <v>3256</v>
      </c>
      <c r="P110" s="112">
        <v>3039</v>
      </c>
      <c r="Q110" s="112">
        <v>11</v>
      </c>
      <c r="R110" s="112">
        <v>757</v>
      </c>
      <c r="S110" s="112">
        <v>1679</v>
      </c>
      <c r="T110" s="112">
        <v>4620</v>
      </c>
      <c r="U110" s="112">
        <v>4251</v>
      </c>
      <c r="V110" s="112">
        <v>62</v>
      </c>
      <c r="W110" s="112">
        <v>31</v>
      </c>
      <c r="X110" s="112">
        <v>803</v>
      </c>
      <c r="Y110" s="112">
        <v>37</v>
      </c>
      <c r="Z110" s="112">
        <v>923</v>
      </c>
      <c r="AA110" s="112">
        <v>889</v>
      </c>
      <c r="AB110" s="112">
        <v>242</v>
      </c>
      <c r="AC110" s="140">
        <v>0</v>
      </c>
      <c r="AD110" s="140">
        <v>0</v>
      </c>
      <c r="AE110" s="140">
        <v>0</v>
      </c>
      <c r="AF110" s="140">
        <v>3</v>
      </c>
      <c r="AG110" s="140">
        <v>859</v>
      </c>
      <c r="AH110" s="140">
        <v>1925</v>
      </c>
    </row>
    <row r="111" spans="1:34" ht="15" hidden="1" customHeight="1" outlineLevel="1" x14ac:dyDescent="0.25">
      <c r="A111" s="163" t="s">
        <v>161</v>
      </c>
      <c r="B111" s="112">
        <v>558</v>
      </c>
      <c r="C111" s="112">
        <v>1</v>
      </c>
      <c r="D111" s="112">
        <v>49</v>
      </c>
      <c r="E111" s="112">
        <v>0</v>
      </c>
      <c r="F111" s="112">
        <v>19</v>
      </c>
      <c r="G111" s="112">
        <v>2096</v>
      </c>
      <c r="H111" s="140">
        <v>0</v>
      </c>
      <c r="I111" s="112">
        <v>4</v>
      </c>
      <c r="J111" s="112">
        <v>0</v>
      </c>
      <c r="K111" s="112">
        <v>799</v>
      </c>
      <c r="L111" s="112">
        <v>0</v>
      </c>
      <c r="M111" s="112">
        <v>136</v>
      </c>
      <c r="N111" s="112">
        <v>690</v>
      </c>
      <c r="O111" s="112">
        <v>43</v>
      </c>
      <c r="P111" s="112">
        <v>254</v>
      </c>
      <c r="Q111" s="112">
        <v>1865</v>
      </c>
      <c r="R111" s="112">
        <v>0</v>
      </c>
      <c r="S111" s="112">
        <v>1146</v>
      </c>
      <c r="T111" s="112">
        <v>193</v>
      </c>
      <c r="U111" s="112">
        <v>4</v>
      </c>
      <c r="V111" s="112">
        <v>1259</v>
      </c>
      <c r="W111" s="112">
        <v>0</v>
      </c>
      <c r="X111" s="112">
        <v>45</v>
      </c>
      <c r="Y111" s="112">
        <v>1</v>
      </c>
      <c r="Z111" s="112">
        <v>20</v>
      </c>
      <c r="AA111" s="112">
        <v>11</v>
      </c>
      <c r="AB111" s="112">
        <v>163</v>
      </c>
      <c r="AC111" s="140">
        <v>133</v>
      </c>
      <c r="AD111" s="140">
        <v>2822</v>
      </c>
      <c r="AE111" s="140">
        <v>52</v>
      </c>
      <c r="AF111" s="140">
        <v>0</v>
      </c>
      <c r="AG111" s="140">
        <v>7</v>
      </c>
      <c r="AH111" s="140">
        <v>610</v>
      </c>
    </row>
    <row r="112" spans="1:34" ht="15" hidden="1" customHeight="1" outlineLevel="1" x14ac:dyDescent="0.25">
      <c r="A112" s="163" t="s">
        <v>162</v>
      </c>
      <c r="B112" s="112">
        <v>5643</v>
      </c>
      <c r="C112" s="112">
        <v>2</v>
      </c>
      <c r="D112" s="112">
        <v>23</v>
      </c>
      <c r="E112" s="112">
        <v>13</v>
      </c>
      <c r="F112" s="112">
        <v>799</v>
      </c>
      <c r="G112" s="112">
        <v>4785</v>
      </c>
      <c r="H112" s="140">
        <v>0</v>
      </c>
      <c r="I112" s="112">
        <v>0</v>
      </c>
      <c r="J112" s="112">
        <v>532</v>
      </c>
      <c r="K112" s="112">
        <v>3090</v>
      </c>
      <c r="L112" s="112">
        <v>0</v>
      </c>
      <c r="M112" s="112">
        <v>109</v>
      </c>
      <c r="N112" s="112">
        <v>514</v>
      </c>
      <c r="O112" s="112">
        <v>94</v>
      </c>
      <c r="P112" s="112">
        <v>1549</v>
      </c>
      <c r="Q112" s="112">
        <v>5683</v>
      </c>
      <c r="R112" s="112">
        <v>328</v>
      </c>
      <c r="S112" s="112">
        <v>492</v>
      </c>
      <c r="T112" s="112">
        <v>3451</v>
      </c>
      <c r="U112" s="112">
        <v>189</v>
      </c>
      <c r="V112" s="112">
        <v>589</v>
      </c>
      <c r="W112" s="112">
        <v>0</v>
      </c>
      <c r="X112" s="112">
        <v>57</v>
      </c>
      <c r="Y112" s="112">
        <v>16</v>
      </c>
      <c r="Z112" s="112">
        <v>184</v>
      </c>
      <c r="AA112" s="112">
        <v>622</v>
      </c>
      <c r="AB112" s="112">
        <v>1</v>
      </c>
      <c r="AC112" s="140">
        <v>4</v>
      </c>
      <c r="AD112" s="140">
        <v>1706</v>
      </c>
      <c r="AE112" s="140">
        <v>154</v>
      </c>
      <c r="AF112" s="140">
        <v>0</v>
      </c>
      <c r="AG112" s="140">
        <v>0</v>
      </c>
      <c r="AH112" s="140">
        <v>186</v>
      </c>
    </row>
    <row r="113" spans="1:34" ht="15" hidden="1" customHeight="1" outlineLevel="1" x14ac:dyDescent="0.25">
      <c r="A113" s="163" t="s">
        <v>163</v>
      </c>
      <c r="B113" s="112">
        <v>982</v>
      </c>
      <c r="C113" s="112">
        <v>0</v>
      </c>
      <c r="D113" s="112">
        <v>6</v>
      </c>
      <c r="E113" s="112">
        <v>0</v>
      </c>
      <c r="F113" s="112">
        <v>1084</v>
      </c>
      <c r="G113" s="112">
        <v>171</v>
      </c>
      <c r="H113" s="140">
        <v>0</v>
      </c>
      <c r="I113" s="112">
        <v>0</v>
      </c>
      <c r="J113" s="112">
        <v>1</v>
      </c>
      <c r="K113" s="112">
        <v>510</v>
      </c>
      <c r="L113" s="112">
        <v>0</v>
      </c>
      <c r="M113" s="112">
        <v>49</v>
      </c>
      <c r="N113" s="112">
        <v>1255</v>
      </c>
      <c r="O113" s="112">
        <v>0</v>
      </c>
      <c r="P113" s="112">
        <v>267</v>
      </c>
      <c r="Q113" s="112">
        <v>7476</v>
      </c>
      <c r="R113" s="112">
        <v>0</v>
      </c>
      <c r="S113" s="112">
        <v>505</v>
      </c>
      <c r="T113" s="112">
        <v>14</v>
      </c>
      <c r="U113" s="112">
        <v>6</v>
      </c>
      <c r="V113" s="112">
        <v>448</v>
      </c>
      <c r="W113" s="112">
        <v>0</v>
      </c>
      <c r="X113" s="112">
        <v>0</v>
      </c>
      <c r="Y113" s="112">
        <v>0</v>
      </c>
      <c r="Z113" s="112">
        <v>35</v>
      </c>
      <c r="AA113" s="112">
        <v>1</v>
      </c>
      <c r="AB113" s="112">
        <v>0</v>
      </c>
      <c r="AC113" s="140">
        <v>0</v>
      </c>
      <c r="AD113" s="140">
        <v>0</v>
      </c>
      <c r="AE113" s="140">
        <v>0</v>
      </c>
      <c r="AF113" s="140">
        <v>0</v>
      </c>
      <c r="AG113" s="140">
        <v>0</v>
      </c>
      <c r="AH113" s="140">
        <v>0</v>
      </c>
    </row>
    <row r="114" spans="1:34" ht="15" hidden="1" customHeight="1" outlineLevel="1" x14ac:dyDescent="0.25">
      <c r="A114" s="163" t="s">
        <v>164</v>
      </c>
      <c r="B114" s="112">
        <v>4006</v>
      </c>
      <c r="C114" s="112">
        <v>28</v>
      </c>
      <c r="D114" s="112">
        <v>869</v>
      </c>
      <c r="E114" s="112">
        <v>7</v>
      </c>
      <c r="F114" s="112">
        <v>39</v>
      </c>
      <c r="G114" s="112">
        <v>4128</v>
      </c>
      <c r="H114" s="140">
        <v>0</v>
      </c>
      <c r="I114" s="112">
        <v>20</v>
      </c>
      <c r="J114" s="112">
        <v>12</v>
      </c>
      <c r="K114" s="112">
        <v>2335</v>
      </c>
      <c r="L114" s="112">
        <v>0</v>
      </c>
      <c r="M114" s="112">
        <v>219</v>
      </c>
      <c r="N114" s="112">
        <v>557</v>
      </c>
      <c r="O114" s="112">
        <v>44</v>
      </c>
      <c r="P114" s="112">
        <v>1828</v>
      </c>
      <c r="Q114" s="112">
        <v>3154</v>
      </c>
      <c r="R114" s="112">
        <v>83</v>
      </c>
      <c r="S114" s="112">
        <v>1852</v>
      </c>
      <c r="T114" s="112">
        <v>267</v>
      </c>
      <c r="U114" s="112">
        <v>273</v>
      </c>
      <c r="V114" s="112">
        <v>1631</v>
      </c>
      <c r="W114" s="112">
        <v>0</v>
      </c>
      <c r="X114" s="112">
        <v>46</v>
      </c>
      <c r="Y114" s="112">
        <v>269</v>
      </c>
      <c r="Z114" s="112">
        <v>55</v>
      </c>
      <c r="AA114" s="112">
        <v>68</v>
      </c>
      <c r="AB114" s="112">
        <v>2</v>
      </c>
      <c r="AC114" s="140">
        <v>0</v>
      </c>
      <c r="AD114" s="140">
        <v>425</v>
      </c>
      <c r="AE114" s="140">
        <v>1071</v>
      </c>
      <c r="AF114" s="166">
        <v>0</v>
      </c>
      <c r="AG114" s="140">
        <v>0</v>
      </c>
      <c r="AH114" s="140">
        <v>8</v>
      </c>
    </row>
    <row r="115" spans="1:34" ht="15" hidden="1" customHeight="1" outlineLevel="1" x14ac:dyDescent="0.25">
      <c r="A115" s="163" t="s">
        <v>165</v>
      </c>
      <c r="B115" s="112">
        <v>9</v>
      </c>
      <c r="C115" s="112">
        <v>1329</v>
      </c>
      <c r="D115" s="112">
        <v>1081</v>
      </c>
      <c r="E115" s="112">
        <v>3287</v>
      </c>
      <c r="F115" s="112">
        <v>2696</v>
      </c>
      <c r="G115" s="112">
        <v>1129</v>
      </c>
      <c r="H115" s="140">
        <v>0</v>
      </c>
      <c r="I115" s="112">
        <v>791</v>
      </c>
      <c r="J115" s="112">
        <v>1182</v>
      </c>
      <c r="K115" s="112">
        <v>97</v>
      </c>
      <c r="L115" s="112">
        <v>1863</v>
      </c>
      <c r="M115" s="112">
        <v>1117</v>
      </c>
      <c r="N115" s="112">
        <v>5548</v>
      </c>
      <c r="O115" s="112">
        <v>4163</v>
      </c>
      <c r="P115" s="112">
        <v>6446</v>
      </c>
      <c r="Q115" s="112">
        <v>223</v>
      </c>
      <c r="R115" s="112">
        <v>1197</v>
      </c>
      <c r="S115" s="112">
        <v>5840</v>
      </c>
      <c r="T115" s="112">
        <v>4175</v>
      </c>
      <c r="U115" s="112">
        <v>5336</v>
      </c>
      <c r="V115" s="112">
        <v>158</v>
      </c>
      <c r="W115" s="112">
        <v>8</v>
      </c>
      <c r="X115" s="112">
        <v>468</v>
      </c>
      <c r="Y115" s="112">
        <v>327</v>
      </c>
      <c r="Z115" s="112">
        <v>1185</v>
      </c>
      <c r="AA115" s="112">
        <v>1025</v>
      </c>
      <c r="AB115" s="112">
        <v>913</v>
      </c>
      <c r="AC115" s="140">
        <v>0</v>
      </c>
      <c r="AD115" s="140">
        <v>0</v>
      </c>
      <c r="AE115" s="140">
        <v>0</v>
      </c>
      <c r="AF115" s="140">
        <v>0</v>
      </c>
      <c r="AG115" s="140">
        <v>227</v>
      </c>
      <c r="AH115" s="140">
        <v>216</v>
      </c>
    </row>
    <row r="116" spans="1:34" ht="15" hidden="1" customHeight="1" outlineLevel="1" x14ac:dyDescent="0.25">
      <c r="A116" s="163" t="s">
        <v>202</v>
      </c>
      <c r="B116" s="140">
        <v>0</v>
      </c>
      <c r="C116" s="140">
        <v>0</v>
      </c>
      <c r="D116" s="140">
        <v>0</v>
      </c>
      <c r="E116" s="140">
        <v>0</v>
      </c>
      <c r="F116" s="140">
        <v>0</v>
      </c>
      <c r="G116" s="140">
        <v>0</v>
      </c>
      <c r="H116" s="140">
        <v>0</v>
      </c>
      <c r="I116" s="140">
        <v>0</v>
      </c>
      <c r="J116" s="140">
        <v>0</v>
      </c>
      <c r="K116" s="140">
        <v>0</v>
      </c>
      <c r="L116" s="140">
        <v>0</v>
      </c>
      <c r="M116" s="140">
        <v>0</v>
      </c>
      <c r="N116" s="140">
        <v>0</v>
      </c>
      <c r="O116" s="140">
        <v>0</v>
      </c>
      <c r="P116" s="140">
        <v>0</v>
      </c>
      <c r="Q116" s="140">
        <v>0</v>
      </c>
      <c r="R116" s="140">
        <v>0</v>
      </c>
      <c r="S116" s="140">
        <v>0</v>
      </c>
      <c r="T116" s="140">
        <v>0</v>
      </c>
      <c r="U116" s="140">
        <v>0</v>
      </c>
      <c r="V116" s="140">
        <v>0</v>
      </c>
      <c r="W116" s="140">
        <v>0</v>
      </c>
      <c r="X116" s="140">
        <v>0</v>
      </c>
      <c r="Y116" s="140">
        <v>0</v>
      </c>
      <c r="Z116" s="140">
        <v>0</v>
      </c>
      <c r="AA116" s="140">
        <v>0</v>
      </c>
      <c r="AB116" s="140">
        <v>0</v>
      </c>
      <c r="AC116" s="140">
        <v>0</v>
      </c>
      <c r="AD116" s="140">
        <v>0</v>
      </c>
      <c r="AE116" s="140">
        <v>0</v>
      </c>
      <c r="AF116" s="140">
        <v>0</v>
      </c>
      <c r="AG116" s="140">
        <v>0</v>
      </c>
      <c r="AH116" s="140">
        <v>0</v>
      </c>
    </row>
    <row r="117" spans="1:34" ht="15" hidden="1" customHeight="1" outlineLevel="1" x14ac:dyDescent="0.25">
      <c r="A117" s="163" t="s">
        <v>166</v>
      </c>
      <c r="B117" s="112">
        <v>1220</v>
      </c>
      <c r="C117" s="112">
        <v>23</v>
      </c>
      <c r="D117" s="112">
        <v>0</v>
      </c>
      <c r="E117" s="112">
        <v>4</v>
      </c>
      <c r="F117" s="112">
        <v>701</v>
      </c>
      <c r="G117" s="112">
        <v>3263</v>
      </c>
      <c r="H117" s="140">
        <v>0</v>
      </c>
      <c r="I117" s="112">
        <v>11</v>
      </c>
      <c r="J117" s="112">
        <v>0</v>
      </c>
      <c r="K117" s="112">
        <v>1252</v>
      </c>
      <c r="L117" s="112">
        <v>0</v>
      </c>
      <c r="M117" s="112">
        <v>101</v>
      </c>
      <c r="N117" s="112">
        <v>18</v>
      </c>
      <c r="O117" s="112">
        <v>4</v>
      </c>
      <c r="P117" s="112">
        <v>712</v>
      </c>
      <c r="Q117" s="112">
        <v>17</v>
      </c>
      <c r="R117" s="112">
        <v>0</v>
      </c>
      <c r="S117" s="112">
        <v>4</v>
      </c>
      <c r="T117" s="112">
        <v>7</v>
      </c>
      <c r="U117" s="112">
        <v>0</v>
      </c>
      <c r="V117" s="112">
        <v>264</v>
      </c>
      <c r="W117" s="112">
        <v>0</v>
      </c>
      <c r="X117" s="112">
        <v>0</v>
      </c>
      <c r="Y117" s="112">
        <v>1</v>
      </c>
      <c r="Z117" s="112">
        <v>4</v>
      </c>
      <c r="AA117" s="112">
        <v>0</v>
      </c>
      <c r="AB117" s="112">
        <v>0</v>
      </c>
      <c r="AC117" s="140">
        <v>0</v>
      </c>
      <c r="AD117" s="140">
        <v>0</v>
      </c>
      <c r="AE117" s="140">
        <v>51</v>
      </c>
      <c r="AF117" s="140">
        <v>0</v>
      </c>
      <c r="AG117" s="140">
        <v>0</v>
      </c>
      <c r="AH117" s="140">
        <v>0</v>
      </c>
    </row>
    <row r="118" spans="1:34" ht="15" hidden="1" customHeight="1" outlineLevel="1" x14ac:dyDescent="0.25">
      <c r="A118" s="163" t="s">
        <v>167</v>
      </c>
      <c r="B118" s="112">
        <v>3565</v>
      </c>
      <c r="C118" s="112">
        <v>117</v>
      </c>
      <c r="D118" s="112">
        <v>862</v>
      </c>
      <c r="E118" s="112">
        <v>343</v>
      </c>
      <c r="F118" s="112">
        <v>668</v>
      </c>
      <c r="G118" s="112">
        <v>166</v>
      </c>
      <c r="H118" s="140">
        <v>0</v>
      </c>
      <c r="I118" s="112">
        <v>47</v>
      </c>
      <c r="J118" s="112">
        <v>9</v>
      </c>
      <c r="K118" s="112">
        <v>344</v>
      </c>
      <c r="L118" s="112">
        <v>0</v>
      </c>
      <c r="M118" s="112">
        <v>110</v>
      </c>
      <c r="N118" s="112">
        <v>228</v>
      </c>
      <c r="O118" s="112">
        <v>191</v>
      </c>
      <c r="P118" s="112">
        <v>1715</v>
      </c>
      <c r="Q118" s="112">
        <v>396</v>
      </c>
      <c r="R118" s="112">
        <v>0</v>
      </c>
      <c r="S118" s="112">
        <v>237</v>
      </c>
      <c r="T118" s="112">
        <v>9</v>
      </c>
      <c r="U118" s="112">
        <v>7</v>
      </c>
      <c r="V118" s="112">
        <v>615</v>
      </c>
      <c r="W118" s="112">
        <v>0</v>
      </c>
      <c r="X118" s="112">
        <v>0</v>
      </c>
      <c r="Y118" s="112">
        <v>0</v>
      </c>
      <c r="Z118" s="112">
        <v>18</v>
      </c>
      <c r="AA118" s="112">
        <v>7</v>
      </c>
      <c r="AB118" s="112">
        <v>0</v>
      </c>
      <c r="AC118" s="140">
        <v>39</v>
      </c>
      <c r="AD118" s="140">
        <v>260</v>
      </c>
      <c r="AE118" s="140">
        <v>105</v>
      </c>
      <c r="AF118" s="140">
        <v>0</v>
      </c>
      <c r="AG118" s="140">
        <v>2</v>
      </c>
      <c r="AH118" s="140">
        <v>426</v>
      </c>
    </row>
    <row r="119" spans="1:34" ht="15" hidden="1" customHeight="1" outlineLevel="1" x14ac:dyDescent="0.25">
      <c r="A119" s="163" t="s">
        <v>168</v>
      </c>
      <c r="B119" s="112">
        <v>66</v>
      </c>
      <c r="C119" s="112">
        <v>652</v>
      </c>
      <c r="D119" s="112">
        <v>2109</v>
      </c>
      <c r="E119" s="112">
        <v>527</v>
      </c>
      <c r="F119" s="112">
        <v>1691</v>
      </c>
      <c r="G119" s="112">
        <v>1661</v>
      </c>
      <c r="H119" s="140">
        <v>0</v>
      </c>
      <c r="I119" s="112">
        <v>211</v>
      </c>
      <c r="J119" s="112">
        <v>1049</v>
      </c>
      <c r="K119" s="112">
        <v>499</v>
      </c>
      <c r="L119" s="112">
        <v>945</v>
      </c>
      <c r="M119" s="112">
        <v>2320</v>
      </c>
      <c r="N119" s="112">
        <v>4854</v>
      </c>
      <c r="O119" s="112">
        <v>2373</v>
      </c>
      <c r="P119" s="112">
        <v>3004</v>
      </c>
      <c r="Q119" s="112">
        <v>194</v>
      </c>
      <c r="R119" s="112">
        <v>214</v>
      </c>
      <c r="S119" s="112">
        <v>799</v>
      </c>
      <c r="T119" s="112">
        <v>1859</v>
      </c>
      <c r="U119" s="112">
        <v>4164</v>
      </c>
      <c r="V119" s="112">
        <v>9</v>
      </c>
      <c r="W119" s="112">
        <v>14</v>
      </c>
      <c r="X119" s="112">
        <v>1428</v>
      </c>
      <c r="Y119" s="112">
        <v>815</v>
      </c>
      <c r="Z119" s="112">
        <v>1499</v>
      </c>
      <c r="AA119" s="112">
        <v>618</v>
      </c>
      <c r="AB119" s="112">
        <v>128</v>
      </c>
      <c r="AC119" s="140">
        <v>0</v>
      </c>
      <c r="AD119" s="140">
        <v>0</v>
      </c>
      <c r="AE119" s="140">
        <v>0</v>
      </c>
      <c r="AF119" s="140">
        <v>1</v>
      </c>
      <c r="AG119" s="140">
        <v>306</v>
      </c>
      <c r="AH119" s="140">
        <v>1089</v>
      </c>
    </row>
    <row r="120" spans="1:34" ht="15" hidden="1" customHeight="1" outlineLevel="1" x14ac:dyDescent="0.25">
      <c r="A120" s="163" t="s">
        <v>169</v>
      </c>
      <c r="B120" s="112">
        <v>0</v>
      </c>
      <c r="C120" s="112">
        <v>1</v>
      </c>
      <c r="D120" s="112">
        <v>0</v>
      </c>
      <c r="E120" s="112">
        <v>0</v>
      </c>
      <c r="F120" s="112">
        <v>274</v>
      </c>
      <c r="G120" s="112">
        <v>0</v>
      </c>
      <c r="H120" s="140">
        <v>0</v>
      </c>
      <c r="I120" s="112">
        <v>0</v>
      </c>
      <c r="J120" s="112">
        <v>2</v>
      </c>
      <c r="K120" s="112">
        <v>0</v>
      </c>
      <c r="L120" s="112">
        <v>0</v>
      </c>
      <c r="M120" s="112">
        <v>125</v>
      </c>
      <c r="N120" s="112">
        <v>212</v>
      </c>
      <c r="O120" s="112">
        <v>42</v>
      </c>
      <c r="P120" s="112">
        <v>322</v>
      </c>
      <c r="Q120" s="112">
        <v>2</v>
      </c>
      <c r="R120" s="112">
        <v>0</v>
      </c>
      <c r="S120" s="112">
        <v>0</v>
      </c>
      <c r="T120" s="112">
        <v>414</v>
      </c>
      <c r="U120" s="112">
        <v>366</v>
      </c>
      <c r="V120" s="112">
        <v>0</v>
      </c>
      <c r="W120" s="112">
        <v>0</v>
      </c>
      <c r="X120" s="112">
        <v>0</v>
      </c>
      <c r="Y120" s="112">
        <v>31</v>
      </c>
      <c r="Z120" s="112">
        <v>180</v>
      </c>
      <c r="AA120" s="112">
        <v>188</v>
      </c>
      <c r="AB120" s="112">
        <v>0</v>
      </c>
      <c r="AC120" s="140">
        <v>0</v>
      </c>
      <c r="AD120" s="140">
        <v>0</v>
      </c>
      <c r="AE120" s="140">
        <v>0</v>
      </c>
      <c r="AF120" s="140">
        <v>0</v>
      </c>
      <c r="AG120" s="140">
        <v>0</v>
      </c>
      <c r="AH120" s="140">
        <v>0</v>
      </c>
    </row>
    <row r="121" spans="1:34" ht="15" hidden="1" customHeight="1" outlineLevel="1" x14ac:dyDescent="0.25">
      <c r="A121" s="163" t="s">
        <v>170</v>
      </c>
      <c r="B121" s="112">
        <v>6374</v>
      </c>
      <c r="C121" s="112">
        <v>0</v>
      </c>
      <c r="D121" s="112">
        <v>237</v>
      </c>
      <c r="E121" s="112">
        <v>0</v>
      </c>
      <c r="F121" s="112">
        <v>2</v>
      </c>
      <c r="G121" s="112">
        <v>374</v>
      </c>
      <c r="H121" s="140">
        <v>0</v>
      </c>
      <c r="I121" s="112">
        <v>7</v>
      </c>
      <c r="J121" s="112">
        <v>10</v>
      </c>
      <c r="K121" s="112">
        <v>1963</v>
      </c>
      <c r="L121" s="112">
        <v>0</v>
      </c>
      <c r="M121" s="112">
        <v>10</v>
      </c>
      <c r="N121" s="112">
        <v>503</v>
      </c>
      <c r="O121" s="112">
        <v>3</v>
      </c>
      <c r="P121" s="112">
        <v>524</v>
      </c>
      <c r="Q121" s="112">
        <v>8428</v>
      </c>
      <c r="R121" s="112">
        <v>0</v>
      </c>
      <c r="S121" s="112">
        <v>1422</v>
      </c>
      <c r="T121" s="112">
        <v>189</v>
      </c>
      <c r="U121" s="112">
        <v>452</v>
      </c>
      <c r="V121" s="112">
        <v>1171</v>
      </c>
      <c r="W121" s="112">
        <v>0</v>
      </c>
      <c r="X121" s="112">
        <v>28</v>
      </c>
      <c r="Y121" s="112">
        <v>5</v>
      </c>
      <c r="Z121" s="112">
        <v>0</v>
      </c>
      <c r="AA121" s="112">
        <v>11</v>
      </c>
      <c r="AB121" s="112">
        <v>0</v>
      </c>
      <c r="AC121" s="140">
        <v>0</v>
      </c>
      <c r="AD121" s="140">
        <v>0</v>
      </c>
      <c r="AE121" s="140">
        <v>0</v>
      </c>
      <c r="AF121" s="140">
        <v>0</v>
      </c>
      <c r="AG121" s="140">
        <v>0</v>
      </c>
      <c r="AH121" s="140">
        <v>0</v>
      </c>
    </row>
    <row r="122" spans="1:34" ht="15" hidden="1" customHeight="1" outlineLevel="1" x14ac:dyDescent="0.25">
      <c r="A122" s="163" t="s">
        <v>171</v>
      </c>
      <c r="B122" s="112">
        <v>5429</v>
      </c>
      <c r="C122" s="112">
        <v>26</v>
      </c>
      <c r="D122" s="112">
        <v>14</v>
      </c>
      <c r="E122" s="112">
        <v>130</v>
      </c>
      <c r="F122" s="112">
        <v>19</v>
      </c>
      <c r="G122" s="112">
        <v>3613</v>
      </c>
      <c r="H122" s="140">
        <v>0</v>
      </c>
      <c r="I122" s="112">
        <v>302</v>
      </c>
      <c r="J122" s="112">
        <v>5</v>
      </c>
      <c r="K122" s="112">
        <v>4884</v>
      </c>
      <c r="L122" s="112">
        <v>0</v>
      </c>
      <c r="M122" s="112">
        <v>262</v>
      </c>
      <c r="N122" s="112">
        <v>46</v>
      </c>
      <c r="O122" s="112">
        <v>8</v>
      </c>
      <c r="P122" s="112">
        <v>249</v>
      </c>
      <c r="Q122" s="112">
        <v>5321</v>
      </c>
      <c r="R122" s="112">
        <v>58</v>
      </c>
      <c r="S122" s="112">
        <v>0</v>
      </c>
      <c r="T122" s="112">
        <v>1416</v>
      </c>
      <c r="U122" s="112">
        <v>102</v>
      </c>
      <c r="V122" s="112">
        <v>1351</v>
      </c>
      <c r="W122" s="112">
        <v>2</v>
      </c>
      <c r="X122" s="112">
        <v>0</v>
      </c>
      <c r="Y122" s="112">
        <v>0</v>
      </c>
      <c r="Z122" s="112">
        <v>214</v>
      </c>
      <c r="AA122" s="112">
        <v>0</v>
      </c>
      <c r="AB122" s="112">
        <v>0</v>
      </c>
      <c r="AC122" s="140">
        <v>0</v>
      </c>
      <c r="AD122" s="140">
        <v>602</v>
      </c>
      <c r="AE122" s="140">
        <v>4610</v>
      </c>
      <c r="AF122" s="140">
        <v>0</v>
      </c>
      <c r="AG122" s="140">
        <v>716</v>
      </c>
      <c r="AH122" s="140">
        <v>1222</v>
      </c>
    </row>
    <row r="123" spans="1:34" ht="15" hidden="1" customHeight="1" outlineLevel="1" x14ac:dyDescent="0.25">
      <c r="A123" s="163" t="s">
        <v>172</v>
      </c>
      <c r="B123" s="112">
        <v>2687</v>
      </c>
      <c r="C123" s="112">
        <v>11</v>
      </c>
      <c r="D123" s="112">
        <v>1</v>
      </c>
      <c r="E123" s="112">
        <v>77</v>
      </c>
      <c r="F123" s="112">
        <v>0</v>
      </c>
      <c r="G123" s="112">
        <v>3881</v>
      </c>
      <c r="H123" s="140">
        <v>0</v>
      </c>
      <c r="I123" s="112">
        <v>0</v>
      </c>
      <c r="J123" s="112">
        <v>0</v>
      </c>
      <c r="K123" s="112">
        <v>2534</v>
      </c>
      <c r="L123" s="112">
        <v>0</v>
      </c>
      <c r="M123" s="112">
        <v>72</v>
      </c>
      <c r="N123" s="112">
        <v>87</v>
      </c>
      <c r="O123" s="112">
        <v>23</v>
      </c>
      <c r="P123" s="112">
        <v>1511</v>
      </c>
      <c r="Q123" s="112">
        <v>3615</v>
      </c>
      <c r="R123" s="112">
        <v>38</v>
      </c>
      <c r="S123" s="112">
        <v>63</v>
      </c>
      <c r="T123" s="112">
        <v>87</v>
      </c>
      <c r="U123" s="112">
        <v>30</v>
      </c>
      <c r="V123" s="112">
        <v>2097</v>
      </c>
      <c r="W123" s="112">
        <v>11</v>
      </c>
      <c r="X123" s="112">
        <v>0</v>
      </c>
      <c r="Y123" s="112">
        <v>9</v>
      </c>
      <c r="Z123" s="112">
        <v>49</v>
      </c>
      <c r="AA123" s="112">
        <v>6</v>
      </c>
      <c r="AB123" s="112">
        <v>0</v>
      </c>
      <c r="AC123" s="140">
        <v>0</v>
      </c>
      <c r="AD123" s="140">
        <v>593</v>
      </c>
      <c r="AE123" s="140">
        <v>80</v>
      </c>
      <c r="AF123" s="140">
        <v>0</v>
      </c>
      <c r="AG123" s="140">
        <v>2</v>
      </c>
      <c r="AH123" s="140">
        <v>341</v>
      </c>
    </row>
    <row r="124" spans="1:34" ht="15" hidden="1" customHeight="1" outlineLevel="1" x14ac:dyDescent="0.25">
      <c r="A124" s="163" t="s">
        <v>173</v>
      </c>
      <c r="B124" s="112">
        <v>7229</v>
      </c>
      <c r="C124" s="112">
        <v>9</v>
      </c>
      <c r="D124" s="112">
        <v>11</v>
      </c>
      <c r="E124" s="112">
        <v>22</v>
      </c>
      <c r="F124" s="112">
        <v>280</v>
      </c>
      <c r="G124" s="112">
        <v>6089</v>
      </c>
      <c r="H124" s="140">
        <v>0</v>
      </c>
      <c r="I124" s="112">
        <v>2</v>
      </c>
      <c r="J124" s="112">
        <v>13</v>
      </c>
      <c r="K124" s="112">
        <v>7065</v>
      </c>
      <c r="L124" s="112">
        <v>0</v>
      </c>
      <c r="M124" s="112">
        <v>253</v>
      </c>
      <c r="N124" s="112">
        <v>0</v>
      </c>
      <c r="O124" s="112">
        <v>0</v>
      </c>
      <c r="P124" s="112">
        <v>2397</v>
      </c>
      <c r="Q124" s="112">
        <v>8512</v>
      </c>
      <c r="R124" s="112">
        <v>0</v>
      </c>
      <c r="S124" s="112">
        <v>53</v>
      </c>
      <c r="T124" s="112">
        <v>242</v>
      </c>
      <c r="U124" s="112">
        <v>358</v>
      </c>
      <c r="V124" s="112">
        <v>2248</v>
      </c>
      <c r="W124" s="112">
        <v>35</v>
      </c>
      <c r="X124" s="112">
        <v>4</v>
      </c>
      <c r="Y124" s="112">
        <v>142</v>
      </c>
      <c r="Z124" s="112">
        <v>192</v>
      </c>
      <c r="AA124" s="112">
        <v>4</v>
      </c>
      <c r="AB124" s="112">
        <v>83</v>
      </c>
      <c r="AC124" s="140">
        <v>0</v>
      </c>
      <c r="AD124" s="140">
        <v>2468</v>
      </c>
      <c r="AE124" s="140">
        <v>1206</v>
      </c>
      <c r="AF124" s="140">
        <v>0</v>
      </c>
      <c r="AG124" s="140">
        <v>212</v>
      </c>
      <c r="AH124" s="140">
        <v>1798</v>
      </c>
    </row>
    <row r="125" spans="1:34" ht="15" hidden="1" customHeight="1" outlineLevel="1" x14ac:dyDescent="0.25">
      <c r="A125" s="163" t="s">
        <v>174</v>
      </c>
      <c r="B125" s="112">
        <v>6</v>
      </c>
      <c r="C125" s="112">
        <v>3207</v>
      </c>
      <c r="D125" s="112">
        <v>7804</v>
      </c>
      <c r="E125" s="112">
        <v>4095</v>
      </c>
      <c r="F125" s="112">
        <v>4309</v>
      </c>
      <c r="G125" s="112">
        <v>1687</v>
      </c>
      <c r="H125" s="140">
        <v>0</v>
      </c>
      <c r="I125" s="112">
        <v>2105</v>
      </c>
      <c r="J125" s="112">
        <v>897</v>
      </c>
      <c r="K125" s="112">
        <v>623</v>
      </c>
      <c r="L125" s="112">
        <v>2824</v>
      </c>
      <c r="M125" s="112">
        <v>1561</v>
      </c>
      <c r="N125" s="112">
        <v>5795</v>
      </c>
      <c r="O125" s="112">
        <v>5117</v>
      </c>
      <c r="P125" s="112">
        <v>3324</v>
      </c>
      <c r="Q125" s="112">
        <v>215</v>
      </c>
      <c r="R125" s="112">
        <v>1336</v>
      </c>
      <c r="S125" s="112">
        <v>4890</v>
      </c>
      <c r="T125" s="112">
        <v>5551</v>
      </c>
      <c r="U125" s="112">
        <v>5770</v>
      </c>
      <c r="V125" s="112">
        <v>89</v>
      </c>
      <c r="W125" s="112">
        <v>166</v>
      </c>
      <c r="X125" s="112">
        <v>434</v>
      </c>
      <c r="Y125" s="112">
        <v>83</v>
      </c>
      <c r="Z125" s="112">
        <v>2252</v>
      </c>
      <c r="AA125" s="112">
        <v>993</v>
      </c>
      <c r="AB125" s="112">
        <v>227</v>
      </c>
      <c r="AC125" s="140">
        <v>0</v>
      </c>
      <c r="AD125" s="140">
        <v>0</v>
      </c>
      <c r="AE125" s="140">
        <v>0</v>
      </c>
      <c r="AF125" s="140">
        <v>1</v>
      </c>
      <c r="AG125" s="140">
        <v>586</v>
      </c>
      <c r="AH125" s="140">
        <v>615</v>
      </c>
    </row>
    <row r="126" spans="1:34" ht="15" hidden="1" customHeight="1" outlineLevel="1" x14ac:dyDescent="0.25">
      <c r="A126" s="163" t="s">
        <v>175</v>
      </c>
      <c r="B126" s="112">
        <v>754</v>
      </c>
      <c r="C126" s="112">
        <v>0</v>
      </c>
      <c r="D126" s="112">
        <v>0</v>
      </c>
      <c r="E126" s="112">
        <v>0</v>
      </c>
      <c r="F126" s="112">
        <v>0</v>
      </c>
      <c r="G126" s="112">
        <v>2188</v>
      </c>
      <c r="H126" s="140">
        <v>0</v>
      </c>
      <c r="I126" s="112">
        <v>0</v>
      </c>
      <c r="J126" s="112">
        <v>0</v>
      </c>
      <c r="K126" s="112">
        <v>766</v>
      </c>
      <c r="L126" s="112">
        <v>0</v>
      </c>
      <c r="M126" s="112">
        <v>75</v>
      </c>
      <c r="N126" s="112">
        <v>610</v>
      </c>
      <c r="O126" s="112">
        <v>0</v>
      </c>
      <c r="P126" s="112">
        <v>97</v>
      </c>
      <c r="Q126" s="112">
        <v>7679</v>
      </c>
      <c r="R126" s="112">
        <v>29</v>
      </c>
      <c r="S126" s="112">
        <v>6408</v>
      </c>
      <c r="T126" s="112">
        <v>29</v>
      </c>
      <c r="U126" s="112">
        <v>70</v>
      </c>
      <c r="V126" s="112">
        <v>596</v>
      </c>
      <c r="W126" s="112">
        <v>0</v>
      </c>
      <c r="X126" s="112">
        <v>0</v>
      </c>
      <c r="Y126" s="112">
        <v>9</v>
      </c>
      <c r="Z126" s="112">
        <v>19</v>
      </c>
      <c r="AA126" s="112">
        <v>4</v>
      </c>
      <c r="AB126" s="112">
        <v>0</v>
      </c>
      <c r="AC126" s="140">
        <v>0</v>
      </c>
      <c r="AD126" s="140">
        <v>219</v>
      </c>
      <c r="AE126" s="140">
        <v>148</v>
      </c>
      <c r="AF126" s="140">
        <v>0</v>
      </c>
      <c r="AG126" s="140">
        <v>0</v>
      </c>
      <c r="AH126" s="140">
        <v>570</v>
      </c>
    </row>
    <row r="127" spans="1:34" ht="15" hidden="1" customHeight="1" outlineLevel="1" x14ac:dyDescent="0.25">
      <c r="A127" s="163" t="s">
        <v>176</v>
      </c>
      <c r="B127" s="112">
        <v>6105</v>
      </c>
      <c r="C127" s="112">
        <v>108</v>
      </c>
      <c r="D127" s="112">
        <v>363</v>
      </c>
      <c r="E127" s="112">
        <v>149</v>
      </c>
      <c r="F127" s="112">
        <v>300</v>
      </c>
      <c r="G127" s="112">
        <v>5088</v>
      </c>
      <c r="H127" s="140">
        <v>0</v>
      </c>
      <c r="I127" s="112">
        <v>237</v>
      </c>
      <c r="J127" s="112">
        <v>50</v>
      </c>
      <c r="K127" s="112">
        <v>5227</v>
      </c>
      <c r="L127" s="112">
        <v>0</v>
      </c>
      <c r="M127" s="112">
        <v>194</v>
      </c>
      <c r="N127" s="112">
        <v>67</v>
      </c>
      <c r="O127" s="112">
        <v>283</v>
      </c>
      <c r="P127" s="112">
        <v>638</v>
      </c>
      <c r="Q127" s="112">
        <v>6680</v>
      </c>
      <c r="R127" s="112">
        <v>98</v>
      </c>
      <c r="S127" s="112">
        <v>10</v>
      </c>
      <c r="T127" s="112">
        <v>109</v>
      </c>
      <c r="U127" s="112">
        <v>617</v>
      </c>
      <c r="V127" s="112">
        <v>2534</v>
      </c>
      <c r="W127" s="112">
        <v>291</v>
      </c>
      <c r="X127" s="112">
        <v>58</v>
      </c>
      <c r="Y127" s="112">
        <v>15</v>
      </c>
      <c r="Z127" s="112">
        <v>73</v>
      </c>
      <c r="AA127" s="112">
        <v>217</v>
      </c>
      <c r="AB127" s="112">
        <v>13</v>
      </c>
      <c r="AC127" s="140">
        <v>0</v>
      </c>
      <c r="AD127" s="140">
        <v>817</v>
      </c>
      <c r="AE127" s="140">
        <v>963</v>
      </c>
      <c r="AF127" s="140">
        <v>0</v>
      </c>
      <c r="AG127" s="140">
        <v>200</v>
      </c>
      <c r="AH127" s="140">
        <v>979</v>
      </c>
    </row>
    <row r="128" spans="1:34" ht="15" hidden="1" customHeight="1" outlineLevel="1" x14ac:dyDescent="0.25">
      <c r="A128" s="163" t="s">
        <v>177</v>
      </c>
      <c r="B128" s="112">
        <v>1637</v>
      </c>
      <c r="C128" s="112">
        <v>86</v>
      </c>
      <c r="D128" s="112">
        <v>1116</v>
      </c>
      <c r="E128" s="112">
        <v>29</v>
      </c>
      <c r="F128" s="112">
        <v>196</v>
      </c>
      <c r="G128" s="112">
        <v>4110</v>
      </c>
      <c r="H128" s="140">
        <v>0</v>
      </c>
      <c r="I128" s="112">
        <v>23</v>
      </c>
      <c r="J128" s="112">
        <v>9</v>
      </c>
      <c r="K128" s="112">
        <v>1387</v>
      </c>
      <c r="L128" s="113">
        <v>0</v>
      </c>
      <c r="M128" s="112">
        <v>0</v>
      </c>
      <c r="N128" s="112">
        <v>3453</v>
      </c>
      <c r="O128" s="112">
        <v>2587</v>
      </c>
      <c r="P128" s="112">
        <v>1086</v>
      </c>
      <c r="Q128" s="112">
        <v>876</v>
      </c>
      <c r="R128" s="112">
        <v>1967</v>
      </c>
      <c r="S128" s="112">
        <v>1709</v>
      </c>
      <c r="T128" s="112">
        <v>146</v>
      </c>
      <c r="U128" s="112">
        <v>604</v>
      </c>
      <c r="V128" s="112">
        <v>9291</v>
      </c>
      <c r="W128" s="112">
        <v>682</v>
      </c>
      <c r="X128" s="112">
        <v>3</v>
      </c>
      <c r="Y128" s="112">
        <v>183</v>
      </c>
      <c r="Z128" s="112">
        <v>49</v>
      </c>
      <c r="AA128" s="112">
        <v>371</v>
      </c>
      <c r="AB128" s="112">
        <v>74</v>
      </c>
      <c r="AC128" s="140">
        <v>1</v>
      </c>
      <c r="AD128" s="140">
        <v>14</v>
      </c>
      <c r="AE128" s="140">
        <v>194</v>
      </c>
      <c r="AF128" s="140">
        <v>3080</v>
      </c>
      <c r="AG128" s="140">
        <v>0</v>
      </c>
      <c r="AH128" s="140">
        <v>238</v>
      </c>
    </row>
    <row r="129" spans="1:34" ht="15" hidden="1" customHeight="1" outlineLevel="1" x14ac:dyDescent="0.25">
      <c r="A129" s="163" t="s">
        <v>178</v>
      </c>
      <c r="B129" s="112">
        <v>5443</v>
      </c>
      <c r="C129" s="112">
        <v>8</v>
      </c>
      <c r="D129" s="112">
        <v>2069</v>
      </c>
      <c r="E129" s="112">
        <v>10</v>
      </c>
      <c r="F129" s="112">
        <v>85</v>
      </c>
      <c r="G129" s="112">
        <v>5744</v>
      </c>
      <c r="H129" s="140">
        <v>0</v>
      </c>
      <c r="I129" s="112">
        <v>0</v>
      </c>
      <c r="J129" s="112">
        <v>11</v>
      </c>
      <c r="K129" s="112">
        <v>3261</v>
      </c>
      <c r="L129" s="112">
        <v>0</v>
      </c>
      <c r="M129" s="112">
        <v>335</v>
      </c>
      <c r="N129" s="112">
        <v>201</v>
      </c>
      <c r="O129" s="112">
        <v>26</v>
      </c>
      <c r="P129" s="112">
        <v>1092</v>
      </c>
      <c r="Q129" s="112">
        <v>12009</v>
      </c>
      <c r="R129" s="112">
        <v>68</v>
      </c>
      <c r="S129" s="112">
        <v>3001</v>
      </c>
      <c r="T129" s="112">
        <v>1031</v>
      </c>
      <c r="U129" s="112">
        <v>68</v>
      </c>
      <c r="V129" s="112">
        <v>1507</v>
      </c>
      <c r="W129" s="112">
        <v>0</v>
      </c>
      <c r="X129" s="112">
        <v>14</v>
      </c>
      <c r="Y129" s="112">
        <v>62</v>
      </c>
      <c r="Z129" s="112">
        <v>326</v>
      </c>
      <c r="AA129" s="112">
        <v>9</v>
      </c>
      <c r="AB129" s="112">
        <v>25</v>
      </c>
      <c r="AC129" s="140">
        <v>13</v>
      </c>
      <c r="AD129" s="140">
        <v>790</v>
      </c>
      <c r="AE129" s="140">
        <v>6625</v>
      </c>
      <c r="AF129" s="140">
        <v>10</v>
      </c>
      <c r="AG129" s="140">
        <v>83</v>
      </c>
      <c r="AH129" s="140">
        <v>393</v>
      </c>
    </row>
    <row r="130" spans="1:34" ht="15" hidden="1" customHeight="1" outlineLevel="1" x14ac:dyDescent="0.25">
      <c r="A130" s="163" t="s">
        <v>179</v>
      </c>
      <c r="B130" s="112">
        <v>27</v>
      </c>
      <c r="C130" s="112">
        <v>706</v>
      </c>
      <c r="D130" s="112">
        <v>644</v>
      </c>
      <c r="E130" s="112">
        <v>1447</v>
      </c>
      <c r="F130" s="112">
        <v>1964</v>
      </c>
      <c r="G130" s="112">
        <v>185</v>
      </c>
      <c r="H130" s="140">
        <v>0</v>
      </c>
      <c r="I130" s="112">
        <v>1280</v>
      </c>
      <c r="J130" s="112">
        <v>215</v>
      </c>
      <c r="K130" s="112">
        <v>7</v>
      </c>
      <c r="L130" s="112">
        <v>222</v>
      </c>
      <c r="M130" s="112">
        <v>642</v>
      </c>
      <c r="N130" s="112">
        <v>1469</v>
      </c>
      <c r="O130" s="112">
        <v>1554</v>
      </c>
      <c r="P130" s="112">
        <v>514</v>
      </c>
      <c r="Q130" s="112">
        <v>4</v>
      </c>
      <c r="R130" s="112">
        <v>647</v>
      </c>
      <c r="S130" s="112">
        <v>409</v>
      </c>
      <c r="T130" s="112">
        <v>938</v>
      </c>
      <c r="U130" s="112">
        <v>1405</v>
      </c>
      <c r="V130" s="112">
        <v>1</v>
      </c>
      <c r="W130" s="112">
        <v>13</v>
      </c>
      <c r="X130" s="112">
        <v>386</v>
      </c>
      <c r="Y130" s="112">
        <v>5</v>
      </c>
      <c r="Z130" s="112">
        <v>794</v>
      </c>
      <c r="AA130" s="112">
        <v>572</v>
      </c>
      <c r="AB130" s="112">
        <v>280</v>
      </c>
      <c r="AC130" s="140">
        <v>0</v>
      </c>
      <c r="AD130" s="140">
        <v>0</v>
      </c>
      <c r="AE130" s="140">
        <v>0</v>
      </c>
      <c r="AF130" s="140">
        <v>1</v>
      </c>
      <c r="AG130" s="140">
        <v>728</v>
      </c>
      <c r="AH130" s="140">
        <v>56</v>
      </c>
    </row>
    <row r="131" spans="1:34" ht="15" hidden="1" customHeight="1" outlineLevel="1" x14ac:dyDescent="0.25">
      <c r="A131" s="163" t="s">
        <v>180</v>
      </c>
      <c r="B131" s="112">
        <v>213</v>
      </c>
      <c r="C131" s="112">
        <v>0</v>
      </c>
      <c r="D131" s="112">
        <v>0</v>
      </c>
      <c r="E131" s="112">
        <v>0</v>
      </c>
      <c r="F131" s="112">
        <v>0</v>
      </c>
      <c r="G131" s="112">
        <v>42</v>
      </c>
      <c r="H131" s="140">
        <v>0</v>
      </c>
      <c r="I131" s="112">
        <v>0</v>
      </c>
      <c r="J131" s="112">
        <v>0</v>
      </c>
      <c r="K131" s="112">
        <v>279</v>
      </c>
      <c r="L131" s="112">
        <v>0</v>
      </c>
      <c r="M131" s="112">
        <v>1</v>
      </c>
      <c r="N131" s="112">
        <v>7</v>
      </c>
      <c r="O131" s="112">
        <v>4</v>
      </c>
      <c r="P131" s="112">
        <v>0</v>
      </c>
      <c r="Q131" s="112">
        <v>77</v>
      </c>
      <c r="R131" s="112">
        <v>0</v>
      </c>
      <c r="S131" s="112">
        <v>32</v>
      </c>
      <c r="T131" s="112">
        <v>1</v>
      </c>
      <c r="U131" s="112">
        <v>12</v>
      </c>
      <c r="V131" s="112">
        <v>84</v>
      </c>
      <c r="W131" s="112">
        <v>9</v>
      </c>
      <c r="X131" s="112">
        <v>0</v>
      </c>
      <c r="Y131" s="112">
        <v>0</v>
      </c>
      <c r="Z131" s="112">
        <v>1</v>
      </c>
      <c r="AA131" s="112">
        <v>1</v>
      </c>
      <c r="AB131" s="112">
        <v>0</v>
      </c>
      <c r="AC131" s="140">
        <v>0</v>
      </c>
      <c r="AD131" s="140">
        <v>22</v>
      </c>
      <c r="AE131" s="140">
        <v>107</v>
      </c>
      <c r="AF131" s="140">
        <v>0</v>
      </c>
      <c r="AG131" s="140">
        <v>0</v>
      </c>
      <c r="AH131" s="140">
        <v>0</v>
      </c>
    </row>
    <row r="132" spans="1:34" ht="15" hidden="1" customHeight="1" outlineLevel="1" x14ac:dyDescent="0.25">
      <c r="A132" s="163" t="s">
        <v>181</v>
      </c>
      <c r="B132" s="112">
        <v>357</v>
      </c>
      <c r="C132" s="112">
        <v>0</v>
      </c>
      <c r="D132" s="112">
        <v>189</v>
      </c>
      <c r="E132" s="112">
        <v>0</v>
      </c>
      <c r="F132" s="112">
        <v>0</v>
      </c>
      <c r="G132" s="112">
        <v>170</v>
      </c>
      <c r="H132" s="140">
        <v>0</v>
      </c>
      <c r="I132" s="112">
        <v>0</v>
      </c>
      <c r="J132" s="112">
        <v>8</v>
      </c>
      <c r="K132" s="112">
        <v>518</v>
      </c>
      <c r="L132" s="112">
        <v>0</v>
      </c>
      <c r="M132" s="112">
        <v>1</v>
      </c>
      <c r="N132" s="112">
        <v>137</v>
      </c>
      <c r="O132" s="112">
        <v>65</v>
      </c>
      <c r="P132" s="112">
        <v>150</v>
      </c>
      <c r="Q132" s="112">
        <v>2213</v>
      </c>
      <c r="R132" s="112">
        <v>0</v>
      </c>
      <c r="S132" s="112">
        <v>67</v>
      </c>
      <c r="T132" s="112">
        <v>19</v>
      </c>
      <c r="U132" s="112">
        <v>7</v>
      </c>
      <c r="V132" s="112">
        <v>139</v>
      </c>
      <c r="W132" s="112">
        <v>0</v>
      </c>
      <c r="X132" s="112">
        <v>0</v>
      </c>
      <c r="Y132" s="112">
        <v>0</v>
      </c>
      <c r="Z132" s="112">
        <v>0</v>
      </c>
      <c r="AA132" s="112">
        <v>15</v>
      </c>
      <c r="AB132" s="112">
        <v>0</v>
      </c>
      <c r="AC132" s="140">
        <v>0</v>
      </c>
      <c r="AD132" s="140">
        <v>0</v>
      </c>
      <c r="AE132" s="140">
        <v>0</v>
      </c>
      <c r="AF132" s="140">
        <v>2</v>
      </c>
      <c r="AG132" s="140">
        <v>0</v>
      </c>
      <c r="AH132" s="140">
        <v>0</v>
      </c>
    </row>
    <row r="133" spans="1:34" ht="15" hidden="1" customHeight="1" outlineLevel="1" x14ac:dyDescent="0.25">
      <c r="A133" s="163" t="s">
        <v>182</v>
      </c>
      <c r="B133" s="112">
        <v>511</v>
      </c>
      <c r="C133" s="112">
        <v>0</v>
      </c>
      <c r="D133" s="112">
        <v>25</v>
      </c>
      <c r="E133" s="112">
        <v>0</v>
      </c>
      <c r="F133" s="112">
        <v>0</v>
      </c>
      <c r="G133" s="112">
        <v>737</v>
      </c>
      <c r="H133" s="140">
        <v>0</v>
      </c>
      <c r="I133" s="112">
        <v>0</v>
      </c>
      <c r="J133" s="112">
        <v>0</v>
      </c>
      <c r="K133" s="112">
        <v>114</v>
      </c>
      <c r="L133" s="112">
        <v>0</v>
      </c>
      <c r="M133" s="112">
        <v>18</v>
      </c>
      <c r="N133" s="112">
        <v>0</v>
      </c>
      <c r="O133" s="112">
        <v>3</v>
      </c>
      <c r="P133" s="112">
        <v>0</v>
      </c>
      <c r="Q133" s="112">
        <v>186</v>
      </c>
      <c r="R133" s="112">
        <v>0</v>
      </c>
      <c r="S133" s="112">
        <v>0</v>
      </c>
      <c r="T133" s="112">
        <v>0</v>
      </c>
      <c r="U133" s="112">
        <v>3</v>
      </c>
      <c r="V133" s="112">
        <v>180</v>
      </c>
      <c r="W133" s="112">
        <v>0</v>
      </c>
      <c r="X133" s="112">
        <v>0</v>
      </c>
      <c r="Y133" s="112">
        <v>0</v>
      </c>
      <c r="Z133" s="112">
        <v>0</v>
      </c>
      <c r="AA133" s="112">
        <v>0</v>
      </c>
      <c r="AB133" s="112">
        <v>0</v>
      </c>
      <c r="AC133" s="140">
        <v>0</v>
      </c>
      <c r="AD133" s="140">
        <v>157</v>
      </c>
      <c r="AE133" s="140">
        <v>0</v>
      </c>
      <c r="AF133" s="140">
        <v>0</v>
      </c>
      <c r="AG133" s="140">
        <v>0</v>
      </c>
      <c r="AH133" s="140">
        <v>0</v>
      </c>
    </row>
    <row r="134" spans="1:34" ht="15" hidden="1" customHeight="1" outlineLevel="1" x14ac:dyDescent="0.25">
      <c r="A134" s="163" t="s">
        <v>183</v>
      </c>
      <c r="B134" s="112">
        <v>2500</v>
      </c>
      <c r="C134" s="112">
        <v>0</v>
      </c>
      <c r="D134" s="112">
        <v>1</v>
      </c>
      <c r="E134" s="112">
        <v>0</v>
      </c>
      <c r="F134" s="112">
        <v>0</v>
      </c>
      <c r="G134" s="112">
        <v>3747</v>
      </c>
      <c r="H134" s="140">
        <v>0</v>
      </c>
      <c r="I134" s="112">
        <v>0</v>
      </c>
      <c r="J134" s="112">
        <v>0</v>
      </c>
      <c r="K134" s="112">
        <v>1547</v>
      </c>
      <c r="L134" s="112">
        <v>0</v>
      </c>
      <c r="M134" s="112">
        <v>512</v>
      </c>
      <c r="N134" s="112">
        <v>13</v>
      </c>
      <c r="O134" s="112">
        <v>1</v>
      </c>
      <c r="P134" s="112">
        <v>839</v>
      </c>
      <c r="Q134" s="112">
        <v>79</v>
      </c>
      <c r="R134" s="112">
        <v>0</v>
      </c>
      <c r="S134" s="112">
        <v>80</v>
      </c>
      <c r="T134" s="112">
        <v>0</v>
      </c>
      <c r="U134" s="112">
        <v>3968</v>
      </c>
      <c r="V134" s="112">
        <v>666</v>
      </c>
      <c r="W134" s="112">
        <v>0</v>
      </c>
      <c r="X134" s="112">
        <v>0</v>
      </c>
      <c r="Y134" s="112">
        <v>0</v>
      </c>
      <c r="Z134" s="112">
        <v>0</v>
      </c>
      <c r="AA134" s="112">
        <v>141</v>
      </c>
      <c r="AB134" s="112">
        <v>0</v>
      </c>
      <c r="AC134" s="140">
        <v>0</v>
      </c>
      <c r="AD134" s="140">
        <v>0</v>
      </c>
      <c r="AE134" s="140">
        <v>244</v>
      </c>
      <c r="AF134" s="140">
        <v>0</v>
      </c>
      <c r="AG134" s="140">
        <v>0</v>
      </c>
      <c r="AH134" s="140">
        <v>0</v>
      </c>
    </row>
    <row r="135" spans="1:34" ht="15" hidden="1" customHeight="1" outlineLevel="1" x14ac:dyDescent="0.25">
      <c r="A135" s="163" t="s">
        <v>184</v>
      </c>
      <c r="B135" s="112">
        <v>894</v>
      </c>
      <c r="C135" s="112">
        <v>0</v>
      </c>
      <c r="D135" s="112">
        <v>5</v>
      </c>
      <c r="E135" s="112">
        <v>0</v>
      </c>
      <c r="F135" s="112">
        <v>0</v>
      </c>
      <c r="G135" s="112">
        <v>2130</v>
      </c>
      <c r="H135" s="140">
        <v>0</v>
      </c>
      <c r="I135" s="112">
        <v>0</v>
      </c>
      <c r="J135" s="112">
        <v>0</v>
      </c>
      <c r="K135" s="112">
        <v>1347</v>
      </c>
      <c r="L135" s="112">
        <v>0</v>
      </c>
      <c r="M135" s="112">
        <v>450</v>
      </c>
      <c r="N135" s="112">
        <v>523</v>
      </c>
      <c r="O135" s="112">
        <v>11</v>
      </c>
      <c r="P135" s="112">
        <v>400</v>
      </c>
      <c r="Q135" s="112">
        <v>175</v>
      </c>
      <c r="R135" s="112">
        <v>0</v>
      </c>
      <c r="S135" s="112">
        <v>0</v>
      </c>
      <c r="T135" s="112">
        <v>0</v>
      </c>
      <c r="U135" s="112">
        <v>41</v>
      </c>
      <c r="V135" s="112">
        <v>193</v>
      </c>
      <c r="W135" s="112">
        <v>0</v>
      </c>
      <c r="X135" s="112">
        <v>0</v>
      </c>
      <c r="Y135" s="112">
        <v>0</v>
      </c>
      <c r="Z135" s="112">
        <v>0</v>
      </c>
      <c r="AA135" s="112">
        <v>0</v>
      </c>
      <c r="AB135" s="112">
        <v>0</v>
      </c>
      <c r="AC135" s="140">
        <v>0</v>
      </c>
      <c r="AD135" s="140">
        <v>0</v>
      </c>
      <c r="AE135" s="140">
        <v>618</v>
      </c>
      <c r="AF135" s="140">
        <v>0</v>
      </c>
      <c r="AG135" s="140">
        <v>0</v>
      </c>
      <c r="AH135" s="140">
        <v>0</v>
      </c>
    </row>
    <row r="136" spans="1:34" ht="15" hidden="1" customHeight="1" outlineLevel="1" x14ac:dyDescent="0.25">
      <c r="A136" s="163" t="s">
        <v>185</v>
      </c>
      <c r="B136" s="112">
        <v>366</v>
      </c>
      <c r="C136" s="112">
        <v>0</v>
      </c>
      <c r="D136" s="112">
        <v>0</v>
      </c>
      <c r="E136" s="112">
        <v>0</v>
      </c>
      <c r="F136" s="112">
        <v>0</v>
      </c>
      <c r="G136" s="112">
        <v>1328</v>
      </c>
      <c r="H136" s="140">
        <v>0</v>
      </c>
      <c r="I136" s="112">
        <v>0</v>
      </c>
      <c r="J136" s="112">
        <v>0</v>
      </c>
      <c r="K136" s="112">
        <v>522</v>
      </c>
      <c r="L136" s="112">
        <v>0</v>
      </c>
      <c r="M136" s="112">
        <v>0</v>
      </c>
      <c r="N136" s="112">
        <v>0</v>
      </c>
      <c r="O136" s="112">
        <v>0</v>
      </c>
      <c r="P136" s="112">
        <v>49</v>
      </c>
      <c r="Q136" s="112">
        <v>0</v>
      </c>
      <c r="R136" s="112">
        <v>0</v>
      </c>
      <c r="S136" s="112">
        <v>3</v>
      </c>
      <c r="T136" s="112">
        <v>0</v>
      </c>
      <c r="U136" s="112">
        <v>0</v>
      </c>
      <c r="V136" s="112">
        <v>154</v>
      </c>
      <c r="W136" s="112">
        <v>0</v>
      </c>
      <c r="X136" s="112">
        <v>0</v>
      </c>
      <c r="Y136" s="112">
        <v>0</v>
      </c>
      <c r="Z136" s="112">
        <v>0</v>
      </c>
      <c r="AA136" s="112">
        <v>0</v>
      </c>
      <c r="AB136" s="112">
        <v>0</v>
      </c>
      <c r="AC136" s="140">
        <v>0</v>
      </c>
      <c r="AD136" s="140">
        <v>0</v>
      </c>
      <c r="AE136" s="140">
        <v>38</v>
      </c>
      <c r="AF136" s="140">
        <v>0</v>
      </c>
      <c r="AG136" s="140">
        <v>0</v>
      </c>
      <c r="AH136" s="140">
        <v>0</v>
      </c>
    </row>
    <row r="137" spans="1:34" ht="15" hidden="1" customHeight="1" outlineLevel="1" x14ac:dyDescent="0.25">
      <c r="A137" s="163" t="s">
        <v>203</v>
      </c>
      <c r="B137" s="140">
        <v>0</v>
      </c>
      <c r="C137" s="140">
        <v>0</v>
      </c>
      <c r="D137" s="140">
        <v>0</v>
      </c>
      <c r="E137" s="140">
        <v>0</v>
      </c>
      <c r="F137" s="140">
        <v>0</v>
      </c>
      <c r="G137" s="140">
        <v>32</v>
      </c>
      <c r="H137" s="140">
        <v>0</v>
      </c>
      <c r="I137" s="140">
        <v>0</v>
      </c>
      <c r="J137" s="140">
        <v>0</v>
      </c>
      <c r="K137" s="140">
        <v>0</v>
      </c>
      <c r="L137" s="140">
        <v>0</v>
      </c>
      <c r="M137" s="140">
        <v>0</v>
      </c>
      <c r="N137" s="140">
        <v>0</v>
      </c>
      <c r="O137" s="140">
        <v>0</v>
      </c>
      <c r="P137" s="140">
        <v>0</v>
      </c>
      <c r="Q137" s="140">
        <v>0</v>
      </c>
      <c r="R137" s="140">
        <v>0</v>
      </c>
      <c r="S137" s="140">
        <v>0</v>
      </c>
      <c r="T137" s="140">
        <v>0</v>
      </c>
      <c r="U137" s="140">
        <v>0</v>
      </c>
      <c r="V137" s="140">
        <v>0</v>
      </c>
      <c r="W137" s="140">
        <v>0</v>
      </c>
      <c r="X137" s="140">
        <v>0</v>
      </c>
      <c r="Y137" s="140">
        <v>0</v>
      </c>
      <c r="Z137" s="140">
        <v>0</v>
      </c>
      <c r="AA137" s="140">
        <v>0</v>
      </c>
      <c r="AB137" s="140">
        <v>0</v>
      </c>
      <c r="AC137" s="140">
        <v>0</v>
      </c>
      <c r="AD137" s="140">
        <v>0</v>
      </c>
      <c r="AE137" s="140">
        <v>0</v>
      </c>
      <c r="AF137" s="140">
        <v>0</v>
      </c>
      <c r="AG137" s="140">
        <v>0</v>
      </c>
      <c r="AH137" s="140">
        <v>171</v>
      </c>
    </row>
    <row r="138" spans="1:34" ht="15" hidden="1" customHeight="1" outlineLevel="1" x14ac:dyDescent="0.25">
      <c r="A138" s="163" t="s">
        <v>186</v>
      </c>
      <c r="B138" s="140">
        <v>0</v>
      </c>
      <c r="C138" s="140">
        <v>150</v>
      </c>
      <c r="D138" s="140">
        <v>774</v>
      </c>
      <c r="E138" s="140">
        <v>111</v>
      </c>
      <c r="F138" s="140">
        <v>159</v>
      </c>
      <c r="G138" s="140">
        <v>703</v>
      </c>
      <c r="H138" s="140">
        <v>0</v>
      </c>
      <c r="I138" s="140">
        <v>22</v>
      </c>
      <c r="J138" s="140">
        <v>47</v>
      </c>
      <c r="K138" s="140">
        <v>6</v>
      </c>
      <c r="L138" s="140">
        <v>1237</v>
      </c>
      <c r="M138" s="140">
        <v>149</v>
      </c>
      <c r="N138" s="140">
        <v>1890</v>
      </c>
      <c r="O138" s="140">
        <v>867</v>
      </c>
      <c r="P138" s="140">
        <v>164</v>
      </c>
      <c r="Q138" s="140">
        <v>0</v>
      </c>
      <c r="R138" s="140">
        <v>106</v>
      </c>
      <c r="S138" s="140">
        <v>196</v>
      </c>
      <c r="T138" s="140">
        <v>616</v>
      </c>
      <c r="U138" s="140">
        <v>718</v>
      </c>
      <c r="V138" s="140">
        <v>2</v>
      </c>
      <c r="W138" s="140">
        <v>0</v>
      </c>
      <c r="X138" s="140">
        <v>783</v>
      </c>
      <c r="Y138" s="140">
        <v>1</v>
      </c>
      <c r="Z138" s="140">
        <v>174</v>
      </c>
      <c r="AA138" s="140">
        <v>456</v>
      </c>
      <c r="AB138" s="140">
        <v>7</v>
      </c>
      <c r="AC138" s="140">
        <v>0</v>
      </c>
      <c r="AD138" s="140">
        <v>0</v>
      </c>
      <c r="AE138" s="140">
        <v>0</v>
      </c>
      <c r="AF138" s="140">
        <v>0</v>
      </c>
      <c r="AG138" s="140">
        <v>0</v>
      </c>
      <c r="AH138" s="140">
        <v>3</v>
      </c>
    </row>
    <row r="139" spans="1:34" ht="15" hidden="1" customHeight="1" outlineLevel="1" x14ac:dyDescent="0.25">
      <c r="A139" s="163" t="s">
        <v>187</v>
      </c>
      <c r="B139" s="140">
        <v>0</v>
      </c>
      <c r="C139" s="140">
        <v>71</v>
      </c>
      <c r="D139" s="140">
        <v>25</v>
      </c>
      <c r="E139" s="140">
        <v>131</v>
      </c>
      <c r="F139" s="140">
        <v>19</v>
      </c>
      <c r="G139" s="140">
        <v>408</v>
      </c>
      <c r="H139" s="140">
        <v>0</v>
      </c>
      <c r="I139" s="140">
        <v>0</v>
      </c>
      <c r="J139" s="140">
        <v>146</v>
      </c>
      <c r="K139" s="140">
        <v>114</v>
      </c>
      <c r="L139" s="140">
        <v>0</v>
      </c>
      <c r="M139" s="140">
        <v>1291</v>
      </c>
      <c r="N139" s="140">
        <v>0</v>
      </c>
      <c r="O139" s="140">
        <v>338</v>
      </c>
      <c r="P139" s="140">
        <v>2080</v>
      </c>
      <c r="Q139" s="140">
        <v>5</v>
      </c>
      <c r="R139" s="140">
        <v>0</v>
      </c>
      <c r="S139" s="140">
        <v>0</v>
      </c>
      <c r="T139" s="140">
        <v>841</v>
      </c>
      <c r="U139" s="140">
        <v>182</v>
      </c>
      <c r="V139" s="140">
        <v>0</v>
      </c>
      <c r="W139" s="140">
        <v>13</v>
      </c>
      <c r="X139" s="140">
        <v>127</v>
      </c>
      <c r="Y139" s="140">
        <v>64</v>
      </c>
      <c r="Z139" s="140">
        <v>60</v>
      </c>
      <c r="AA139" s="140">
        <v>294</v>
      </c>
      <c r="AB139" s="140">
        <v>28</v>
      </c>
      <c r="AC139" s="140">
        <v>0</v>
      </c>
      <c r="AD139" s="140">
        <v>0</v>
      </c>
      <c r="AE139" s="140">
        <v>0</v>
      </c>
      <c r="AF139" s="140">
        <v>0</v>
      </c>
      <c r="AG139" s="140">
        <v>314</v>
      </c>
      <c r="AH139" s="140">
        <v>453</v>
      </c>
    </row>
    <row r="140" spans="1:34" ht="15" hidden="1" customHeight="1" outlineLevel="1" x14ac:dyDescent="0.25">
      <c r="A140" s="163" t="s">
        <v>188</v>
      </c>
      <c r="B140" s="140">
        <v>0</v>
      </c>
      <c r="C140" s="140">
        <v>0</v>
      </c>
      <c r="D140" s="140">
        <v>2</v>
      </c>
      <c r="E140" s="140">
        <v>4</v>
      </c>
      <c r="F140" s="140">
        <v>5</v>
      </c>
      <c r="G140" s="140">
        <v>0</v>
      </c>
      <c r="H140" s="140">
        <v>0</v>
      </c>
      <c r="I140" s="140">
        <v>0</v>
      </c>
      <c r="J140" s="140">
        <v>0</v>
      </c>
      <c r="K140" s="140">
        <v>0</v>
      </c>
      <c r="L140" s="140">
        <v>0</v>
      </c>
      <c r="M140" s="140">
        <v>20</v>
      </c>
      <c r="N140" s="140">
        <v>5</v>
      </c>
      <c r="O140" s="140">
        <v>2</v>
      </c>
      <c r="P140" s="140">
        <v>24</v>
      </c>
      <c r="Q140" s="140">
        <v>0</v>
      </c>
      <c r="R140" s="140">
        <v>3</v>
      </c>
      <c r="S140" s="140">
        <v>1</v>
      </c>
      <c r="T140" s="140">
        <v>6</v>
      </c>
      <c r="U140" s="140">
        <v>2415</v>
      </c>
      <c r="V140" s="140">
        <v>0</v>
      </c>
      <c r="W140" s="140">
        <v>8</v>
      </c>
      <c r="X140" s="140">
        <v>0</v>
      </c>
      <c r="Y140" s="140">
        <v>0</v>
      </c>
      <c r="Z140" s="140">
        <v>0</v>
      </c>
      <c r="AA140" s="140">
        <v>0</v>
      </c>
      <c r="AB140" s="140">
        <v>0</v>
      </c>
      <c r="AC140" s="140">
        <v>0</v>
      </c>
      <c r="AD140" s="140">
        <v>0</v>
      </c>
      <c r="AE140" s="140">
        <v>0</v>
      </c>
      <c r="AF140" s="140">
        <v>0</v>
      </c>
      <c r="AG140" s="140">
        <v>0</v>
      </c>
      <c r="AH140" s="140">
        <v>0</v>
      </c>
    </row>
    <row r="141" spans="1:34" ht="15" hidden="1" customHeight="1" outlineLevel="1" x14ac:dyDescent="0.25">
      <c r="A141" s="163" t="s">
        <v>189</v>
      </c>
      <c r="B141" s="140">
        <v>0</v>
      </c>
      <c r="C141" s="140">
        <v>305</v>
      </c>
      <c r="D141" s="140">
        <v>3</v>
      </c>
      <c r="E141" s="140">
        <v>1</v>
      </c>
      <c r="F141" s="140">
        <v>291</v>
      </c>
      <c r="G141" s="140">
        <v>0</v>
      </c>
      <c r="H141" s="140">
        <v>0</v>
      </c>
      <c r="I141" s="140">
        <v>8</v>
      </c>
      <c r="J141" s="140">
        <v>6</v>
      </c>
      <c r="K141" s="140">
        <v>1</v>
      </c>
      <c r="L141" s="140">
        <v>1</v>
      </c>
      <c r="M141" s="140">
        <v>14</v>
      </c>
      <c r="N141" s="140">
        <v>8</v>
      </c>
      <c r="O141" s="140">
        <v>47</v>
      </c>
      <c r="P141" s="140">
        <v>24</v>
      </c>
      <c r="Q141" s="140">
        <v>0</v>
      </c>
      <c r="R141" s="140">
        <v>0</v>
      </c>
      <c r="S141" s="140">
        <v>50</v>
      </c>
      <c r="T141" s="140">
        <v>183</v>
      </c>
      <c r="U141" s="140">
        <v>313</v>
      </c>
      <c r="V141" s="140">
        <v>0</v>
      </c>
      <c r="W141" s="140">
        <v>0</v>
      </c>
      <c r="X141" s="140">
        <v>6</v>
      </c>
      <c r="Y141" s="140">
        <v>0</v>
      </c>
      <c r="Z141" s="140">
        <v>98</v>
      </c>
      <c r="AA141" s="140">
        <v>63</v>
      </c>
      <c r="AB141" s="140">
        <v>165</v>
      </c>
      <c r="AC141" s="140">
        <v>0</v>
      </c>
      <c r="AD141" s="140">
        <v>0</v>
      </c>
      <c r="AE141" s="140">
        <v>0</v>
      </c>
      <c r="AF141" s="140">
        <v>0</v>
      </c>
      <c r="AG141" s="140">
        <v>37</v>
      </c>
      <c r="AH141" s="140">
        <v>0</v>
      </c>
    </row>
    <row r="142" spans="1:34" ht="15" hidden="1" customHeight="1" outlineLevel="1" x14ac:dyDescent="0.25">
      <c r="A142" s="163" t="s">
        <v>190</v>
      </c>
      <c r="B142" s="140">
        <v>0</v>
      </c>
      <c r="C142" s="140">
        <v>6</v>
      </c>
      <c r="D142" s="140">
        <v>239</v>
      </c>
      <c r="E142" s="140">
        <v>63</v>
      </c>
      <c r="F142" s="140">
        <v>491</v>
      </c>
      <c r="G142" s="140">
        <v>78</v>
      </c>
      <c r="H142" s="140">
        <v>0</v>
      </c>
      <c r="I142" s="140">
        <v>99</v>
      </c>
      <c r="J142" s="140">
        <v>197</v>
      </c>
      <c r="K142" s="140">
        <v>15</v>
      </c>
      <c r="L142" s="140">
        <v>90</v>
      </c>
      <c r="M142" s="140">
        <v>167</v>
      </c>
      <c r="N142" s="140">
        <v>823</v>
      </c>
      <c r="O142" s="140">
        <v>327</v>
      </c>
      <c r="P142" s="140">
        <v>577</v>
      </c>
      <c r="Q142" s="140">
        <v>0</v>
      </c>
      <c r="R142" s="140">
        <v>50</v>
      </c>
      <c r="S142" s="140">
        <v>68</v>
      </c>
      <c r="T142" s="140">
        <v>638</v>
      </c>
      <c r="U142" s="140">
        <v>1586</v>
      </c>
      <c r="V142" s="140">
        <v>0</v>
      </c>
      <c r="W142" s="140">
        <v>0</v>
      </c>
      <c r="X142" s="140">
        <v>160</v>
      </c>
      <c r="Y142" s="140">
        <v>69</v>
      </c>
      <c r="Z142" s="140">
        <v>147</v>
      </c>
      <c r="AA142" s="140">
        <v>11</v>
      </c>
      <c r="AB142" s="140">
        <v>121</v>
      </c>
      <c r="AC142" s="140">
        <v>0</v>
      </c>
      <c r="AD142" s="140">
        <v>0</v>
      </c>
      <c r="AE142" s="140">
        <v>0</v>
      </c>
      <c r="AF142" s="140">
        <v>0</v>
      </c>
      <c r="AG142" s="140">
        <v>94</v>
      </c>
      <c r="AH142" s="140">
        <v>85</v>
      </c>
    </row>
    <row r="143" spans="1:34" ht="15" customHeight="1" collapsed="1" x14ac:dyDescent="0.25">
      <c r="A143" s="163"/>
      <c r="B143" s="155" t="s">
        <v>506</v>
      </c>
      <c r="C143" s="363" t="s">
        <v>505</v>
      </c>
      <c r="D143" s="363"/>
      <c r="E143" s="363"/>
      <c r="F143" s="363"/>
      <c r="G143" s="363"/>
      <c r="H143" s="363"/>
      <c r="I143" s="363"/>
      <c r="J143" s="363"/>
      <c r="K143" s="363"/>
      <c r="L143" s="363"/>
      <c r="M143" s="363"/>
      <c r="N143" s="363"/>
      <c r="O143" s="363"/>
      <c r="P143" s="363"/>
      <c r="Q143" s="363"/>
      <c r="R143" s="363"/>
      <c r="S143" s="364" t="s">
        <v>1014</v>
      </c>
      <c r="T143" s="364"/>
      <c r="U143" s="364"/>
      <c r="V143" s="364"/>
      <c r="W143" s="364"/>
      <c r="X143" s="364"/>
      <c r="Y143" s="364"/>
      <c r="Z143" s="364"/>
      <c r="AA143" s="364"/>
      <c r="AB143" s="364"/>
      <c r="AC143" s="364"/>
      <c r="AD143" s="364"/>
      <c r="AE143" s="364"/>
      <c r="AF143" s="364"/>
      <c r="AG143" s="364"/>
      <c r="AH143" s="364"/>
    </row>
    <row r="144" spans="1:34" ht="15" customHeight="1" x14ac:dyDescent="0.25"/>
    <row r="145" spans="1:34" s="138" customFormat="1" ht="15" hidden="1" customHeight="1" outlineLevel="1" x14ac:dyDescent="0.25">
      <c r="A145" s="162" t="s">
        <v>498</v>
      </c>
      <c r="B145" s="161" t="s">
        <v>160</v>
      </c>
      <c r="C145" s="161" t="s">
        <v>161</v>
      </c>
      <c r="D145" s="161" t="s">
        <v>162</v>
      </c>
      <c r="E145" s="161" t="s">
        <v>163</v>
      </c>
      <c r="F145" s="161" t="s">
        <v>164</v>
      </c>
      <c r="G145" s="161" t="s">
        <v>165</v>
      </c>
      <c r="H145" s="161" t="s">
        <v>202</v>
      </c>
      <c r="I145" s="161" t="s">
        <v>166</v>
      </c>
      <c r="J145" s="161" t="s">
        <v>167</v>
      </c>
      <c r="K145" s="161" t="s">
        <v>168</v>
      </c>
      <c r="L145" s="161" t="s">
        <v>169</v>
      </c>
      <c r="M145" s="161" t="s">
        <v>170</v>
      </c>
      <c r="N145" s="161" t="s">
        <v>171</v>
      </c>
      <c r="O145" s="161" t="s">
        <v>172</v>
      </c>
      <c r="P145" s="161" t="s">
        <v>173</v>
      </c>
      <c r="Q145" s="161" t="s">
        <v>174</v>
      </c>
      <c r="R145" s="161" t="s">
        <v>175</v>
      </c>
      <c r="S145" s="161" t="s">
        <v>176</v>
      </c>
      <c r="T145" s="161" t="s">
        <v>177</v>
      </c>
      <c r="U145" s="161" t="s">
        <v>178</v>
      </c>
      <c r="V145" s="161" t="s">
        <v>179</v>
      </c>
      <c r="W145" s="161" t="s">
        <v>180</v>
      </c>
      <c r="X145" s="161" t="s">
        <v>181</v>
      </c>
      <c r="Y145" s="161" t="s">
        <v>182</v>
      </c>
      <c r="Z145" s="161" t="s">
        <v>183</v>
      </c>
      <c r="AA145" s="161" t="s">
        <v>184</v>
      </c>
      <c r="AB145" s="161" t="s">
        <v>185</v>
      </c>
      <c r="AC145" s="161" t="s">
        <v>203</v>
      </c>
      <c r="AD145" s="161" t="s">
        <v>186</v>
      </c>
      <c r="AE145" s="161" t="s">
        <v>187</v>
      </c>
      <c r="AF145" s="161" t="s">
        <v>188</v>
      </c>
      <c r="AG145" s="161" t="s">
        <v>189</v>
      </c>
      <c r="AH145" s="161" t="s">
        <v>190</v>
      </c>
    </row>
    <row r="146" spans="1:34" ht="15" hidden="1" customHeight="1" outlineLevel="1" x14ac:dyDescent="0.25">
      <c r="A146" s="163" t="s">
        <v>160</v>
      </c>
      <c r="B146" s="112">
        <v>2</v>
      </c>
      <c r="C146" s="112">
        <v>12</v>
      </c>
      <c r="D146" s="112">
        <v>35</v>
      </c>
      <c r="E146" s="112">
        <v>8</v>
      </c>
      <c r="F146" s="112">
        <v>14</v>
      </c>
      <c r="G146" s="112">
        <v>7</v>
      </c>
      <c r="H146" s="140">
        <v>0</v>
      </c>
      <c r="I146" s="112">
        <v>6</v>
      </c>
      <c r="J146" s="112">
        <v>15</v>
      </c>
      <c r="K146" s="112">
        <v>7</v>
      </c>
      <c r="L146" s="112">
        <v>7</v>
      </c>
      <c r="M146" s="112">
        <v>19</v>
      </c>
      <c r="N146" s="112">
        <v>27</v>
      </c>
      <c r="O146" s="112">
        <v>19</v>
      </c>
      <c r="P146" s="112">
        <v>45</v>
      </c>
      <c r="Q146" s="112">
        <v>5</v>
      </c>
      <c r="R146" s="112">
        <v>11</v>
      </c>
      <c r="S146" s="112">
        <v>26</v>
      </c>
      <c r="T146" s="112">
        <v>31</v>
      </c>
      <c r="U146" s="112">
        <v>27</v>
      </c>
      <c r="V146" s="112">
        <v>3</v>
      </c>
      <c r="W146" s="112">
        <v>1</v>
      </c>
      <c r="X146" s="112">
        <v>10</v>
      </c>
      <c r="Y146" s="112">
        <v>6</v>
      </c>
      <c r="Z146" s="112">
        <v>7</v>
      </c>
      <c r="AA146" s="112">
        <v>10</v>
      </c>
      <c r="AB146" s="112">
        <v>1</v>
      </c>
      <c r="AC146" s="140">
        <v>0</v>
      </c>
      <c r="AD146" s="140">
        <v>0</v>
      </c>
      <c r="AE146" s="140">
        <v>0</v>
      </c>
      <c r="AF146" s="140">
        <v>2</v>
      </c>
      <c r="AG146" s="140">
        <v>6</v>
      </c>
      <c r="AH146" s="140">
        <v>9</v>
      </c>
    </row>
    <row r="147" spans="1:34" ht="15" hidden="1" customHeight="1" outlineLevel="1" x14ac:dyDescent="0.25">
      <c r="A147" s="163" t="s">
        <v>161</v>
      </c>
      <c r="B147" s="112">
        <v>5</v>
      </c>
      <c r="C147" s="112">
        <v>0</v>
      </c>
      <c r="D147" s="112">
        <v>0</v>
      </c>
      <c r="E147" s="112">
        <v>0</v>
      </c>
      <c r="F147" s="112">
        <v>0</v>
      </c>
      <c r="G147" s="112">
        <v>9</v>
      </c>
      <c r="H147" s="140">
        <v>0</v>
      </c>
      <c r="I147" s="112">
        <v>1</v>
      </c>
      <c r="J147" s="112">
        <v>0</v>
      </c>
      <c r="K147" s="112">
        <v>6</v>
      </c>
      <c r="L147" s="112">
        <v>0</v>
      </c>
      <c r="M147" s="112">
        <v>0</v>
      </c>
      <c r="N147" s="112">
        <v>6</v>
      </c>
      <c r="O147" s="112">
        <v>0</v>
      </c>
      <c r="P147" s="112">
        <v>2</v>
      </c>
      <c r="Q147" s="112">
        <v>21</v>
      </c>
      <c r="R147" s="112">
        <v>0</v>
      </c>
      <c r="S147" s="112">
        <v>8</v>
      </c>
      <c r="T147" s="112">
        <v>1</v>
      </c>
      <c r="U147" s="112">
        <v>0</v>
      </c>
      <c r="V147" s="112">
        <v>6</v>
      </c>
      <c r="W147" s="112">
        <v>0</v>
      </c>
      <c r="X147" s="112">
        <v>0</v>
      </c>
      <c r="Y147" s="112">
        <v>0</v>
      </c>
      <c r="Z147" s="112">
        <v>0</v>
      </c>
      <c r="AA147" s="112">
        <v>0</v>
      </c>
      <c r="AB147" s="112">
        <v>1</v>
      </c>
      <c r="AC147" s="140">
        <v>0</v>
      </c>
      <c r="AD147" s="140">
        <v>11</v>
      </c>
      <c r="AE147" s="140">
        <v>0</v>
      </c>
      <c r="AF147" s="140">
        <v>0</v>
      </c>
      <c r="AG147" s="140">
        <v>0</v>
      </c>
      <c r="AH147" s="140">
        <v>2</v>
      </c>
    </row>
    <row r="148" spans="1:34" ht="15" hidden="1" customHeight="1" outlineLevel="1" x14ac:dyDescent="0.25">
      <c r="A148" s="163" t="s">
        <v>162</v>
      </c>
      <c r="B148" s="112">
        <v>35</v>
      </c>
      <c r="C148" s="112">
        <v>1</v>
      </c>
      <c r="D148" s="112">
        <v>5</v>
      </c>
      <c r="E148" s="112">
        <v>3</v>
      </c>
      <c r="F148" s="112">
        <v>3</v>
      </c>
      <c r="G148" s="112">
        <v>32</v>
      </c>
      <c r="H148" s="140">
        <v>0</v>
      </c>
      <c r="I148" s="112">
        <v>0</v>
      </c>
      <c r="J148" s="112">
        <v>2</v>
      </c>
      <c r="K148" s="112">
        <v>17</v>
      </c>
      <c r="L148" s="112">
        <v>0</v>
      </c>
      <c r="M148" s="112">
        <v>7</v>
      </c>
      <c r="N148" s="112">
        <v>10</v>
      </c>
      <c r="O148" s="112">
        <v>3</v>
      </c>
      <c r="P148" s="112">
        <v>9</v>
      </c>
      <c r="Q148" s="112">
        <v>58</v>
      </c>
      <c r="R148" s="112">
        <v>6</v>
      </c>
      <c r="S148" s="112">
        <v>6</v>
      </c>
      <c r="T148" s="112">
        <v>19</v>
      </c>
      <c r="U148" s="112">
        <v>6</v>
      </c>
      <c r="V148" s="112">
        <v>7</v>
      </c>
      <c r="W148" s="112">
        <v>0</v>
      </c>
      <c r="X148" s="112">
        <v>1</v>
      </c>
      <c r="Y148" s="112">
        <v>1</v>
      </c>
      <c r="Z148" s="112">
        <v>2</v>
      </c>
      <c r="AA148" s="112">
        <v>4</v>
      </c>
      <c r="AB148" s="112">
        <v>1</v>
      </c>
      <c r="AC148" s="140">
        <v>0</v>
      </c>
      <c r="AD148" s="140">
        <v>18</v>
      </c>
      <c r="AE148" s="140">
        <v>1</v>
      </c>
      <c r="AF148" s="140">
        <v>2</v>
      </c>
      <c r="AG148" s="140">
        <v>0</v>
      </c>
      <c r="AH148" s="140">
        <v>3</v>
      </c>
    </row>
    <row r="149" spans="1:34" ht="15" hidden="1" customHeight="1" outlineLevel="1" x14ac:dyDescent="0.25">
      <c r="A149" s="163" t="s">
        <v>163</v>
      </c>
      <c r="B149" s="112">
        <v>7</v>
      </c>
      <c r="C149" s="112">
        <v>0</v>
      </c>
      <c r="D149" s="112">
        <v>0</v>
      </c>
      <c r="E149" s="112">
        <v>0</v>
      </c>
      <c r="F149" s="112">
        <v>3</v>
      </c>
      <c r="G149" s="112">
        <v>3</v>
      </c>
      <c r="H149" s="140">
        <v>0</v>
      </c>
      <c r="I149" s="112">
        <v>0</v>
      </c>
      <c r="J149" s="112">
        <v>0</v>
      </c>
      <c r="K149" s="112">
        <v>5</v>
      </c>
      <c r="L149" s="112">
        <v>0</v>
      </c>
      <c r="M149" s="112">
        <v>1</v>
      </c>
      <c r="N149" s="112">
        <v>5</v>
      </c>
      <c r="O149" s="112">
        <v>0</v>
      </c>
      <c r="P149" s="112">
        <v>1</v>
      </c>
      <c r="Q149" s="112">
        <v>50</v>
      </c>
      <c r="R149" s="112">
        <v>0</v>
      </c>
      <c r="S149" s="112">
        <v>7</v>
      </c>
      <c r="T149" s="112">
        <v>0</v>
      </c>
      <c r="U149" s="112">
        <v>0</v>
      </c>
      <c r="V149" s="112">
        <v>2</v>
      </c>
      <c r="W149" s="112">
        <v>0</v>
      </c>
      <c r="X149" s="112">
        <v>0</v>
      </c>
      <c r="Y149" s="112">
        <v>0</v>
      </c>
      <c r="Z149" s="112">
        <v>0</v>
      </c>
      <c r="AA149" s="112">
        <v>0</v>
      </c>
      <c r="AB149" s="112">
        <v>0</v>
      </c>
      <c r="AC149" s="140">
        <v>0</v>
      </c>
      <c r="AD149" s="140">
        <v>0</v>
      </c>
      <c r="AE149" s="140">
        <v>0</v>
      </c>
      <c r="AF149" s="140">
        <v>0</v>
      </c>
      <c r="AG149" s="140">
        <v>0</v>
      </c>
      <c r="AH149" s="140">
        <v>0</v>
      </c>
    </row>
    <row r="150" spans="1:34" ht="15" hidden="1" customHeight="1" outlineLevel="1" x14ac:dyDescent="0.25">
      <c r="A150" s="163" t="s">
        <v>164</v>
      </c>
      <c r="B150" s="112">
        <v>25</v>
      </c>
      <c r="C150" s="112">
        <v>0</v>
      </c>
      <c r="D150" s="112">
        <v>3</v>
      </c>
      <c r="E150" s="112">
        <v>1</v>
      </c>
      <c r="F150" s="112">
        <v>1</v>
      </c>
      <c r="G150" s="112">
        <v>29</v>
      </c>
      <c r="H150" s="140">
        <v>0</v>
      </c>
      <c r="I150" s="112">
        <v>1</v>
      </c>
      <c r="J150" s="112">
        <v>1</v>
      </c>
      <c r="K150" s="112">
        <v>13</v>
      </c>
      <c r="L150" s="112">
        <v>0</v>
      </c>
      <c r="M150" s="112">
        <v>1</v>
      </c>
      <c r="N150" s="112">
        <v>5</v>
      </c>
      <c r="O150" s="112">
        <v>1</v>
      </c>
      <c r="P150" s="112">
        <v>13</v>
      </c>
      <c r="Q150" s="112">
        <v>22</v>
      </c>
      <c r="R150" s="112">
        <v>3</v>
      </c>
      <c r="S150" s="112">
        <v>6</v>
      </c>
      <c r="T150" s="112">
        <v>8</v>
      </c>
      <c r="U150" s="112">
        <v>1</v>
      </c>
      <c r="V150" s="112">
        <v>10</v>
      </c>
      <c r="W150" s="112">
        <v>0</v>
      </c>
      <c r="X150" s="112">
        <v>0</v>
      </c>
      <c r="Y150" s="112">
        <v>1</v>
      </c>
      <c r="Z150" s="112">
        <v>1</v>
      </c>
      <c r="AA150" s="112">
        <v>1</v>
      </c>
      <c r="AB150" s="112">
        <v>0</v>
      </c>
      <c r="AC150" s="140">
        <v>0</v>
      </c>
      <c r="AD150" s="140">
        <v>5</v>
      </c>
      <c r="AE150" s="140">
        <v>1</v>
      </c>
      <c r="AF150" s="140">
        <v>0</v>
      </c>
      <c r="AG150" s="140">
        <v>0</v>
      </c>
      <c r="AH150" s="140">
        <v>1</v>
      </c>
    </row>
    <row r="151" spans="1:34" ht="15" hidden="1" customHeight="1" outlineLevel="1" x14ac:dyDescent="0.25">
      <c r="A151" s="163" t="s">
        <v>165</v>
      </c>
      <c r="B151" s="112">
        <v>2</v>
      </c>
      <c r="C151" s="112">
        <v>9</v>
      </c>
      <c r="D151" s="112">
        <v>18</v>
      </c>
      <c r="E151" s="112">
        <v>11</v>
      </c>
      <c r="F151" s="112">
        <v>27</v>
      </c>
      <c r="G151" s="112">
        <v>7</v>
      </c>
      <c r="H151" s="140">
        <v>0</v>
      </c>
      <c r="I151" s="112">
        <v>5</v>
      </c>
      <c r="J151" s="112">
        <v>10</v>
      </c>
      <c r="K151" s="112">
        <v>6</v>
      </c>
      <c r="L151" s="112">
        <v>15</v>
      </c>
      <c r="M151" s="112">
        <v>13</v>
      </c>
      <c r="N151" s="112">
        <v>35</v>
      </c>
      <c r="O151" s="112">
        <v>24</v>
      </c>
      <c r="P151" s="112">
        <v>63</v>
      </c>
      <c r="Q151" s="112">
        <v>7</v>
      </c>
      <c r="R151" s="112">
        <v>16</v>
      </c>
      <c r="S151" s="112">
        <v>39</v>
      </c>
      <c r="T151" s="112">
        <v>37</v>
      </c>
      <c r="U151" s="112">
        <v>33</v>
      </c>
      <c r="V151" s="112">
        <v>3</v>
      </c>
      <c r="W151" s="112">
        <v>1</v>
      </c>
      <c r="X151" s="112">
        <v>8</v>
      </c>
      <c r="Y151" s="112">
        <v>3</v>
      </c>
      <c r="Z151" s="112">
        <v>7</v>
      </c>
      <c r="AA151" s="112">
        <v>3</v>
      </c>
      <c r="AB151" s="112">
        <v>3</v>
      </c>
      <c r="AC151" s="140">
        <v>0</v>
      </c>
      <c r="AD151" s="140">
        <v>0</v>
      </c>
      <c r="AE151" s="140">
        <v>0</v>
      </c>
      <c r="AF151" s="140">
        <v>1</v>
      </c>
      <c r="AG151" s="140">
        <v>1</v>
      </c>
      <c r="AH151" s="140">
        <v>2</v>
      </c>
    </row>
    <row r="152" spans="1:34" ht="15" hidden="1" customHeight="1" outlineLevel="1" x14ac:dyDescent="0.25">
      <c r="A152" s="163" t="s">
        <v>202</v>
      </c>
      <c r="B152" s="140">
        <v>0</v>
      </c>
      <c r="C152" s="140">
        <v>0</v>
      </c>
      <c r="D152" s="140">
        <v>0</v>
      </c>
      <c r="E152" s="140">
        <v>0</v>
      </c>
      <c r="F152" s="140">
        <v>0</v>
      </c>
      <c r="G152" s="140">
        <v>0</v>
      </c>
      <c r="H152" s="140">
        <v>0</v>
      </c>
      <c r="I152" s="140">
        <v>0</v>
      </c>
      <c r="J152" s="140">
        <v>0</v>
      </c>
      <c r="K152" s="140">
        <v>0</v>
      </c>
      <c r="L152" s="140">
        <v>0</v>
      </c>
      <c r="M152" s="140">
        <v>0</v>
      </c>
      <c r="N152" s="140">
        <v>0</v>
      </c>
      <c r="O152" s="140">
        <v>0</v>
      </c>
      <c r="P152" s="140">
        <v>0</v>
      </c>
      <c r="Q152" s="140">
        <v>0</v>
      </c>
      <c r="R152" s="140">
        <v>0</v>
      </c>
      <c r="S152" s="140">
        <v>0</v>
      </c>
      <c r="T152" s="140">
        <v>0</v>
      </c>
      <c r="U152" s="140">
        <v>0</v>
      </c>
      <c r="V152" s="140">
        <v>0</v>
      </c>
      <c r="W152" s="140">
        <v>0</v>
      </c>
      <c r="X152" s="140">
        <v>0</v>
      </c>
      <c r="Y152" s="140">
        <v>0</v>
      </c>
      <c r="Z152" s="140">
        <v>0</v>
      </c>
      <c r="AA152" s="140">
        <v>0</v>
      </c>
      <c r="AB152" s="140">
        <v>0</v>
      </c>
      <c r="AC152" s="140">
        <v>0</v>
      </c>
      <c r="AD152" s="140">
        <v>0</v>
      </c>
      <c r="AE152" s="140">
        <v>0</v>
      </c>
      <c r="AF152" s="140">
        <v>0</v>
      </c>
      <c r="AG152" s="140">
        <v>0</v>
      </c>
      <c r="AH152" s="140">
        <v>0</v>
      </c>
    </row>
    <row r="153" spans="1:34" ht="15" hidden="1" customHeight="1" outlineLevel="1" x14ac:dyDescent="0.25">
      <c r="A153" s="163" t="s">
        <v>166</v>
      </c>
      <c r="B153" s="112">
        <v>5</v>
      </c>
      <c r="C153" s="112">
        <v>1</v>
      </c>
      <c r="D153" s="112">
        <v>0</v>
      </c>
      <c r="E153" s="112">
        <v>0</v>
      </c>
      <c r="F153" s="112">
        <v>6</v>
      </c>
      <c r="G153" s="112">
        <v>12</v>
      </c>
      <c r="H153" s="140">
        <v>0</v>
      </c>
      <c r="I153" s="112">
        <v>0</v>
      </c>
      <c r="J153" s="112">
        <v>0</v>
      </c>
      <c r="K153" s="112">
        <v>5</v>
      </c>
      <c r="L153" s="112">
        <v>0</v>
      </c>
      <c r="M153" s="112">
        <v>0</v>
      </c>
      <c r="N153" s="112">
        <v>0</v>
      </c>
      <c r="O153" s="112">
        <v>0</v>
      </c>
      <c r="P153" s="112">
        <v>6</v>
      </c>
      <c r="Q153" s="112">
        <v>0</v>
      </c>
      <c r="R153" s="112">
        <v>0</v>
      </c>
      <c r="S153" s="112">
        <v>0</v>
      </c>
      <c r="T153" s="112">
        <v>1</v>
      </c>
      <c r="U153" s="112">
        <v>0</v>
      </c>
      <c r="V153" s="112">
        <v>0</v>
      </c>
      <c r="W153" s="112">
        <v>0</v>
      </c>
      <c r="X153" s="112">
        <v>0</v>
      </c>
      <c r="Y153" s="112">
        <v>0</v>
      </c>
      <c r="Z153" s="112">
        <v>0</v>
      </c>
      <c r="AA153" s="112">
        <v>0</v>
      </c>
      <c r="AB153" s="112">
        <v>0</v>
      </c>
      <c r="AC153" s="140">
        <v>0</v>
      </c>
      <c r="AD153" s="140">
        <v>0</v>
      </c>
      <c r="AE153" s="140">
        <v>0</v>
      </c>
      <c r="AF153" s="140">
        <v>0</v>
      </c>
      <c r="AG153" s="140">
        <v>0</v>
      </c>
      <c r="AH153" s="140">
        <v>0</v>
      </c>
    </row>
    <row r="154" spans="1:34" ht="15" hidden="1" customHeight="1" outlineLevel="1" x14ac:dyDescent="0.25">
      <c r="A154" s="163" t="s">
        <v>167</v>
      </c>
      <c r="B154" s="112">
        <v>35</v>
      </c>
      <c r="C154" s="112">
        <v>1</v>
      </c>
      <c r="D154" s="112">
        <v>7</v>
      </c>
      <c r="E154" s="112">
        <v>1</v>
      </c>
      <c r="F154" s="112">
        <v>5</v>
      </c>
      <c r="G154" s="112">
        <v>3</v>
      </c>
      <c r="H154" s="140">
        <v>0</v>
      </c>
      <c r="I154" s="112">
        <v>0</v>
      </c>
      <c r="J154" s="112">
        <v>0</v>
      </c>
      <c r="K154" s="112">
        <v>4</v>
      </c>
      <c r="L154" s="112">
        <v>0</v>
      </c>
      <c r="M154" s="112">
        <v>2</v>
      </c>
      <c r="N154" s="112">
        <v>1</v>
      </c>
      <c r="O154" s="112">
        <v>2</v>
      </c>
      <c r="P154" s="112">
        <v>9</v>
      </c>
      <c r="Q154" s="112">
        <v>9</v>
      </c>
      <c r="R154" s="112">
        <v>1</v>
      </c>
      <c r="S154" s="112">
        <v>3</v>
      </c>
      <c r="T154" s="112">
        <v>1</v>
      </c>
      <c r="U154" s="112">
        <v>0</v>
      </c>
      <c r="V154" s="112">
        <v>2</v>
      </c>
      <c r="W154" s="112">
        <v>0</v>
      </c>
      <c r="X154" s="112">
        <v>0</v>
      </c>
      <c r="Y154" s="112">
        <v>0</v>
      </c>
      <c r="Z154" s="112">
        <v>0</v>
      </c>
      <c r="AA154" s="112">
        <v>0</v>
      </c>
      <c r="AB154" s="112">
        <v>0</v>
      </c>
      <c r="AC154" s="140">
        <v>0</v>
      </c>
      <c r="AD154" s="140">
        <v>4</v>
      </c>
      <c r="AE154" s="140">
        <v>0</v>
      </c>
      <c r="AF154" s="140">
        <v>0</v>
      </c>
      <c r="AG154" s="140">
        <v>0</v>
      </c>
      <c r="AH154" s="140">
        <v>4</v>
      </c>
    </row>
    <row r="155" spans="1:34" ht="15" hidden="1" customHeight="1" outlineLevel="1" x14ac:dyDescent="0.25">
      <c r="A155" s="163" t="s">
        <v>168</v>
      </c>
      <c r="B155" s="112">
        <v>4</v>
      </c>
      <c r="C155" s="112">
        <v>6</v>
      </c>
      <c r="D155" s="112">
        <v>22</v>
      </c>
      <c r="E155" s="112">
        <v>5</v>
      </c>
      <c r="F155" s="112">
        <v>10</v>
      </c>
      <c r="G155" s="112">
        <v>21</v>
      </c>
      <c r="H155" s="140">
        <v>0</v>
      </c>
      <c r="I155" s="112">
        <v>2</v>
      </c>
      <c r="J155" s="112">
        <v>23</v>
      </c>
      <c r="K155" s="112">
        <v>19</v>
      </c>
      <c r="L155" s="112">
        <v>11</v>
      </c>
      <c r="M155" s="112">
        <v>19</v>
      </c>
      <c r="N155" s="112">
        <v>21</v>
      </c>
      <c r="O155" s="112">
        <v>20</v>
      </c>
      <c r="P155" s="112">
        <v>32</v>
      </c>
      <c r="Q155" s="112">
        <v>8</v>
      </c>
      <c r="R155" s="112">
        <v>13</v>
      </c>
      <c r="S155" s="112">
        <v>11</v>
      </c>
      <c r="T155" s="112">
        <v>29</v>
      </c>
      <c r="U155" s="112">
        <v>29</v>
      </c>
      <c r="V155" s="112">
        <v>3</v>
      </c>
      <c r="W155" s="112">
        <v>1</v>
      </c>
      <c r="X155" s="112">
        <v>17</v>
      </c>
      <c r="Y155" s="112">
        <v>3</v>
      </c>
      <c r="Z155" s="112">
        <v>11</v>
      </c>
      <c r="AA155" s="112">
        <v>1</v>
      </c>
      <c r="AB155" s="112">
        <v>1</v>
      </c>
      <c r="AC155" s="140">
        <v>0</v>
      </c>
      <c r="AD155" s="140">
        <v>0</v>
      </c>
      <c r="AE155" s="140">
        <v>0</v>
      </c>
      <c r="AF155" s="140">
        <v>1</v>
      </c>
      <c r="AG155" s="140">
        <v>3</v>
      </c>
      <c r="AH155" s="140">
        <v>17</v>
      </c>
    </row>
    <row r="156" spans="1:34" ht="15" hidden="1" customHeight="1" outlineLevel="1" x14ac:dyDescent="0.25">
      <c r="A156" s="163" t="s">
        <v>169</v>
      </c>
      <c r="B156" s="112">
        <v>1</v>
      </c>
      <c r="C156" s="112">
        <v>1</v>
      </c>
      <c r="D156" s="112">
        <v>4</v>
      </c>
      <c r="E156" s="112">
        <v>1</v>
      </c>
      <c r="F156" s="112">
        <v>3</v>
      </c>
      <c r="G156" s="112">
        <v>0</v>
      </c>
      <c r="H156" s="140">
        <v>0</v>
      </c>
      <c r="I156" s="112">
        <v>1</v>
      </c>
      <c r="J156" s="112">
        <v>2</v>
      </c>
      <c r="K156" s="112">
        <v>4</v>
      </c>
      <c r="L156" s="112">
        <v>0</v>
      </c>
      <c r="M156" s="112">
        <v>5</v>
      </c>
      <c r="N156" s="112">
        <v>1</v>
      </c>
      <c r="O156" s="112">
        <v>2</v>
      </c>
      <c r="P156" s="112">
        <v>7</v>
      </c>
      <c r="Q156" s="112">
        <v>9</v>
      </c>
      <c r="R156" s="112">
        <v>7</v>
      </c>
      <c r="S156" s="112">
        <v>3</v>
      </c>
      <c r="T156" s="112">
        <v>10</v>
      </c>
      <c r="U156" s="112">
        <v>2</v>
      </c>
      <c r="V156" s="112">
        <v>0</v>
      </c>
      <c r="W156" s="112">
        <v>0</v>
      </c>
      <c r="X156" s="112">
        <v>0</v>
      </c>
      <c r="Y156" s="112">
        <v>1</v>
      </c>
      <c r="Z156" s="112">
        <v>3</v>
      </c>
      <c r="AA156" s="112">
        <v>2</v>
      </c>
      <c r="AB156" s="112">
        <v>0</v>
      </c>
      <c r="AC156" s="140">
        <v>0</v>
      </c>
      <c r="AD156" s="140">
        <v>0</v>
      </c>
      <c r="AE156" s="140">
        <v>0</v>
      </c>
      <c r="AF156" s="140">
        <v>0</v>
      </c>
      <c r="AG156" s="140">
        <v>0</v>
      </c>
      <c r="AH156" s="140">
        <v>0</v>
      </c>
    </row>
    <row r="157" spans="1:34" ht="15" hidden="1" customHeight="1" outlineLevel="1" x14ac:dyDescent="0.25">
      <c r="A157" s="163" t="s">
        <v>170</v>
      </c>
      <c r="B157" s="112">
        <v>24</v>
      </c>
      <c r="C157" s="112">
        <v>1</v>
      </c>
      <c r="D157" s="112">
        <v>4</v>
      </c>
      <c r="E157" s="112">
        <v>1</v>
      </c>
      <c r="F157" s="112">
        <v>0</v>
      </c>
      <c r="G157" s="112">
        <v>4</v>
      </c>
      <c r="H157" s="140">
        <v>0</v>
      </c>
      <c r="I157" s="112">
        <v>1</v>
      </c>
      <c r="J157" s="112">
        <v>1</v>
      </c>
      <c r="K157" s="112">
        <v>26</v>
      </c>
      <c r="L157" s="112">
        <v>0</v>
      </c>
      <c r="M157" s="112">
        <v>1</v>
      </c>
      <c r="N157" s="112">
        <v>4</v>
      </c>
      <c r="O157" s="112">
        <v>1</v>
      </c>
      <c r="P157" s="112">
        <v>2</v>
      </c>
      <c r="Q157" s="112">
        <v>66</v>
      </c>
      <c r="R157" s="112">
        <v>2</v>
      </c>
      <c r="S157" s="112">
        <v>10</v>
      </c>
      <c r="T157" s="112">
        <v>3</v>
      </c>
      <c r="U157" s="112">
        <v>7</v>
      </c>
      <c r="V157" s="112">
        <v>10</v>
      </c>
      <c r="W157" s="112">
        <v>0</v>
      </c>
      <c r="X157" s="112">
        <v>0</v>
      </c>
      <c r="Y157" s="112">
        <v>1</v>
      </c>
      <c r="Z157" s="112">
        <v>0</v>
      </c>
      <c r="AA157" s="112">
        <v>0</v>
      </c>
      <c r="AB157" s="112">
        <v>0</v>
      </c>
      <c r="AC157" s="140">
        <v>0</v>
      </c>
      <c r="AD157" s="140">
        <v>0</v>
      </c>
      <c r="AE157" s="140">
        <v>0</v>
      </c>
      <c r="AF157" s="140">
        <v>0</v>
      </c>
      <c r="AG157" s="140">
        <v>0</v>
      </c>
      <c r="AH157" s="140">
        <v>0</v>
      </c>
    </row>
    <row r="158" spans="1:34" ht="15" hidden="1" customHeight="1" outlineLevel="1" x14ac:dyDescent="0.25">
      <c r="A158" s="163" t="s">
        <v>171</v>
      </c>
      <c r="B158" s="112">
        <v>25</v>
      </c>
      <c r="C158" s="112">
        <v>1</v>
      </c>
      <c r="D158" s="112">
        <v>1</v>
      </c>
      <c r="E158" s="112">
        <v>1</v>
      </c>
      <c r="F158" s="112">
        <v>1</v>
      </c>
      <c r="G158" s="112">
        <v>33</v>
      </c>
      <c r="H158" s="140">
        <v>0</v>
      </c>
      <c r="I158" s="112">
        <v>2</v>
      </c>
      <c r="J158" s="112">
        <v>1</v>
      </c>
      <c r="K158" s="112">
        <v>36</v>
      </c>
      <c r="L158" s="112">
        <v>0</v>
      </c>
      <c r="M158" s="112">
        <v>1</v>
      </c>
      <c r="N158" s="112">
        <v>2</v>
      </c>
      <c r="O158" s="112">
        <v>1</v>
      </c>
      <c r="P158" s="112">
        <v>8</v>
      </c>
      <c r="Q158" s="112">
        <v>30</v>
      </c>
      <c r="R158" s="112">
        <v>2</v>
      </c>
      <c r="S158" s="112">
        <v>0</v>
      </c>
      <c r="T158" s="112">
        <v>3</v>
      </c>
      <c r="U158" s="112">
        <v>1</v>
      </c>
      <c r="V158" s="112">
        <v>6</v>
      </c>
      <c r="W158" s="112">
        <v>0</v>
      </c>
      <c r="X158" s="112">
        <v>4</v>
      </c>
      <c r="Y158" s="112">
        <v>0</v>
      </c>
      <c r="Z158" s="112">
        <v>1</v>
      </c>
      <c r="AA158" s="112">
        <v>0</v>
      </c>
      <c r="AB158" s="112">
        <v>0</v>
      </c>
      <c r="AC158" s="140">
        <v>0</v>
      </c>
      <c r="AD158" s="140">
        <v>3</v>
      </c>
      <c r="AE158" s="140">
        <v>20</v>
      </c>
      <c r="AF158" s="140">
        <v>0</v>
      </c>
      <c r="AG158" s="140">
        <v>4</v>
      </c>
      <c r="AH158" s="140">
        <v>9</v>
      </c>
    </row>
    <row r="159" spans="1:34" ht="15" hidden="1" customHeight="1" outlineLevel="1" x14ac:dyDescent="0.25">
      <c r="A159" s="163" t="s">
        <v>172</v>
      </c>
      <c r="B159" s="112">
        <v>18</v>
      </c>
      <c r="C159" s="112">
        <v>2</v>
      </c>
      <c r="D159" s="112">
        <v>4</v>
      </c>
      <c r="E159" s="112">
        <v>1</v>
      </c>
      <c r="F159" s="112">
        <v>1</v>
      </c>
      <c r="G159" s="112">
        <v>21</v>
      </c>
      <c r="H159" s="140">
        <v>0</v>
      </c>
      <c r="I159" s="112">
        <v>1</v>
      </c>
      <c r="J159" s="112">
        <v>2</v>
      </c>
      <c r="K159" s="112">
        <v>23</v>
      </c>
      <c r="L159" s="112">
        <v>0</v>
      </c>
      <c r="M159" s="112">
        <v>3</v>
      </c>
      <c r="N159" s="112">
        <v>1</v>
      </c>
      <c r="O159" s="112">
        <v>3</v>
      </c>
      <c r="P159" s="112">
        <v>7</v>
      </c>
      <c r="Q159" s="112">
        <v>19</v>
      </c>
      <c r="R159" s="112">
        <v>5</v>
      </c>
      <c r="S159" s="112">
        <v>2</v>
      </c>
      <c r="T159" s="112">
        <v>5</v>
      </c>
      <c r="U159" s="112">
        <v>3</v>
      </c>
      <c r="V159" s="112">
        <v>9</v>
      </c>
      <c r="W159" s="112">
        <v>1</v>
      </c>
      <c r="X159" s="112">
        <v>0</v>
      </c>
      <c r="Y159" s="112">
        <v>0</v>
      </c>
      <c r="Z159" s="112">
        <v>2</v>
      </c>
      <c r="AA159" s="112">
        <v>0</v>
      </c>
      <c r="AB159" s="112">
        <v>0</v>
      </c>
      <c r="AC159" s="140">
        <v>0</v>
      </c>
      <c r="AD159" s="140">
        <v>5</v>
      </c>
      <c r="AE159" s="140">
        <v>1</v>
      </c>
      <c r="AF159" s="140">
        <v>1</v>
      </c>
      <c r="AG159" s="140">
        <v>0</v>
      </c>
      <c r="AH159" s="140">
        <v>3</v>
      </c>
    </row>
    <row r="160" spans="1:34" ht="15" hidden="1" customHeight="1" outlineLevel="1" x14ac:dyDescent="0.25">
      <c r="A160" s="163" t="s">
        <v>173</v>
      </c>
      <c r="B160" s="112">
        <v>54</v>
      </c>
      <c r="C160" s="112">
        <v>1</v>
      </c>
      <c r="D160" s="112">
        <v>2</v>
      </c>
      <c r="E160" s="112">
        <v>3</v>
      </c>
      <c r="F160" s="112">
        <v>3</v>
      </c>
      <c r="G160" s="112">
        <v>34</v>
      </c>
      <c r="H160" s="140">
        <v>0</v>
      </c>
      <c r="I160" s="112">
        <v>0</v>
      </c>
      <c r="J160" s="112">
        <v>0</v>
      </c>
      <c r="K160" s="112">
        <v>58</v>
      </c>
      <c r="L160" s="112">
        <v>0</v>
      </c>
      <c r="M160" s="112">
        <v>3</v>
      </c>
      <c r="N160" s="112">
        <v>0</v>
      </c>
      <c r="O160" s="112">
        <v>1</v>
      </c>
      <c r="P160" s="112">
        <v>24</v>
      </c>
      <c r="Q160" s="112">
        <v>67</v>
      </c>
      <c r="R160" s="112">
        <v>2</v>
      </c>
      <c r="S160" s="112">
        <v>1</v>
      </c>
      <c r="T160" s="112">
        <v>9</v>
      </c>
      <c r="U160" s="112">
        <v>9</v>
      </c>
      <c r="V160" s="112">
        <v>7</v>
      </c>
      <c r="W160" s="112">
        <v>1</v>
      </c>
      <c r="X160" s="112">
        <v>0</v>
      </c>
      <c r="Y160" s="112">
        <v>5</v>
      </c>
      <c r="Z160" s="112">
        <v>2</v>
      </c>
      <c r="AA160" s="112">
        <v>0</v>
      </c>
      <c r="AB160" s="112">
        <v>0</v>
      </c>
      <c r="AC160" s="140">
        <v>0</v>
      </c>
      <c r="AD160" s="140">
        <v>36</v>
      </c>
      <c r="AE160" s="140">
        <v>3</v>
      </c>
      <c r="AF160" s="140">
        <v>0</v>
      </c>
      <c r="AG160" s="140">
        <v>0</v>
      </c>
      <c r="AH160" s="140">
        <v>5</v>
      </c>
    </row>
    <row r="161" spans="1:34" ht="15" hidden="1" customHeight="1" outlineLevel="1" x14ac:dyDescent="0.25">
      <c r="A161" s="163" t="s">
        <v>174</v>
      </c>
      <c r="B161" s="112">
        <v>1</v>
      </c>
      <c r="C161" s="112">
        <v>28</v>
      </c>
      <c r="D161" s="112">
        <v>84</v>
      </c>
      <c r="E161" s="112">
        <v>32</v>
      </c>
      <c r="F161" s="112">
        <v>47</v>
      </c>
      <c r="G161" s="112">
        <v>15</v>
      </c>
      <c r="H161" s="140">
        <v>0</v>
      </c>
      <c r="I161" s="112">
        <v>7</v>
      </c>
      <c r="J161" s="112">
        <v>18</v>
      </c>
      <c r="K161" s="112">
        <v>12</v>
      </c>
      <c r="L161" s="112">
        <v>29</v>
      </c>
      <c r="M161" s="112">
        <v>19</v>
      </c>
      <c r="N161" s="112">
        <v>41</v>
      </c>
      <c r="O161" s="112">
        <v>38</v>
      </c>
      <c r="P161" s="112">
        <v>30</v>
      </c>
      <c r="Q161" s="112">
        <v>9</v>
      </c>
      <c r="R161" s="112">
        <v>18</v>
      </c>
      <c r="S161" s="112">
        <v>43</v>
      </c>
      <c r="T161" s="112">
        <v>50</v>
      </c>
      <c r="U161" s="112">
        <v>39</v>
      </c>
      <c r="V161" s="112">
        <v>3</v>
      </c>
      <c r="W161" s="112">
        <v>2</v>
      </c>
      <c r="X161" s="112">
        <v>5</v>
      </c>
      <c r="Y161" s="112">
        <v>2</v>
      </c>
      <c r="Z161" s="112">
        <v>12</v>
      </c>
      <c r="AA161" s="112">
        <v>4</v>
      </c>
      <c r="AB161" s="112">
        <v>3</v>
      </c>
      <c r="AC161" s="140">
        <v>0</v>
      </c>
      <c r="AD161" s="140">
        <v>0</v>
      </c>
      <c r="AE161" s="140">
        <v>0</v>
      </c>
      <c r="AF161" s="140">
        <v>2</v>
      </c>
      <c r="AG161" s="140">
        <v>3</v>
      </c>
      <c r="AH161" s="140">
        <v>2</v>
      </c>
    </row>
    <row r="162" spans="1:34" ht="15" hidden="1" customHeight="1" outlineLevel="1" x14ac:dyDescent="0.25">
      <c r="A162" s="163" t="s">
        <v>175</v>
      </c>
      <c r="B162" s="112">
        <v>7</v>
      </c>
      <c r="C162" s="112">
        <v>0</v>
      </c>
      <c r="D162" s="112">
        <v>0</v>
      </c>
      <c r="E162" s="112">
        <v>0</v>
      </c>
      <c r="F162" s="112">
        <v>0</v>
      </c>
      <c r="G162" s="112">
        <v>15</v>
      </c>
      <c r="H162" s="140">
        <v>0</v>
      </c>
      <c r="I162" s="112">
        <v>0</v>
      </c>
      <c r="J162" s="112">
        <v>0</v>
      </c>
      <c r="K162" s="112">
        <v>4</v>
      </c>
      <c r="L162" s="112">
        <v>0</v>
      </c>
      <c r="M162" s="112">
        <v>0</v>
      </c>
      <c r="N162" s="112">
        <v>9</v>
      </c>
      <c r="O162" s="112">
        <v>0</v>
      </c>
      <c r="P162" s="112">
        <v>1</v>
      </c>
      <c r="Q162" s="112">
        <v>46</v>
      </c>
      <c r="R162" s="112">
        <v>0</v>
      </c>
      <c r="S162" s="112">
        <v>41</v>
      </c>
      <c r="T162" s="112">
        <v>1</v>
      </c>
      <c r="U162" s="112">
        <v>0</v>
      </c>
      <c r="V162" s="112">
        <v>6</v>
      </c>
      <c r="W162" s="112">
        <v>0</v>
      </c>
      <c r="X162" s="112">
        <v>0</v>
      </c>
      <c r="Y162" s="112">
        <v>0</v>
      </c>
      <c r="Z162" s="112">
        <v>0</v>
      </c>
      <c r="AA162" s="112">
        <v>0</v>
      </c>
      <c r="AB162" s="112">
        <v>0</v>
      </c>
      <c r="AC162" s="140">
        <v>0</v>
      </c>
      <c r="AD162" s="140">
        <v>2</v>
      </c>
      <c r="AE162" s="140">
        <v>0</v>
      </c>
      <c r="AF162" s="140">
        <v>0</v>
      </c>
      <c r="AG162" s="140">
        <v>0</v>
      </c>
      <c r="AH162" s="140">
        <v>2</v>
      </c>
    </row>
    <row r="163" spans="1:34" ht="15" hidden="1" customHeight="1" outlineLevel="1" x14ac:dyDescent="0.25">
      <c r="A163" s="163" t="s">
        <v>176</v>
      </c>
      <c r="B163" s="112">
        <v>55</v>
      </c>
      <c r="C163" s="112">
        <v>1</v>
      </c>
      <c r="D163" s="112">
        <v>4</v>
      </c>
      <c r="E163" s="112">
        <v>4</v>
      </c>
      <c r="F163" s="112">
        <v>3</v>
      </c>
      <c r="G163" s="112">
        <v>37</v>
      </c>
      <c r="H163" s="140">
        <v>0</v>
      </c>
      <c r="I163" s="112">
        <v>3</v>
      </c>
      <c r="J163" s="112">
        <v>1</v>
      </c>
      <c r="K163" s="112">
        <v>24</v>
      </c>
      <c r="L163" s="112">
        <v>0</v>
      </c>
      <c r="M163" s="112">
        <v>3</v>
      </c>
      <c r="N163" s="112">
        <v>1</v>
      </c>
      <c r="O163" s="112">
        <v>3</v>
      </c>
      <c r="P163" s="112">
        <v>7</v>
      </c>
      <c r="Q163" s="112">
        <v>56</v>
      </c>
      <c r="R163" s="112">
        <v>2</v>
      </c>
      <c r="S163" s="112">
        <v>1</v>
      </c>
      <c r="T163" s="112">
        <v>5</v>
      </c>
      <c r="U163" s="112">
        <v>9</v>
      </c>
      <c r="V163" s="112">
        <v>16</v>
      </c>
      <c r="W163" s="112">
        <v>0</v>
      </c>
      <c r="X163" s="112">
        <v>1</v>
      </c>
      <c r="Y163" s="112">
        <v>1</v>
      </c>
      <c r="Z163" s="112">
        <v>1</v>
      </c>
      <c r="AA163" s="112">
        <v>2</v>
      </c>
      <c r="AB163" s="112">
        <v>0</v>
      </c>
      <c r="AC163" s="140">
        <v>0</v>
      </c>
      <c r="AD163" s="140">
        <v>8</v>
      </c>
      <c r="AE163" s="140">
        <v>3</v>
      </c>
      <c r="AF163" s="140">
        <v>0</v>
      </c>
      <c r="AG163" s="140">
        <v>0</v>
      </c>
      <c r="AH163" s="140">
        <v>5</v>
      </c>
    </row>
    <row r="164" spans="1:34" ht="15" hidden="1" customHeight="1" outlineLevel="1" x14ac:dyDescent="0.25">
      <c r="A164" s="163" t="s">
        <v>177</v>
      </c>
      <c r="B164" s="112">
        <v>8</v>
      </c>
      <c r="C164" s="112">
        <v>1</v>
      </c>
      <c r="D164" s="112">
        <v>7</v>
      </c>
      <c r="E164" s="112">
        <v>1</v>
      </c>
      <c r="F164" s="112">
        <v>2</v>
      </c>
      <c r="G164" s="112">
        <v>25</v>
      </c>
      <c r="H164" s="140">
        <v>0</v>
      </c>
      <c r="I164" s="112">
        <v>0</v>
      </c>
      <c r="J164" s="112">
        <v>0</v>
      </c>
      <c r="K164" s="112">
        <v>6</v>
      </c>
      <c r="L164" s="112">
        <v>0</v>
      </c>
      <c r="M164" s="112">
        <v>40</v>
      </c>
      <c r="N164" s="112">
        <v>13</v>
      </c>
      <c r="O164" s="112">
        <v>3</v>
      </c>
      <c r="P164" s="112">
        <v>9</v>
      </c>
      <c r="Q164" s="112">
        <v>27</v>
      </c>
      <c r="R164" s="112">
        <v>11</v>
      </c>
      <c r="S164" s="112">
        <v>4</v>
      </c>
      <c r="T164" s="112">
        <v>11</v>
      </c>
      <c r="U164" s="112">
        <v>82</v>
      </c>
      <c r="V164" s="112">
        <v>6</v>
      </c>
      <c r="W164" s="112">
        <v>0</v>
      </c>
      <c r="X164" s="112">
        <v>1</v>
      </c>
      <c r="Y164" s="112">
        <v>1</v>
      </c>
      <c r="Z164" s="112">
        <v>2</v>
      </c>
      <c r="AA164" s="112">
        <v>2</v>
      </c>
      <c r="AB164" s="112">
        <v>0</v>
      </c>
      <c r="AC164" s="140">
        <v>0</v>
      </c>
      <c r="AD164" s="140">
        <v>1</v>
      </c>
      <c r="AE164" s="140">
        <v>8</v>
      </c>
      <c r="AF164" s="140">
        <v>0</v>
      </c>
      <c r="AG164" s="140">
        <v>0</v>
      </c>
      <c r="AH164" s="140">
        <v>17</v>
      </c>
    </row>
    <row r="165" spans="1:34" ht="15" hidden="1" customHeight="1" outlineLevel="1" x14ac:dyDescent="0.25">
      <c r="A165" s="163" t="s">
        <v>178</v>
      </c>
      <c r="B165" s="112">
        <v>35</v>
      </c>
      <c r="C165" s="112">
        <v>1</v>
      </c>
      <c r="D165" s="112">
        <v>27</v>
      </c>
      <c r="E165" s="112">
        <v>1</v>
      </c>
      <c r="F165" s="112">
        <v>3</v>
      </c>
      <c r="G165" s="112">
        <v>31</v>
      </c>
      <c r="H165" s="140">
        <v>0</v>
      </c>
      <c r="I165" s="112">
        <v>0</v>
      </c>
      <c r="J165" s="112">
        <v>1</v>
      </c>
      <c r="K165" s="112">
        <v>28</v>
      </c>
      <c r="L165" s="112">
        <v>0</v>
      </c>
      <c r="M165" s="112">
        <v>5</v>
      </c>
      <c r="N165" s="112">
        <v>1</v>
      </c>
      <c r="O165" s="112">
        <v>1</v>
      </c>
      <c r="P165" s="112">
        <v>11</v>
      </c>
      <c r="Q165" s="112">
        <v>56</v>
      </c>
      <c r="R165" s="112">
        <v>4</v>
      </c>
      <c r="S165" s="112">
        <v>26</v>
      </c>
      <c r="T165" s="112">
        <v>18</v>
      </c>
      <c r="U165" s="112">
        <v>2</v>
      </c>
      <c r="V165" s="112">
        <v>10</v>
      </c>
      <c r="W165" s="112">
        <v>0</v>
      </c>
      <c r="X165" s="112">
        <v>0</v>
      </c>
      <c r="Y165" s="112">
        <v>0</v>
      </c>
      <c r="Z165" s="112">
        <v>1</v>
      </c>
      <c r="AA165" s="112">
        <v>0</v>
      </c>
      <c r="AB165" s="112">
        <v>0</v>
      </c>
      <c r="AC165" s="140">
        <v>0</v>
      </c>
      <c r="AD165" s="140">
        <v>11</v>
      </c>
      <c r="AE165" s="140">
        <v>21</v>
      </c>
      <c r="AF165" s="140">
        <v>0</v>
      </c>
      <c r="AG165" s="140">
        <v>0</v>
      </c>
      <c r="AH165" s="140">
        <v>4</v>
      </c>
    </row>
    <row r="166" spans="1:34" ht="15" hidden="1" customHeight="1" outlineLevel="1" x14ac:dyDescent="0.25">
      <c r="A166" s="163" t="s">
        <v>179</v>
      </c>
      <c r="B166" s="112">
        <v>1</v>
      </c>
      <c r="C166" s="112">
        <v>4</v>
      </c>
      <c r="D166" s="112">
        <v>4</v>
      </c>
      <c r="E166" s="112">
        <v>4</v>
      </c>
      <c r="F166" s="112">
        <v>11</v>
      </c>
      <c r="G166" s="112">
        <v>2</v>
      </c>
      <c r="H166" s="140">
        <v>0</v>
      </c>
      <c r="I166" s="112">
        <v>6</v>
      </c>
      <c r="J166" s="112">
        <v>3</v>
      </c>
      <c r="K166" s="112">
        <v>2</v>
      </c>
      <c r="L166" s="112">
        <v>0</v>
      </c>
      <c r="M166" s="112">
        <v>8</v>
      </c>
      <c r="N166" s="112">
        <v>5</v>
      </c>
      <c r="O166" s="112">
        <v>5</v>
      </c>
      <c r="P166" s="112">
        <v>5</v>
      </c>
      <c r="Q166" s="112">
        <v>1</v>
      </c>
      <c r="R166" s="112">
        <v>5</v>
      </c>
      <c r="S166" s="112">
        <v>7</v>
      </c>
      <c r="T166" s="112">
        <v>14</v>
      </c>
      <c r="U166" s="112">
        <v>7</v>
      </c>
      <c r="V166" s="112">
        <v>0</v>
      </c>
      <c r="W166" s="112">
        <v>0</v>
      </c>
      <c r="X166" s="112">
        <v>1</v>
      </c>
      <c r="Y166" s="112">
        <v>0</v>
      </c>
      <c r="Z166" s="112">
        <v>8</v>
      </c>
      <c r="AA166" s="112">
        <v>3</v>
      </c>
      <c r="AB166" s="112">
        <v>2</v>
      </c>
      <c r="AC166" s="140">
        <v>0</v>
      </c>
      <c r="AD166" s="140">
        <v>0</v>
      </c>
      <c r="AE166" s="140">
        <v>0</v>
      </c>
      <c r="AF166" s="140">
        <v>0</v>
      </c>
      <c r="AG166" s="140">
        <v>9</v>
      </c>
      <c r="AH166" s="140">
        <v>1</v>
      </c>
    </row>
    <row r="167" spans="1:34" ht="15" hidden="1" customHeight="1" outlineLevel="1" x14ac:dyDescent="0.25">
      <c r="A167" s="163" t="s">
        <v>180</v>
      </c>
      <c r="B167" s="112">
        <v>2</v>
      </c>
      <c r="C167" s="112">
        <v>0</v>
      </c>
      <c r="D167" s="112">
        <v>0</v>
      </c>
      <c r="E167" s="112">
        <v>0</v>
      </c>
      <c r="F167" s="112">
        <v>0</v>
      </c>
      <c r="G167" s="112">
        <v>2</v>
      </c>
      <c r="H167" s="140">
        <v>0</v>
      </c>
      <c r="I167" s="112">
        <v>0</v>
      </c>
      <c r="J167" s="112">
        <v>0</v>
      </c>
      <c r="K167" s="112">
        <v>2</v>
      </c>
      <c r="L167" s="112">
        <v>0</v>
      </c>
      <c r="M167" s="112">
        <v>0</v>
      </c>
      <c r="N167" s="112">
        <v>0</v>
      </c>
      <c r="O167" s="112">
        <v>0</v>
      </c>
      <c r="P167" s="112">
        <v>0</v>
      </c>
      <c r="Q167" s="112">
        <v>1</v>
      </c>
      <c r="R167" s="112">
        <v>0</v>
      </c>
      <c r="S167" s="112">
        <v>1</v>
      </c>
      <c r="T167" s="112">
        <v>1</v>
      </c>
      <c r="U167" s="112">
        <v>0</v>
      </c>
      <c r="V167" s="112">
        <v>0</v>
      </c>
      <c r="W167" s="112">
        <v>0</v>
      </c>
      <c r="X167" s="112">
        <v>0</v>
      </c>
      <c r="Y167" s="112">
        <v>0</v>
      </c>
      <c r="Z167" s="112">
        <v>0</v>
      </c>
      <c r="AA167" s="112">
        <v>0</v>
      </c>
      <c r="AB167" s="112">
        <v>0</v>
      </c>
      <c r="AC167" s="140">
        <v>0</v>
      </c>
      <c r="AD167" s="140">
        <v>0</v>
      </c>
      <c r="AE167" s="140">
        <v>0</v>
      </c>
      <c r="AF167" s="140">
        <v>0</v>
      </c>
      <c r="AG167" s="140">
        <v>0</v>
      </c>
      <c r="AH167" s="140">
        <v>0</v>
      </c>
    </row>
    <row r="168" spans="1:34" ht="15" hidden="1" customHeight="1" outlineLevel="1" x14ac:dyDescent="0.25">
      <c r="A168" s="163" t="s">
        <v>181</v>
      </c>
      <c r="B168" s="112">
        <v>4</v>
      </c>
      <c r="C168" s="112">
        <v>1</v>
      </c>
      <c r="D168" s="112">
        <v>4</v>
      </c>
      <c r="E168" s="112">
        <v>1</v>
      </c>
      <c r="F168" s="112">
        <v>3</v>
      </c>
      <c r="G168" s="112">
        <v>1</v>
      </c>
      <c r="H168" s="140">
        <v>0</v>
      </c>
      <c r="I168" s="112">
        <v>0</v>
      </c>
      <c r="J168" s="112">
        <v>2</v>
      </c>
      <c r="K168" s="112">
        <v>3</v>
      </c>
      <c r="L168" s="112">
        <v>0</v>
      </c>
      <c r="M168" s="112">
        <v>4</v>
      </c>
      <c r="N168" s="112">
        <v>3</v>
      </c>
      <c r="O168" s="112">
        <v>3</v>
      </c>
      <c r="P168" s="112">
        <v>4</v>
      </c>
      <c r="Q168" s="112">
        <v>18</v>
      </c>
      <c r="R168" s="112">
        <v>5</v>
      </c>
      <c r="S168" s="112">
        <v>3</v>
      </c>
      <c r="T168" s="112">
        <v>4</v>
      </c>
      <c r="U168" s="112">
        <v>2</v>
      </c>
      <c r="V168" s="112">
        <v>2</v>
      </c>
      <c r="W168" s="112">
        <v>1</v>
      </c>
      <c r="X168" s="112">
        <v>0</v>
      </c>
      <c r="Y168" s="112">
        <v>0</v>
      </c>
      <c r="Z168" s="112">
        <v>1</v>
      </c>
      <c r="AA168" s="112">
        <v>0</v>
      </c>
      <c r="AB168" s="112">
        <v>0</v>
      </c>
      <c r="AC168" s="140">
        <v>0</v>
      </c>
      <c r="AD168" s="140">
        <v>0</v>
      </c>
      <c r="AE168" s="140">
        <v>0</v>
      </c>
      <c r="AF168" s="140">
        <v>0</v>
      </c>
      <c r="AG168" s="140">
        <v>0</v>
      </c>
      <c r="AH168" s="140">
        <v>0</v>
      </c>
    </row>
    <row r="169" spans="1:34" ht="15" hidden="1" customHeight="1" outlineLevel="1" x14ac:dyDescent="0.25">
      <c r="A169" s="163" t="s">
        <v>182</v>
      </c>
      <c r="B169" s="112">
        <v>3</v>
      </c>
      <c r="C169" s="112">
        <v>0</v>
      </c>
      <c r="D169" s="112">
        <v>0</v>
      </c>
      <c r="E169" s="112">
        <v>0</v>
      </c>
      <c r="F169" s="112">
        <v>0</v>
      </c>
      <c r="G169" s="112">
        <v>7</v>
      </c>
      <c r="H169" s="140">
        <v>0</v>
      </c>
      <c r="I169" s="112">
        <v>0</v>
      </c>
      <c r="J169" s="112">
        <v>0</v>
      </c>
      <c r="K169" s="112">
        <v>10</v>
      </c>
      <c r="L169" s="112">
        <v>0</v>
      </c>
      <c r="M169" s="112">
        <v>2</v>
      </c>
      <c r="N169" s="112">
        <v>0</v>
      </c>
      <c r="O169" s="112">
        <v>0</v>
      </c>
      <c r="P169" s="112">
        <v>0</v>
      </c>
      <c r="Q169" s="112">
        <v>1</v>
      </c>
      <c r="R169" s="112">
        <v>0</v>
      </c>
      <c r="S169" s="112">
        <v>0</v>
      </c>
      <c r="T169" s="112">
        <v>0</v>
      </c>
      <c r="U169" s="112">
        <v>0</v>
      </c>
      <c r="V169" s="112">
        <v>1</v>
      </c>
      <c r="W169" s="112">
        <v>0</v>
      </c>
      <c r="X169" s="112">
        <v>0</v>
      </c>
      <c r="Y169" s="112">
        <v>0</v>
      </c>
      <c r="Z169" s="112">
        <v>0</v>
      </c>
      <c r="AA169" s="112">
        <v>0</v>
      </c>
      <c r="AB169" s="112">
        <v>0</v>
      </c>
      <c r="AC169" s="140">
        <v>0</v>
      </c>
      <c r="AD169" s="140">
        <v>1</v>
      </c>
      <c r="AE169" s="140">
        <v>0</v>
      </c>
      <c r="AF169" s="140">
        <v>0</v>
      </c>
      <c r="AG169" s="140">
        <v>0</v>
      </c>
      <c r="AH169" s="140">
        <v>0</v>
      </c>
    </row>
    <row r="170" spans="1:34" ht="15" hidden="1" customHeight="1" outlineLevel="1" x14ac:dyDescent="0.25">
      <c r="A170" s="163" t="s">
        <v>183</v>
      </c>
      <c r="B170" s="112">
        <v>12</v>
      </c>
      <c r="C170" s="112">
        <v>0</v>
      </c>
      <c r="D170" s="112">
        <v>0</v>
      </c>
      <c r="E170" s="112">
        <v>0</v>
      </c>
      <c r="F170" s="112">
        <v>0</v>
      </c>
      <c r="G170" s="112">
        <v>23</v>
      </c>
      <c r="H170" s="140">
        <v>0</v>
      </c>
      <c r="I170" s="112">
        <v>0</v>
      </c>
      <c r="J170" s="112">
        <v>0</v>
      </c>
      <c r="K170" s="112">
        <v>13</v>
      </c>
      <c r="L170" s="112">
        <v>0</v>
      </c>
      <c r="M170" s="112">
        <v>2</v>
      </c>
      <c r="N170" s="112">
        <v>0</v>
      </c>
      <c r="O170" s="112">
        <v>0</v>
      </c>
      <c r="P170" s="112">
        <v>6</v>
      </c>
      <c r="Q170" s="112">
        <v>0</v>
      </c>
      <c r="R170" s="112">
        <v>0</v>
      </c>
      <c r="S170" s="112">
        <v>0</v>
      </c>
      <c r="T170" s="112">
        <v>0</v>
      </c>
      <c r="U170" s="112">
        <v>7</v>
      </c>
      <c r="V170" s="112">
        <v>1</v>
      </c>
      <c r="W170" s="112">
        <v>0</v>
      </c>
      <c r="X170" s="112">
        <v>0</v>
      </c>
      <c r="Y170" s="112">
        <v>0</v>
      </c>
      <c r="Z170" s="112">
        <v>0</v>
      </c>
      <c r="AA170" s="112">
        <v>1</v>
      </c>
      <c r="AB170" s="112">
        <v>0</v>
      </c>
      <c r="AC170" s="140">
        <v>0</v>
      </c>
      <c r="AD170" s="140">
        <v>0</v>
      </c>
      <c r="AE170" s="140">
        <v>1</v>
      </c>
      <c r="AF170" s="140">
        <v>0</v>
      </c>
      <c r="AG170" s="140">
        <v>0</v>
      </c>
      <c r="AH170" s="140">
        <v>0</v>
      </c>
    </row>
    <row r="171" spans="1:34" ht="15" hidden="1" customHeight="1" outlineLevel="1" x14ac:dyDescent="0.25">
      <c r="A171" s="163" t="s">
        <v>184</v>
      </c>
      <c r="B171" s="112">
        <v>5</v>
      </c>
      <c r="C171" s="112">
        <v>0</v>
      </c>
      <c r="D171" s="112">
        <v>0</v>
      </c>
      <c r="E171" s="112">
        <v>0</v>
      </c>
      <c r="F171" s="112">
        <v>0</v>
      </c>
      <c r="G171" s="112">
        <v>11</v>
      </c>
      <c r="H171" s="140">
        <v>0</v>
      </c>
      <c r="I171" s="112">
        <v>0</v>
      </c>
      <c r="J171" s="112">
        <v>0</v>
      </c>
      <c r="K171" s="112">
        <v>14</v>
      </c>
      <c r="L171" s="112">
        <v>0</v>
      </c>
      <c r="M171" s="112">
        <v>1</v>
      </c>
      <c r="N171" s="112">
        <v>2</v>
      </c>
      <c r="O171" s="112">
        <v>0</v>
      </c>
      <c r="P171" s="112">
        <v>2</v>
      </c>
      <c r="Q171" s="112">
        <v>2</v>
      </c>
      <c r="R171" s="112">
        <v>0</v>
      </c>
      <c r="S171" s="112">
        <v>0</v>
      </c>
      <c r="T171" s="112">
        <v>0</v>
      </c>
      <c r="U171" s="112">
        <v>0</v>
      </c>
      <c r="V171" s="112">
        <v>1</v>
      </c>
      <c r="W171" s="112">
        <v>0</v>
      </c>
      <c r="X171" s="112">
        <v>0</v>
      </c>
      <c r="Y171" s="112">
        <v>0</v>
      </c>
      <c r="Z171" s="112">
        <v>0</v>
      </c>
      <c r="AA171" s="112">
        <v>0</v>
      </c>
      <c r="AB171" s="112">
        <v>0</v>
      </c>
      <c r="AC171" s="140">
        <v>0</v>
      </c>
      <c r="AD171" s="140">
        <v>0</v>
      </c>
      <c r="AE171" s="140">
        <v>1</v>
      </c>
      <c r="AF171" s="140">
        <v>0</v>
      </c>
      <c r="AG171" s="140">
        <v>0</v>
      </c>
      <c r="AH171" s="140">
        <v>0</v>
      </c>
    </row>
    <row r="172" spans="1:34" ht="15" hidden="1" customHeight="1" outlineLevel="1" x14ac:dyDescent="0.25">
      <c r="A172" s="163" t="s">
        <v>185</v>
      </c>
      <c r="B172" s="112">
        <v>3</v>
      </c>
      <c r="C172" s="112">
        <v>0</v>
      </c>
      <c r="D172" s="112">
        <v>0</v>
      </c>
      <c r="E172" s="112">
        <v>0</v>
      </c>
      <c r="F172" s="112">
        <v>0</v>
      </c>
      <c r="G172" s="112">
        <v>8</v>
      </c>
      <c r="H172" s="140">
        <v>0</v>
      </c>
      <c r="I172" s="112">
        <v>0</v>
      </c>
      <c r="J172" s="112">
        <v>0</v>
      </c>
      <c r="K172" s="112">
        <v>6</v>
      </c>
      <c r="L172" s="112">
        <v>0</v>
      </c>
      <c r="M172" s="112">
        <v>0</v>
      </c>
      <c r="N172" s="112">
        <v>0</v>
      </c>
      <c r="O172" s="112">
        <v>0</v>
      </c>
      <c r="P172" s="112">
        <v>1</v>
      </c>
      <c r="Q172" s="112">
        <v>0</v>
      </c>
      <c r="R172" s="112">
        <v>0</v>
      </c>
      <c r="S172" s="112">
        <v>0</v>
      </c>
      <c r="T172" s="112">
        <v>0</v>
      </c>
      <c r="U172" s="112">
        <v>0</v>
      </c>
      <c r="V172" s="112">
        <v>1</v>
      </c>
      <c r="W172" s="112">
        <v>0</v>
      </c>
      <c r="X172" s="112">
        <v>0</v>
      </c>
      <c r="Y172" s="112">
        <v>0</v>
      </c>
      <c r="Z172" s="112">
        <v>0</v>
      </c>
      <c r="AA172" s="112">
        <v>0</v>
      </c>
      <c r="AB172" s="112">
        <v>0</v>
      </c>
      <c r="AC172" s="140">
        <v>0</v>
      </c>
      <c r="AD172" s="140">
        <v>0</v>
      </c>
      <c r="AE172" s="140">
        <v>0</v>
      </c>
      <c r="AF172" s="140">
        <v>0</v>
      </c>
      <c r="AG172" s="140">
        <v>0</v>
      </c>
      <c r="AH172" s="140">
        <v>0</v>
      </c>
    </row>
    <row r="173" spans="1:34" ht="15" hidden="1" customHeight="1" outlineLevel="1" x14ac:dyDescent="0.25">
      <c r="A173" s="163" t="s">
        <v>203</v>
      </c>
      <c r="B173" s="140">
        <v>0</v>
      </c>
      <c r="C173" s="140">
        <v>0</v>
      </c>
      <c r="D173" s="140">
        <v>0</v>
      </c>
      <c r="E173" s="140">
        <v>0</v>
      </c>
      <c r="F173" s="140">
        <v>0</v>
      </c>
      <c r="G173" s="140">
        <v>0</v>
      </c>
      <c r="H173" s="140">
        <v>0</v>
      </c>
      <c r="I173" s="140">
        <v>0</v>
      </c>
      <c r="J173" s="140">
        <v>0</v>
      </c>
      <c r="K173" s="140">
        <v>0</v>
      </c>
      <c r="L173" s="140">
        <v>0</v>
      </c>
      <c r="M173" s="140">
        <v>0</v>
      </c>
      <c r="N173" s="140">
        <v>0</v>
      </c>
      <c r="O173" s="140">
        <v>0</v>
      </c>
      <c r="P173" s="140">
        <v>0</v>
      </c>
      <c r="Q173" s="140">
        <v>0</v>
      </c>
      <c r="R173" s="140">
        <v>0</v>
      </c>
      <c r="S173" s="140">
        <v>0</v>
      </c>
      <c r="T173" s="140">
        <v>0</v>
      </c>
      <c r="U173" s="140">
        <v>0</v>
      </c>
      <c r="V173" s="140">
        <v>0</v>
      </c>
      <c r="W173" s="140">
        <v>0</v>
      </c>
      <c r="X173" s="140">
        <v>0</v>
      </c>
      <c r="Y173" s="140">
        <v>0</v>
      </c>
      <c r="Z173" s="140">
        <v>0</v>
      </c>
      <c r="AA173" s="140">
        <v>0</v>
      </c>
      <c r="AB173" s="140">
        <v>0</v>
      </c>
      <c r="AC173" s="140">
        <v>0</v>
      </c>
      <c r="AD173" s="140">
        <v>0</v>
      </c>
      <c r="AE173" s="140">
        <v>0</v>
      </c>
      <c r="AF173" s="140">
        <v>0</v>
      </c>
      <c r="AG173" s="140">
        <v>0</v>
      </c>
      <c r="AH173" s="140">
        <v>0</v>
      </c>
    </row>
    <row r="174" spans="1:34" ht="15" hidden="1" customHeight="1" outlineLevel="1" x14ac:dyDescent="0.25">
      <c r="A174" s="163" t="s">
        <v>186</v>
      </c>
      <c r="B174" s="140">
        <v>0</v>
      </c>
      <c r="C174" s="140">
        <v>1</v>
      </c>
      <c r="D174" s="140">
        <v>9</v>
      </c>
      <c r="E174" s="140">
        <v>1</v>
      </c>
      <c r="F174" s="140">
        <v>3</v>
      </c>
      <c r="G174" s="140">
        <v>12</v>
      </c>
      <c r="H174" s="140">
        <v>0</v>
      </c>
      <c r="I174" s="140">
        <v>0</v>
      </c>
      <c r="J174" s="140">
        <v>2</v>
      </c>
      <c r="K174" s="140">
        <v>4</v>
      </c>
      <c r="L174" s="140">
        <v>7</v>
      </c>
      <c r="M174" s="140">
        <v>3</v>
      </c>
      <c r="N174" s="140">
        <v>6</v>
      </c>
      <c r="O174" s="140">
        <v>6</v>
      </c>
      <c r="P174" s="140">
        <v>3</v>
      </c>
      <c r="Q174" s="140">
        <v>2</v>
      </c>
      <c r="R174" s="140">
        <v>10</v>
      </c>
      <c r="S174" s="140">
        <v>3</v>
      </c>
      <c r="T174" s="140">
        <v>9</v>
      </c>
      <c r="U174" s="140">
        <v>4</v>
      </c>
      <c r="V174" s="140">
        <v>1</v>
      </c>
      <c r="W174" s="140">
        <v>0</v>
      </c>
      <c r="X174" s="140">
        <v>16</v>
      </c>
      <c r="Y174" s="140">
        <v>0</v>
      </c>
      <c r="Z174" s="140">
        <v>1</v>
      </c>
      <c r="AA174" s="140">
        <v>2</v>
      </c>
      <c r="AB174" s="140">
        <v>0</v>
      </c>
      <c r="AC174" s="140">
        <v>0</v>
      </c>
      <c r="AD174" s="140">
        <v>0</v>
      </c>
      <c r="AE174" s="140">
        <v>0</v>
      </c>
      <c r="AF174" s="140">
        <v>0</v>
      </c>
      <c r="AG174" s="140">
        <v>0</v>
      </c>
      <c r="AH174" s="140">
        <v>0</v>
      </c>
    </row>
    <row r="175" spans="1:34" ht="15" hidden="1" customHeight="1" outlineLevel="1" x14ac:dyDescent="0.25">
      <c r="A175" s="163" t="s">
        <v>187</v>
      </c>
      <c r="B175" s="140">
        <v>0</v>
      </c>
      <c r="C175" s="140">
        <v>2</v>
      </c>
      <c r="D175" s="140">
        <v>4</v>
      </c>
      <c r="E175" s="140">
        <v>1</v>
      </c>
      <c r="F175" s="140">
        <v>1</v>
      </c>
      <c r="G175" s="140">
        <v>2</v>
      </c>
      <c r="H175" s="140">
        <v>0</v>
      </c>
      <c r="I175" s="140">
        <v>0</v>
      </c>
      <c r="J175" s="140">
        <v>2</v>
      </c>
      <c r="K175" s="140">
        <v>2</v>
      </c>
      <c r="L175" s="140">
        <v>0</v>
      </c>
      <c r="M175" s="140">
        <v>6</v>
      </c>
      <c r="N175" s="140">
        <v>0</v>
      </c>
      <c r="O175" s="140">
        <v>3</v>
      </c>
      <c r="P175" s="140">
        <v>13</v>
      </c>
      <c r="Q175" s="140">
        <v>2</v>
      </c>
      <c r="R175" s="140">
        <v>4</v>
      </c>
      <c r="S175" s="140">
        <v>1</v>
      </c>
      <c r="T175" s="140">
        <v>11</v>
      </c>
      <c r="U175" s="140">
        <v>3</v>
      </c>
      <c r="V175" s="140">
        <v>0</v>
      </c>
      <c r="W175" s="140">
        <v>0</v>
      </c>
      <c r="X175" s="140">
        <v>0</v>
      </c>
      <c r="Y175" s="140">
        <v>0</v>
      </c>
      <c r="Z175" s="140">
        <v>1</v>
      </c>
      <c r="AA175" s="140">
        <v>4</v>
      </c>
      <c r="AB175" s="140">
        <v>0</v>
      </c>
      <c r="AC175" s="140">
        <v>0</v>
      </c>
      <c r="AD175" s="140">
        <v>0</v>
      </c>
      <c r="AE175" s="140">
        <v>0</v>
      </c>
      <c r="AF175" s="140">
        <v>1</v>
      </c>
      <c r="AG175" s="140">
        <v>3</v>
      </c>
      <c r="AH175" s="140">
        <v>1</v>
      </c>
    </row>
    <row r="176" spans="1:34" ht="15" hidden="1" customHeight="1" outlineLevel="1" x14ac:dyDescent="0.25">
      <c r="A176" s="163" t="s">
        <v>188</v>
      </c>
      <c r="B176" s="140">
        <v>0</v>
      </c>
      <c r="C176" s="140">
        <v>0</v>
      </c>
      <c r="D176" s="140">
        <v>0</v>
      </c>
      <c r="E176" s="140">
        <v>0</v>
      </c>
      <c r="F176" s="140">
        <v>0</v>
      </c>
      <c r="G176" s="140">
        <v>0</v>
      </c>
      <c r="H176" s="140">
        <v>0</v>
      </c>
      <c r="I176" s="140">
        <v>0</v>
      </c>
      <c r="J176" s="140">
        <v>0</v>
      </c>
      <c r="K176" s="140">
        <v>0</v>
      </c>
      <c r="L176" s="140">
        <v>0</v>
      </c>
      <c r="M176" s="140">
        <v>1</v>
      </c>
      <c r="N176" s="140">
        <v>0</v>
      </c>
      <c r="O176" s="140">
        <v>0</v>
      </c>
      <c r="P176" s="140">
        <v>1</v>
      </c>
      <c r="Q176" s="140">
        <v>0</v>
      </c>
      <c r="R176" s="140">
        <v>0</v>
      </c>
      <c r="S176" s="140">
        <v>0</v>
      </c>
      <c r="T176" s="140">
        <v>1</v>
      </c>
      <c r="U176" s="140">
        <v>9</v>
      </c>
      <c r="V176" s="140">
        <v>0</v>
      </c>
      <c r="W176" s="140">
        <v>0</v>
      </c>
      <c r="X176" s="140">
        <v>0</v>
      </c>
      <c r="Y176" s="140">
        <v>0</v>
      </c>
      <c r="Z176" s="140">
        <v>0</v>
      </c>
      <c r="AA176" s="140">
        <v>0</v>
      </c>
      <c r="AB176" s="140">
        <v>0</v>
      </c>
      <c r="AC176" s="140">
        <v>0</v>
      </c>
      <c r="AD176" s="140">
        <v>0</v>
      </c>
      <c r="AE176" s="140">
        <v>0</v>
      </c>
      <c r="AF176" s="140">
        <v>0</v>
      </c>
      <c r="AG176" s="140">
        <v>0</v>
      </c>
      <c r="AH176" s="140">
        <v>0</v>
      </c>
    </row>
    <row r="177" spans="1:53" ht="15" hidden="1" customHeight="1" outlineLevel="1" x14ac:dyDescent="0.25">
      <c r="A177" s="163" t="s">
        <v>189</v>
      </c>
      <c r="B177" s="140">
        <v>0</v>
      </c>
      <c r="C177" s="140">
        <v>2</v>
      </c>
      <c r="D177" s="140">
        <v>1</v>
      </c>
      <c r="E177" s="140">
        <v>2</v>
      </c>
      <c r="F177" s="140">
        <v>1</v>
      </c>
      <c r="G177" s="140">
        <v>0</v>
      </c>
      <c r="H177" s="140">
        <v>0</v>
      </c>
      <c r="I177" s="140">
        <v>0</v>
      </c>
      <c r="J177" s="140">
        <v>3</v>
      </c>
      <c r="K177" s="140">
        <v>1</v>
      </c>
      <c r="L177" s="140">
        <v>0</v>
      </c>
      <c r="M177" s="140">
        <v>1</v>
      </c>
      <c r="N177" s="140">
        <v>0</v>
      </c>
      <c r="O177" s="140">
        <v>1</v>
      </c>
      <c r="P177" s="140">
        <v>1</v>
      </c>
      <c r="Q177" s="140">
        <v>1</v>
      </c>
      <c r="R177" s="140">
        <v>3</v>
      </c>
      <c r="S177" s="140">
        <v>1</v>
      </c>
      <c r="T177" s="140">
        <v>1</v>
      </c>
      <c r="U177" s="140">
        <v>7</v>
      </c>
      <c r="V177" s="140">
        <v>0</v>
      </c>
      <c r="W177" s="140">
        <v>0</v>
      </c>
      <c r="X177" s="140">
        <v>0</v>
      </c>
      <c r="Y177" s="140">
        <v>1</v>
      </c>
      <c r="Z177" s="140">
        <v>1</v>
      </c>
      <c r="AA177" s="140">
        <v>0</v>
      </c>
      <c r="AB177" s="140">
        <v>4</v>
      </c>
      <c r="AC177" s="140">
        <v>0</v>
      </c>
      <c r="AD177" s="140">
        <v>0</v>
      </c>
      <c r="AE177" s="140">
        <v>0</v>
      </c>
      <c r="AF177" s="140">
        <v>0</v>
      </c>
      <c r="AG177" s="140">
        <v>0</v>
      </c>
      <c r="AH177" s="140">
        <v>0</v>
      </c>
    </row>
    <row r="178" spans="1:53" customFormat="1" ht="15" hidden="1" customHeight="1" outlineLevel="1" x14ac:dyDescent="0.25">
      <c r="A178" s="163" t="s">
        <v>190</v>
      </c>
      <c r="B178" s="140">
        <v>1</v>
      </c>
      <c r="C178" s="140">
        <v>3</v>
      </c>
      <c r="D178" s="140">
        <v>9</v>
      </c>
      <c r="E178" s="140">
        <v>1</v>
      </c>
      <c r="F178" s="140">
        <v>3</v>
      </c>
      <c r="G178" s="140">
        <v>3</v>
      </c>
      <c r="H178" s="140">
        <v>0</v>
      </c>
      <c r="I178" s="140">
        <v>1</v>
      </c>
      <c r="J178" s="140">
        <v>5</v>
      </c>
      <c r="K178" s="140">
        <v>3</v>
      </c>
      <c r="L178" s="140">
        <v>2</v>
      </c>
      <c r="M178" s="140">
        <v>3</v>
      </c>
      <c r="N178" s="140">
        <v>3</v>
      </c>
      <c r="O178" s="140">
        <v>4</v>
      </c>
      <c r="P178" s="140">
        <v>6</v>
      </c>
      <c r="Q178" s="140">
        <v>3</v>
      </c>
      <c r="R178" s="140">
        <v>6</v>
      </c>
      <c r="S178" s="140">
        <v>3</v>
      </c>
      <c r="T178" s="140">
        <v>6</v>
      </c>
      <c r="U178" s="140">
        <v>10</v>
      </c>
      <c r="V178" s="140">
        <v>0</v>
      </c>
      <c r="W178" s="140">
        <v>0</v>
      </c>
      <c r="X178" s="140">
        <v>2</v>
      </c>
      <c r="Y178" s="140">
        <v>1</v>
      </c>
      <c r="Z178" s="140">
        <v>4</v>
      </c>
      <c r="AA178" s="140">
        <v>1</v>
      </c>
      <c r="AB178" s="140">
        <v>1</v>
      </c>
      <c r="AC178" s="140">
        <v>0</v>
      </c>
      <c r="AD178" s="140">
        <v>0</v>
      </c>
      <c r="AE178" s="140">
        <v>0</v>
      </c>
      <c r="AF178" s="140">
        <v>1</v>
      </c>
      <c r="AG178" s="140">
        <v>1</v>
      </c>
      <c r="AH178" s="140">
        <v>1</v>
      </c>
    </row>
    <row r="179" spans="1:53" customFormat="1" ht="15" customHeight="1" collapsed="1" x14ac:dyDescent="0.25">
      <c r="A179" s="163"/>
      <c r="B179" s="155" t="s">
        <v>506</v>
      </c>
      <c r="C179" s="363" t="s">
        <v>522</v>
      </c>
      <c r="D179" s="363"/>
      <c r="E179" s="363"/>
      <c r="F179" s="363"/>
      <c r="G179" s="363"/>
      <c r="H179" s="363"/>
      <c r="I179" s="363"/>
      <c r="J179" s="363"/>
      <c r="K179" s="363"/>
      <c r="L179" s="363"/>
      <c r="M179" s="363"/>
      <c r="N179" s="363"/>
      <c r="O179" s="363"/>
      <c r="P179" s="363"/>
      <c r="Q179" s="363"/>
      <c r="R179" s="363"/>
      <c r="S179" s="364" t="s">
        <v>1013</v>
      </c>
      <c r="T179" s="364"/>
      <c r="U179" s="364"/>
      <c r="V179" s="364"/>
      <c r="W179" s="364"/>
      <c r="X179" s="364"/>
      <c r="Y179" s="364"/>
      <c r="Z179" s="364"/>
      <c r="AA179" s="364"/>
      <c r="AB179" s="364"/>
      <c r="AC179" s="364"/>
      <c r="AD179" s="364"/>
      <c r="AE179" s="364"/>
      <c r="AF179" s="364"/>
      <c r="AG179" s="364"/>
      <c r="AH179" s="364"/>
      <c r="BA179" t="s">
        <v>37</v>
      </c>
    </row>
  </sheetData>
  <mergeCells count="10">
    <mergeCell ref="C35:R35"/>
    <mergeCell ref="S35:AH35"/>
    <mergeCell ref="C71:R71"/>
    <mergeCell ref="S71:AH71"/>
    <mergeCell ref="S179:AH179"/>
    <mergeCell ref="C143:R143"/>
    <mergeCell ref="S143:AH143"/>
    <mergeCell ref="C179:R179"/>
    <mergeCell ref="C107:R107"/>
    <mergeCell ref="S107:AH107"/>
  </mergeCells>
  <conditionalFormatting sqref="B146:AH178">
    <cfRule type="containsBlanks" dxfId="13" priority="8">
      <formula>LEN(TRIM(B146))=0</formula>
    </cfRule>
    <cfRule type="top10" dxfId="12" priority="29" percent="1" rank="5"/>
  </conditionalFormatting>
  <conditionalFormatting sqref="B110:AH142">
    <cfRule type="containsBlanks" dxfId="11" priority="9">
      <formula>LEN(TRIM(B110))=0</formula>
    </cfRule>
    <cfRule type="top10" dxfId="10" priority="10" percent="1" rank="5"/>
  </conditionalFormatting>
  <conditionalFormatting sqref="B2:AH34">
    <cfRule type="expression" dxfId="9" priority="1">
      <formula>ROW()=COLUMN()</formula>
    </cfRule>
    <cfRule type="containsBlanks" dxfId="8" priority="6">
      <formula>LEN(TRIM(B2))=0</formula>
    </cfRule>
    <cfRule type="top10" dxfId="7" priority="7" percent="1" rank="5"/>
  </conditionalFormatting>
  <conditionalFormatting sqref="B38:AH70">
    <cfRule type="containsBlanks" dxfId="6" priority="4">
      <formula>LEN(TRIM(B38))=0</formula>
    </cfRule>
    <cfRule type="top10" dxfId="5" priority="5" percent="1" rank="5"/>
  </conditionalFormatting>
  <conditionalFormatting sqref="B74:AH106">
    <cfRule type="containsBlanks" dxfId="4" priority="2">
      <formula>LEN(TRIM(B74))=0</formula>
    </cfRule>
    <cfRule type="top10" dxfId="3" priority="3" percent="1" rank="5"/>
  </conditionalFormatting>
  <hyperlinks>
    <hyperlink ref="C179" r:id="rId1" xr:uid="{B6623603-4E9F-41AA-BE0E-1F7E9A0CAD53}"/>
    <hyperlink ref="C143" r:id="rId2" xr:uid="{6DCEC385-903E-4C88-AA52-7C0BFB65CB2B}"/>
    <hyperlink ref="C71" r:id="rId3" xr:uid="{019FBBEB-5974-41CA-A318-CFC90E166244}"/>
    <hyperlink ref="C107" r:id="rId4" xr:uid="{5DD1A8CA-983A-4507-BDF7-032DA3BCCDEB}"/>
  </hyperlinks>
  <pageMargins left="0.7" right="0.7" top="0.75" bottom="0.75" header="0.3" footer="0.3"/>
  <legacyDrawing r:id="rId5"/>
  <tableParts count="5"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EAC5-0F70-477B-91AC-BD53C2FC5C67}">
  <sheetPr codeName="Sheet9">
    <tabColor rgb="FF00B0F0"/>
  </sheetPr>
  <dimension ref="A1:AM82"/>
  <sheetViews>
    <sheetView tabSelected="1" workbookViewId="0">
      <selection activeCell="H22" sqref="H22"/>
    </sheetView>
  </sheetViews>
  <sheetFormatPr defaultColWidth="0" defaultRowHeight="15" outlineLevelRow="1" x14ac:dyDescent="0.25"/>
  <cols>
    <col min="1" max="12" width="7.140625" style="112" customWidth="1"/>
    <col min="13" max="13" width="0.140625" style="122" customWidth="1"/>
    <col min="14" max="25" width="7.140625" style="112" customWidth="1"/>
    <col min="26" max="26" width="0.140625" style="122" customWidth="1"/>
    <col min="27" max="39" width="0" style="112" hidden="1" customWidth="1"/>
    <col min="40" max="16384" width="7.140625" style="112" hidden="1"/>
  </cols>
  <sheetData>
    <row r="1" spans="1:26" x14ac:dyDescent="0.25">
      <c r="A1" s="25" t="s">
        <v>6</v>
      </c>
      <c r="B1" s="10" t="s">
        <v>15</v>
      </c>
      <c r="C1" s="10" t="s">
        <v>23</v>
      </c>
      <c r="D1" s="23" t="s">
        <v>11</v>
      </c>
      <c r="E1" s="20" t="s">
        <v>30</v>
      </c>
      <c r="F1" s="26" t="s">
        <v>29</v>
      </c>
      <c r="G1" s="21" t="s">
        <v>7</v>
      </c>
      <c r="H1" s="10" t="s">
        <v>20</v>
      </c>
      <c r="I1" s="11" t="s">
        <v>26</v>
      </c>
      <c r="J1" s="26" t="s">
        <v>32</v>
      </c>
      <c r="K1" s="346"/>
      <c r="L1" s="27"/>
      <c r="N1" s="25" t="s">
        <v>80</v>
      </c>
      <c r="O1" s="10" t="s">
        <v>65</v>
      </c>
      <c r="P1" s="10" t="s">
        <v>59</v>
      </c>
      <c r="Q1" s="23" t="s">
        <v>62</v>
      </c>
      <c r="R1" s="20" t="s">
        <v>72</v>
      </c>
      <c r="S1" s="26" t="s">
        <v>58</v>
      </c>
      <c r="T1" s="21" t="s">
        <v>56</v>
      </c>
      <c r="U1" s="10" t="s">
        <v>69</v>
      </c>
      <c r="V1" s="11" t="s">
        <v>68</v>
      </c>
      <c r="W1" s="26" t="s">
        <v>63</v>
      </c>
      <c r="X1" s="346" t="s">
        <v>57</v>
      </c>
      <c r="Y1" s="27" t="s">
        <v>60</v>
      </c>
    </row>
    <row r="2" spans="1:26" x14ac:dyDescent="0.25">
      <c r="A2" s="12" t="s">
        <v>8</v>
      </c>
      <c r="B2" s="13" t="s">
        <v>18</v>
      </c>
      <c r="C2" s="13" t="s">
        <v>14</v>
      </c>
      <c r="D2" s="14" t="s">
        <v>13</v>
      </c>
      <c r="E2" s="15" t="s">
        <v>12</v>
      </c>
      <c r="F2" s="16" t="s">
        <v>35</v>
      </c>
      <c r="G2" s="12" t="s">
        <v>19</v>
      </c>
      <c r="H2" s="13" t="s">
        <v>10</v>
      </c>
      <c r="I2" s="12" t="s">
        <v>9</v>
      </c>
      <c r="J2" s="14" t="s">
        <v>34</v>
      </c>
      <c r="K2" s="16" t="s">
        <v>31</v>
      </c>
      <c r="L2" s="17"/>
      <c r="N2" s="12" t="s">
        <v>53</v>
      </c>
      <c r="O2" s="13" t="s">
        <v>64</v>
      </c>
      <c r="P2" s="13" t="s">
        <v>67</v>
      </c>
      <c r="Q2" s="14" t="s">
        <v>76</v>
      </c>
      <c r="R2" s="15" t="s">
        <v>51</v>
      </c>
      <c r="S2" s="16" t="s">
        <v>75</v>
      </c>
      <c r="T2" s="12" t="s">
        <v>74</v>
      </c>
      <c r="U2" s="13" t="s">
        <v>77</v>
      </c>
      <c r="V2" s="12" t="s">
        <v>66</v>
      </c>
      <c r="W2" s="14" t="s">
        <v>54</v>
      </c>
      <c r="X2" s="16" t="s">
        <v>50</v>
      </c>
      <c r="Y2" s="17"/>
    </row>
    <row r="3" spans="1:26" x14ac:dyDescent="0.25">
      <c r="A3" s="19" t="s">
        <v>24</v>
      </c>
      <c r="B3" s="347"/>
      <c r="C3" s="347"/>
      <c r="D3" s="73" t="s">
        <v>25</v>
      </c>
      <c r="E3" s="349"/>
      <c r="F3" s="18" t="s">
        <v>22</v>
      </c>
      <c r="G3" s="22" t="s">
        <v>21</v>
      </c>
      <c r="H3" s="347"/>
      <c r="I3" s="348"/>
      <c r="J3" s="18" t="s">
        <v>33</v>
      </c>
      <c r="K3" s="17"/>
      <c r="L3" s="17"/>
      <c r="M3" s="123"/>
      <c r="N3" s="19" t="s">
        <v>49</v>
      </c>
      <c r="O3" s="347" t="s">
        <v>71</v>
      </c>
      <c r="P3" s="347" t="s">
        <v>0</v>
      </c>
      <c r="Q3" s="24" t="s">
        <v>52</v>
      </c>
      <c r="R3" s="349" t="s">
        <v>78</v>
      </c>
      <c r="S3" s="18" t="s">
        <v>55</v>
      </c>
      <c r="T3" s="22" t="s">
        <v>61</v>
      </c>
      <c r="U3" s="347" t="s">
        <v>70</v>
      </c>
      <c r="V3" s="348" t="s">
        <v>73</v>
      </c>
      <c r="W3" s="18" t="s">
        <v>79</v>
      </c>
      <c r="X3" s="17"/>
      <c r="Y3" s="17"/>
      <c r="Z3" s="123"/>
    </row>
    <row r="4" spans="1:26" x14ac:dyDescent="0.25">
      <c r="A4" s="107" t="s">
        <v>152</v>
      </c>
      <c r="B4" s="107" t="s">
        <v>153</v>
      </c>
      <c r="C4" s="46" t="s">
        <v>154</v>
      </c>
      <c r="D4" s="367" t="s">
        <v>155</v>
      </c>
      <c r="E4" s="368"/>
      <c r="F4" s="369" t="s">
        <v>156</v>
      </c>
      <c r="G4" s="370"/>
      <c r="H4" s="46" t="s">
        <v>157</v>
      </c>
      <c r="I4" s="107" t="s">
        <v>158</v>
      </c>
      <c r="J4" s="369" t="s">
        <v>159</v>
      </c>
      <c r="K4" s="369"/>
      <c r="L4" s="369"/>
      <c r="N4" s="107" t="s">
        <v>152</v>
      </c>
      <c r="O4" s="107" t="s">
        <v>153</v>
      </c>
      <c r="P4" s="46" t="s">
        <v>154</v>
      </c>
      <c r="Q4" s="369" t="s">
        <v>155</v>
      </c>
      <c r="R4" s="368"/>
      <c r="S4" s="369" t="s">
        <v>156</v>
      </c>
      <c r="T4" s="370"/>
      <c r="U4" s="46" t="s">
        <v>157</v>
      </c>
      <c r="V4" s="107" t="s">
        <v>158</v>
      </c>
      <c r="W4" s="369" t="s">
        <v>159</v>
      </c>
      <c r="X4" s="369"/>
      <c r="Y4" s="369"/>
    </row>
    <row r="5" spans="1:26" s="124" customFormat="1" ht="0.75" customHeight="1" x14ac:dyDescent="0.25">
      <c r="E5" s="125"/>
      <c r="H5" s="126"/>
      <c r="M5" s="122"/>
      <c r="R5" s="125"/>
      <c r="U5" s="126"/>
      <c r="Z5" s="122"/>
    </row>
    <row r="6" spans="1:26" x14ac:dyDescent="0.25">
      <c r="A6" s="127"/>
      <c r="B6" s="109" t="s">
        <v>46</v>
      </c>
      <c r="C6" s="109" t="s">
        <v>47</v>
      </c>
      <c r="D6" s="109" t="s">
        <v>192</v>
      </c>
      <c r="E6" s="109"/>
      <c r="F6" s="381" t="s">
        <v>194</v>
      </c>
      <c r="G6" s="382"/>
      <c r="H6" s="382"/>
      <c r="I6" s="382"/>
      <c r="J6" s="383"/>
      <c r="K6" s="377" t="s">
        <v>244</v>
      </c>
      <c r="L6" s="378"/>
      <c r="N6" s="127"/>
      <c r="O6" s="109" t="s">
        <v>46</v>
      </c>
      <c r="P6" s="109" t="s">
        <v>47</v>
      </c>
      <c r="Q6" s="109" t="s">
        <v>192</v>
      </c>
      <c r="R6" s="182"/>
      <c r="S6" s="381" t="s">
        <v>194</v>
      </c>
      <c r="T6" s="382"/>
      <c r="U6" s="382"/>
      <c r="V6" s="382"/>
      <c r="W6" s="383"/>
      <c r="X6" s="377" t="s">
        <v>244</v>
      </c>
      <c r="Y6" s="378"/>
    </row>
    <row r="7" spans="1:26" x14ac:dyDescent="0.25">
      <c r="A7" s="35">
        <v>1</v>
      </c>
      <c r="B7" s="5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ADDRESS(MATCH(D$2,en!$A$1:$A$27,0),2)),0)</f>
        <v>0.35711180032901479</v>
      </c>
      <c r="C7" s="5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ADDRESS(MATCH(G$2,en!$A$1:$A$27,0),2)),0)</f>
        <v>0.29239885804732219</v>
      </c>
      <c r="D7" s="8">
        <f t="shared" ref="D7:D16" ca="1" si="0">B7+C7</f>
        <v>0.64951065837633704</v>
      </c>
      <c r="E7" s="178"/>
      <c r="F7" s="128"/>
      <c r="G7" s="129" t="s">
        <v>242</v>
      </c>
      <c r="H7" s="109" t="s">
        <v>143</v>
      </c>
      <c r="I7" s="109" t="s">
        <v>243</v>
      </c>
      <c r="J7" s="130" t="s">
        <v>150</v>
      </c>
      <c r="K7" s="377"/>
      <c r="L7" s="378"/>
      <c r="N7" s="35">
        <v>1</v>
      </c>
      <c r="O7" s="5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ADDRESS(MATCH(Q$2,ru!$A$1:$A$34,0),2)),0)</f>
        <v>0.34675913795980495</v>
      </c>
      <c r="P7" s="5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ADDRESS(MATCH(T$2,ru!$A$1:$A$34,0),2)),0)</f>
        <v>0.23391525625602289</v>
      </c>
      <c r="Q7" s="8">
        <f t="shared" ref="Q7:Q16" ca="1" si="1">O7+P7</f>
        <v>0.58067439421582789</v>
      </c>
      <c r="R7" s="183"/>
      <c r="S7" s="128"/>
      <c r="T7" s="129" t="s">
        <v>242</v>
      </c>
      <c r="U7" s="109" t="s">
        <v>143</v>
      </c>
      <c r="V7" s="109" t="s">
        <v>243</v>
      </c>
      <c r="W7" s="130" t="s">
        <v>150</v>
      </c>
      <c r="X7" s="377"/>
      <c r="Y7" s="378"/>
    </row>
    <row r="8" spans="1:26" x14ac:dyDescent="0.25">
      <c r="A8" s="28">
        <v>2</v>
      </c>
      <c r="B8" s="4">
        <f ca="1">IFERROR(INDIRECT("'en'!" &amp; ADDRESS(MATCH(C$1,en!$A$1:$A$27,0),2)),0)
+ IFERROR(INDIRECT("'en'!" &amp; ADDRESS(MATCH(B$1,en!$A$1:$A$27,0),2)),0)
+ IFERROR(INDIRECT("'en'!" &amp; ADDRESS(MATCH(E$2,en!$A$1:$A$27,0),2)),0)</f>
        <v>9.9084039039375502E-2</v>
      </c>
      <c r="C8" s="4">
        <f ca="1">IFERROR(INDIRECT("'en'!" &amp; ADDRESS(MATCH(H$1,en!$A$1:$A$27,0),2)),0)
+ IFERROR(INDIRECT("'en'!" &amp; ADDRESS(MATCH(K$2,en!$A$1:$A$27,0),2)),0)
+ IFERROR(INDIRECT("'en'!" &amp; ADDRESS(MATCH(I$1,en!$A$1:$A$27,0),2)),0)
+ IFERROR(INDIRECT("'en'!" &amp; ADDRESS(MATCH(F$2,en!$A$1:$A$27,0),2)),0)</f>
        <v>0.13780743538400136</v>
      </c>
      <c r="D8" s="7">
        <f t="shared" ca="1" si="0"/>
        <v>0.23689147442337688</v>
      </c>
      <c r="E8" s="179"/>
      <c r="F8" s="131" t="s">
        <v>152</v>
      </c>
      <c r="G8" s="41">
        <f ca="1">IFERROR(INDIRECT("'en'!" &amp; ADDRESS(MATCH(A$2,en!$A$1:$A$27,0),2)),0)
+ IFERROR(INDIRECT("'en'!" &amp; ADDRESS(MATCH(A$1,en!$A$1:$A$27,0),2)),0)
+ IFERROR(INDIRECT("'en'!" &amp; ADDRESS(MATCH(A$3,en!$A$1:$A$27,0),2)),0)</f>
        <v>0.12716977916155012</v>
      </c>
      <c r="H8" s="42">
        <f ca="1">(IFERROR(INDIRECT("'en double'!" &amp; ADDRESS(MATCH(A$2,'en double'!$A$1:$A$27,0),MATCH(A$1,'en double'!$A$1:$AA$1,0))),0)
+ IFERROR(INDIRECT("'en double'!" &amp; ADDRESS(MATCH(A$1,'en double'!$A$1:$A$27,0),MATCH(A$2,'en double'!$A$1:$AA$1,0))),0)
+ IFERROR(INDIRECT("'en double'!" &amp; ADDRESS(MATCH(A$3,'en double'!$A$1:$A$27,0),MATCH(A$1,'en double'!$A$1:$AA$1,0))),0)
+ IFERROR(INDIRECT("'en double'!" &amp; ADDRESS(MATCH(A$1,'en double'!$A$1:$A$27,0),MATCH(A$3,'en double'!$A$1:$AA$1,0))),0)
+ IFERROR(INDIRECT("'en double'!" &amp; ADDRESS(MATCH(A$2,'en double'!$A$1:$A$27,0),MATCH(A$3,'en double'!$A$1:$AA$1,0))),0)
+ IFERROR(INDIRECT("'en double'!" &amp; ADDRESS(MATCH(A$3,'en double'!$A$1:$A$27,0),MATCH(A$2,'en double'!$A$1:$AA$1,0))),0)
+ IFERROR(INDIRECT("'en double'!" &amp; ADDRESS(MATCH(A$3,'en double'!$A$1:$A$27,0),MATCH(A$3,'en double'!$A$1:$AA$1,0))),0)
+ IFERROR(INDIRECT("'en double'!" &amp; ADDRESS(MATCH(A$2,'en double'!$A$1:$A$27,0),MATCH(A$2,'en double'!$A$1:$AA$1,0))),0)
+ IFERROR(INDIRECT("'en double'!" &amp; ADDRESS(MATCH(A$1,'en double'!$A$1:$A$27,0),MATCH(A$1,'en double'!$A$1:$AA$1,0))),0)) / SUM('en double'!$B$2:$AA$27)</f>
        <v>4.9630042887779295E-3</v>
      </c>
      <c r="I8" s="42">
        <f ca="1">(IFERROR(INDIRECT("'en double'!" &amp; ADDRESS(MATCH(A$1,'en double'!$A$1:$A$27,0),MATCH(A$1,'en double'!$A$1:$AA$1,0))),0)
+ IFERROR(INDIRECT("'en double'!" &amp; ADDRESS(MATCH(A$2,'en double'!$A$1:$A$27,0),MATCH(A$2,'en double'!$A$1:$AA$1,0))),0)
+ IFERROR(INDIRECT("'en double'!" &amp; ADDRESS(MATCH(A$3,'en double'!$A$1:$A$27,0),MATCH(A$3,'en double'!$A$1:$AA$1,0))),0)) / SUM('en double'!$B$2:$AA$27)</f>
        <v>3.8309298778509706E-3</v>
      </c>
      <c r="J8" s="37">
        <f t="shared" ref="J8:J15" ca="1" si="2">H8-I8</f>
        <v>1.132074410926959E-3</v>
      </c>
      <c r="K8" s="379">
        <f ca="1">MAX(G8:G15) - MIN(G8:G15)</f>
        <v>4.8589593792567276E-2</v>
      </c>
      <c r="L8" s="380"/>
      <c r="N8" s="28">
        <v>2</v>
      </c>
      <c r="O8" s="4">
        <f ca="1">IFERROR(INDIRECT("'ru'!" &amp; ADDRESS(MATCH(P$1,ru!$A$1:$A$34,0),2)),0)
+ IFERROR(INDIRECT("'ru'!" &amp; ADDRESS(MATCH(O$1,ru!$A$1:$A$34,0),2)),0)
+ IFERROR(INDIRECT("'ru'!" &amp; ADDRESS(MATCH(R$2,ru!$A$1:$A$34,0),2)),0)</f>
        <v>6.2876644440420723E-2</v>
      </c>
      <c r="P8" s="4">
        <f ca="1">IFERROR(INDIRECT("'ru'!" &amp; ADDRESS(MATCH(U$1,ru!$A$1:$A$34,0),2)),0)
+ IFERROR(INDIRECT("'ru'!" &amp; ADDRESS(MATCH(X$2,ru!$A$1:$A$34,0),2)),0)
+ IFERROR(INDIRECT("'ru'!" &amp; ADDRESS(MATCH(V$1,ru!$A$1:$A$34,0),2)),0)
+ IFERROR(INDIRECT("'ru'!" &amp; ADDRESS(MATCH(S$2,ru!$A$1:$A$34,0),2)),0)</f>
        <v>0.11040003149339152</v>
      </c>
      <c r="Q8" s="7">
        <f t="shared" ca="1" si="1"/>
        <v>0.17327667593381224</v>
      </c>
      <c r="R8" s="184"/>
      <c r="S8" s="131" t="s">
        <v>152</v>
      </c>
      <c r="T8" s="41">
        <f ca="1">IFERROR(INDIRECT("'ru'!" &amp; ADDRESS(MATCH(N$2,ru!$A$1:$A$34,0),2)),0)
+ IFERROR(INDIRECT("'ru'!" &amp; ADDRESS(MATCH(N$1,ru!$A$1:$A$34,0),2)),0)
+ IFERROR(INDIRECT("'ru'!" &amp; ADDRESS(MATCH(N$3,ru!$A$1:$A$34,0),2)),0)</f>
        <v>0.10343665459815855</v>
      </c>
      <c r="U8" s="42">
        <f ca="1">(IFERROR(INDIRECT("'ru double'!" &amp; ADDRESS(MATCH(N$2,'ru double'!$A$1:$A$34,0),MATCH(N$1,'ru double'!$A$1:$AH$1,0))),0)
+ IFERROR(INDIRECT("'ru double'!" &amp; ADDRESS(MATCH(N$1,'ru double'!$A$1:$A$34,0),MATCH(N$2,'ru double'!$A$1:$AH$1,0))),0)
+ IFERROR(INDIRECT("'ru double'!" &amp; ADDRESS(MATCH(N$3,'ru double'!$A$1:$A$34,0),MATCH(N$1,'ru double'!$A$1:$AH$1,0))),0)
+ IFERROR(INDIRECT("'ru double'!" &amp; ADDRESS(MATCH(N$1,'ru double'!$A$1:$A$34,0),MATCH(N$3,'ru double'!$A$1:$AH$1,0))),0)
+ IFERROR(INDIRECT("'ru double'!" &amp; ADDRESS(MATCH(N$2,'ru double'!$A$1:$A$34,0),MATCH(N$3,'ru double'!$A$1:$AH$1,0))),0)
+ IFERROR(INDIRECT("'ru double'!" &amp; ADDRESS(MATCH(N$3,'ru double'!$A$1:$A$34,0),MATCH(N$2,'ru double'!$A$1:$AH$1,0))),0)
+ IFERROR(INDIRECT("'ru double'!" &amp; ADDRESS(MATCH(N$3,'ru double'!$A$1:$A$34,0),MATCH(N$3,'ru double'!$A$1:$AH$1,0))),0)
+ IFERROR(INDIRECT("'ru double'!" &amp; ADDRESS(MATCH(N$2,'ru double'!$A$1:$A$34,0),MATCH(N$2,'ru double'!$A$1:$AH$1,0))),0)
+ IFERROR(INDIRECT("'ru double'!" &amp; ADDRESS(MATCH(N$1,'ru double'!$A$1:$A$34,0),MATCH(N$1,'ru double'!$A$1:$AH$1,0))),0)) / SUM('ru double'!$B$2:$AH$34)</f>
        <v>4.6677597771649032E-3</v>
      </c>
      <c r="V8" s="42">
        <f ca="1">(IFERROR(INDIRECT("'ru double'!" &amp; ADDRESS(MATCH(N$1,'ru double'!$A$1:$A$34,0),MATCH(N$1,'ru double'!$A$1:$AH$1,0))),0)
+ IFERROR(INDIRECT("'ru double'!" &amp; ADDRESS(MATCH(N$2,'ru double'!$A$1:$A$34,0),MATCH(N$2,'ru double'!$A$1:$AH$1,0))),0)
+ IFERROR(INDIRECT("'ru double'!" &amp; ADDRESS(MATCH(N$3,'ru double'!$A$1:$A$34,0),MATCH(N$3,'ru double'!$A$1:$AH$1,0))),0)) / SUM('ru double'!$B$2:$AH$34)</f>
        <v>1.4173516304922052E-3</v>
      </c>
      <c r="W8" s="37">
        <f t="shared" ref="W8:W15" ca="1" si="3">U8-V8</f>
        <v>3.2504081466726981E-3</v>
      </c>
      <c r="X8" s="379">
        <f ca="1">MAX(T8:T15) - MIN(T8:T15)</f>
        <v>8.9777136366325908E-2</v>
      </c>
      <c r="Y8" s="380"/>
    </row>
    <row r="9" spans="1:26" x14ac:dyDescent="0.25">
      <c r="A9" s="29">
        <v>3</v>
      </c>
      <c r="B9" s="4">
        <f ca="1">IFERROR(INDIRECT("'en'!" &amp; ADDRESS(MATCH(D$3,en!$A$1:$A$27,0),2)),0)
+ IFERROR(INDIRECT("'en'!" &amp; ADDRESS(MATCH(D$1,en!$A$1:$A$27,0),2)),0)</f>
        <v>2.2404733647243796E-2</v>
      </c>
      <c r="C9" s="4">
        <f ca="1">IFERROR(INDIRECT("'en'!" &amp; ADDRESS(MATCH(G$3,en!$A$1:$A$27,0),2)),0)
+ IFERROR(INDIRECT("'en'!" &amp; ADDRESS(MATCH(G$1,en!$A$1:$A$27,0),2)),0)</f>
        <v>4.0829512988341504E-2</v>
      </c>
      <c r="D9" s="7">
        <f t="shared" ca="1" si="0"/>
        <v>6.3234246635585301E-2</v>
      </c>
      <c r="E9" s="179"/>
      <c r="F9" s="132" t="s">
        <v>153</v>
      </c>
      <c r="G9" s="41">
        <f ca="1">IFERROR(INDIRECT("'en'!" &amp; ADDRESS(MATCH(B$2,en!$A$1:$A$27,0),2)),0)
+ IFERROR(INDIRECT("'en'!" &amp; ADDRESS(MATCH(B$1,en!$A$1:$A$27,0),2)),0)
+ IFERROR(INDIRECT("'en'!" &amp; ADDRESS(MATCH(B$3,en!$A$1:$A$27,0),2)),0)</f>
        <v>0.1026836489943444</v>
      </c>
      <c r="H9" s="42">
        <f ca="1">(IFERROR(INDIRECT("'en double'!" &amp; ADDRESS(MATCH(B$2,'en double'!$A$1:$A$27,0),MATCH(B$1,'en double'!$A$1:$AA$1,0))),0)
+ IFERROR(INDIRECT("'en double'!" &amp; ADDRESS(MATCH(B$1,'en double'!$A$1:$A$27,0),MATCH(B$2,'en double'!$A$1:$AA$1,0))),0)
+ IFERROR(INDIRECT("'en double'!" &amp; ADDRESS(MATCH(B$3,'en double'!$A$1:$A$27,0),MATCH(B$1,'en double'!$A$1:$AA$1,0))),0)
+ IFERROR(INDIRECT("'en double'!" &amp; ADDRESS(MATCH(B$1,'en double'!$A$1:$A$27,0),MATCH(B$3,'en double'!$A$1:$AA$1,0))),0)
+ IFERROR(INDIRECT("'en double'!" &amp; ADDRESS(MATCH(B$2,'en double'!$A$1:$A$27,0),MATCH(B$3,'en double'!$A$1:$AA$1,0))),0)
+ IFERROR(INDIRECT("'en double'!" &amp; ADDRESS(MATCH(B$3,'en double'!$A$1:$A$27,0),MATCH(B$2,'en double'!$A$1:$AA$1,0))),0)
+ IFERROR(INDIRECT("'en double'!" &amp; ADDRESS(MATCH(B$3,'en double'!$A$1:$A$27,0),MATCH(B$3,'en double'!$A$1:$AA$1,0))),0)
+ IFERROR(INDIRECT("'en double'!" &amp; ADDRESS(MATCH(B$2,'en double'!$A$1:$A$27,0),MATCH(B$2,'en double'!$A$1:$AA$1,0))),0)
+ IFERROR(INDIRECT("'en double'!" &amp; ADDRESS(MATCH(B$1,'en double'!$A$1:$A$27,0),MATCH(B$1,'en double'!$A$1:$AA$1,0))),0)) / SUM('en double'!$B$2:$AA$27)</f>
        <v>6.6681752234381631E-3</v>
      </c>
      <c r="I9" s="42">
        <f ca="1">(IFERROR(INDIRECT("'en double'!" &amp; ADDRESS(MATCH(B$1,'en double'!$A$1:$A$27,0),MATCH(B$1,'en double'!$A$1:$AA$1,0))),0)
+ IFERROR(INDIRECT("'en double'!" &amp; ADDRESS(MATCH(B$2,'en double'!$A$1:$A$27,0),MATCH(B$2,'en double'!$A$1:$AA$1,0))),0)
+ IFERROR(INDIRECT("'en double'!" &amp; ADDRESS(MATCH(B$3,'en double'!$A$1:$A$27,0),MATCH(B$3,'en double'!$A$1:$AA$1,0))),0)) / SUM('en double'!$B$2:$AA$27)</f>
        <v>1.4217776256879328E-3</v>
      </c>
      <c r="J9" s="37">
        <f t="shared" ca="1" si="2"/>
        <v>5.2463975977502303E-3</v>
      </c>
      <c r="K9" s="375" t="s">
        <v>263</v>
      </c>
      <c r="L9" s="376"/>
      <c r="N9" s="29">
        <v>3</v>
      </c>
      <c r="O9" s="4">
        <f ca="1">IFERROR(INDIRECT("'ru'!" &amp; ADDRESS(MATCH(Q$3,ru!$A$1:$A$34,0),2)),0)
+ IFERROR(INDIRECT("'ru'!" &amp; ADDRESS(MATCH(Q$1,ru!$A$1:$A$34,0),2)),0)</f>
        <v>5.3957249880705722E-2</v>
      </c>
      <c r="P9" s="351">
        <f ca="1">IFERROR(INDIRECT("'ru'!" &amp; ADDRESS(MATCH(T$3,ru!$A$1:$A$34,0),2)),0)
+ IFERROR(INDIRECT("'ru'!" &amp; ADDRESS(MATCH(T$1,ru!$A$1:$A$34,0),2)),0)</f>
        <v>9.6808962275358647E-3</v>
      </c>
      <c r="Q9" s="7">
        <f t="shared" ca="1" si="1"/>
        <v>6.3638146108241589E-2</v>
      </c>
      <c r="R9" s="184"/>
      <c r="S9" s="132" t="s">
        <v>153</v>
      </c>
      <c r="T9" s="41">
        <f ca="1">IFERROR(INDIRECT("'ru'!" &amp; ADDRESS(MATCH(O$2,ru!$A$1:$A$34,0),2)),0)
+ IFERROR(INDIRECT("'ru'!" &amp; ADDRESS(MATCH(O$1,ru!$A$1:$A$34,0),2)),0)
+ IFERROR(INDIRECT("'ru'!" &amp; ADDRESS(MATCH(O$3,ru!$A$1:$A$34,0),2)),0)</f>
        <v>0.11086987779857101</v>
      </c>
      <c r="U9" s="42">
        <f ca="1">(IFERROR(INDIRECT("'ru double'!" &amp; ADDRESS(MATCH(O$2,'ru double'!$A$1:$A$34,0),MATCH(O$1,'ru double'!$A$1:$AH$1,0))),0)
+ IFERROR(INDIRECT("'ru double'!" &amp; ADDRESS(MATCH(O$1,'ru double'!$A$1:$A$34,0),MATCH(O$2,'ru double'!$A$1:$AH$1,0))),0)
+ IFERROR(INDIRECT("'ru double'!" &amp; ADDRESS(MATCH(O$3,'ru double'!$A$1:$A$34,0),MATCH(O$1,'ru double'!$A$1:$AH$1,0))),0)
+ IFERROR(INDIRECT("'ru double'!" &amp; ADDRESS(MATCH(O$1,'ru double'!$A$1:$A$34,0),MATCH(O$3,'ru double'!$A$1:$AH$1,0))),0)
+ IFERROR(INDIRECT("'ru double'!" &amp; ADDRESS(MATCH(O$2,'ru double'!$A$1:$A$34,0),MATCH(O$3,'ru double'!$A$1:$AH$1,0))),0)
+ IFERROR(INDIRECT("'ru double'!" &amp; ADDRESS(MATCH(O$3,'ru double'!$A$1:$A$34,0),MATCH(O$2,'ru double'!$A$1:$AH$1,0))),0)
+ IFERROR(INDIRECT("'ru double'!" &amp; ADDRESS(MATCH(O$3,'ru double'!$A$1:$A$34,0),MATCH(O$3,'ru double'!$A$1:$AH$1,0))),0)
+ IFERROR(INDIRECT("'ru double'!" &amp; ADDRESS(MATCH(O$2,'ru double'!$A$1:$A$34,0),MATCH(O$2,'ru double'!$A$1:$AH$1,0))),0)
+ IFERROR(INDIRECT("'ru double'!" &amp; ADDRESS(MATCH(O$1,'ru double'!$A$1:$A$34,0),MATCH(O$1,'ru double'!$A$1:$AH$1,0))),0)) / SUM('ru double'!$B$2:$AH$34)</f>
        <v>5.4283900342746664E-3</v>
      </c>
      <c r="V9" s="42">
        <f ca="1">(IFERROR(INDIRECT("'ru double'!" &amp; ADDRESS(MATCH(O$1,'ru double'!$A$1:$A$34,0),MATCH(O$1,'ru double'!$A$1:$AH$1,0))),0)
+ IFERROR(INDIRECT("'ru double'!" &amp; ADDRESS(MATCH(O$2,'ru double'!$A$1:$A$34,0),MATCH(O$2,'ru double'!$A$1:$AH$1,0))),0)
+ IFERROR(INDIRECT("'ru double'!" &amp; ADDRESS(MATCH(O$3,'ru double'!$A$1:$A$34,0),MATCH(O$3,'ru double'!$A$1:$AH$1,0))),0)) / SUM('ru double'!$B$2:$AH$34)</f>
        <v>6.3640883164504068E-4</v>
      </c>
      <c r="W9" s="37">
        <f t="shared" ca="1" si="3"/>
        <v>4.7919812026296256E-3</v>
      </c>
      <c r="X9" s="133" t="s">
        <v>261</v>
      </c>
      <c r="Y9" s="106" t="s">
        <v>262</v>
      </c>
    </row>
    <row r="10" spans="1:26" x14ac:dyDescent="0.25">
      <c r="A10" s="9">
        <v>4</v>
      </c>
      <c r="B10" s="4">
        <f ca="1">IFERROR(INDIRECT("'en'!" &amp; ADDRESS(MATCH(A$3,en!$A$1:$A$27,0),2)),0)
+ IFERROR(INDIRECT("'en'!" &amp; ADDRESS(MATCH(E$1,en!$A$1:$A$27,0),2)),0)</f>
        <v>3.8228960785957906E-3</v>
      </c>
      <c r="C10" s="4">
        <f ca="1">IFERROR(INDIRECT("'en'!" &amp; ADDRESS(MATCH(F$3,en!$A$1:$A$27,0),2)),0)
+ IFERROR(INDIRECT("'en'!" &amp; ADDRESS(MATCH(J$3,en!$A$1:$A$27,0),2)),0)</f>
        <v>3.3931477999052995E-2</v>
      </c>
      <c r="D10" s="7">
        <f t="shared" ca="1" si="0"/>
        <v>3.7754374077648784E-2</v>
      </c>
      <c r="E10" s="179"/>
      <c r="F10" s="132" t="s">
        <v>154</v>
      </c>
      <c r="G10" s="41">
        <f ca="1">IFERROR(INDIRECT("'en'!" &amp; ADDRESS(MATCH(C$2,en!$A$1:$A$27,0),2)),0)
+ IFERROR(INDIRECT("'en'!" &amp; ADDRESS(MATCH(C$1,en!$A$1:$A$27,0),2)),0)
+ IFERROR(INDIRECT("'en'!" &amp; ADDRESS(MATCH(C$3,en!$A$1:$A$27,0),2)),0)</f>
        <v>0.12669657354539413</v>
      </c>
      <c r="H10" s="42">
        <f ca="1">(IFERROR(INDIRECT("'en double'!" &amp; ADDRESS(MATCH(C$2,'en double'!$A$1:$A$27,0),MATCH(C$1,'en double'!$A$1:$AA$1,0))),0)
+ IFERROR(INDIRECT("'en double'!" &amp; ADDRESS(MATCH(C$1,'en double'!$A$1:$A$27,0),MATCH(C$2,'en double'!$A$1:$AA$1,0))),0)
+ IFERROR(INDIRECT("'en double'!" &amp; ADDRESS(MATCH(C$3,'en double'!$A$1:$A$27,0),MATCH(C$1,'en double'!$A$1:$AA$1,0))),0)
+ IFERROR(INDIRECT("'en double'!" &amp; ADDRESS(MATCH(C$1,'en double'!$A$1:$A$27,0),MATCH(C$3,'en double'!$A$1:$AA$1,0))),0)
+ IFERROR(INDIRECT("'en double'!" &amp; ADDRESS(MATCH(C$2,'en double'!$A$1:$A$27,0),MATCH(C$3,'en double'!$A$1:$AA$1,0))),0)
+ IFERROR(INDIRECT("'en double'!" &amp; ADDRESS(MATCH(C$3,'en double'!$A$1:$A$27,0),MATCH(C$2,'en double'!$A$1:$AA$1,0))),0)
+ IFERROR(INDIRECT("'en double'!" &amp; ADDRESS(MATCH(C$3,'en double'!$A$1:$A$27,0),MATCH(C$3,'en double'!$A$1:$AA$1,0))),0)
+ IFERROR(INDIRECT("'en double'!" &amp; ADDRESS(MATCH(C$2,'en double'!$A$1:$A$27,0),MATCH(C$2,'en double'!$A$1:$AA$1,0))),0)
+ IFERROR(INDIRECT("'en double'!" &amp; ADDRESS(MATCH(C$1,'en double'!$A$1:$A$27,0),MATCH(C$1,'en double'!$A$1:$AA$1,0))),0)) / SUM('en double'!$B$2:$AA$27)</f>
        <v>7.0906348812643941E-3</v>
      </c>
      <c r="I10" s="42">
        <f ca="1">(IFERROR(INDIRECT("'en double'!" &amp; ADDRESS(MATCH(C$1,'en double'!$A$1:$A$27,0),MATCH(C$1,'en double'!$A$1:$AA$1,0))),0)
+ IFERROR(INDIRECT("'en double'!" &amp; ADDRESS(MATCH(C$2,'en double'!$A$1:$A$27,0),MATCH(C$2,'en double'!$A$1:$AA$1,0))),0)
+ IFERROR(INDIRECT("'en double'!" &amp; ADDRESS(MATCH(C$3,'en double'!$A$1:$A$27,0),MATCH(C$3,'en double'!$A$1:$AA$1,0))),0)) / SUM('en double'!$B$2:$AA$27)</f>
        <v>2.1379761089677725E-3</v>
      </c>
      <c r="J10" s="37">
        <f t="shared" ca="1" si="2"/>
        <v>4.9526587722966212E-3</v>
      </c>
      <c r="K10" s="134">
        <f ca="1">SUM(B14:B16)</f>
        <v>0.48358049903491168</v>
      </c>
      <c r="L10" s="135">
        <f ca="1">SUM(C14:C16)</f>
        <v>0.51641950096508848</v>
      </c>
      <c r="N10" s="9">
        <v>4</v>
      </c>
      <c r="O10" s="4">
        <f ca="1">IFERROR(INDIRECT("'ru'!" &amp; ADDRESS(MATCH(N$3,ru!$A$1:$A$34,0),2)),0)
+ IFERROR(INDIRECT("'ru'!" &amp; ADDRESS(MATCH(R$1,ru!$A$1:$A$34,0),2)),0)</f>
        <v>3.2994023821933463E-2</v>
      </c>
      <c r="P10" s="4">
        <f ca="1">IFERROR(INDIRECT("'ru'!" &amp; ADDRESS(MATCH(S$3,ru!$A$1:$A$34,0),2)),0)
+ IFERROR(INDIRECT("'ru'!" &amp; ADDRESS(MATCH(W$3,ru!$A$1:$A$34,0),2)),0)</f>
        <v>3.3836144390730336E-2</v>
      </c>
      <c r="Q10" s="7">
        <f t="shared" ca="1" si="1"/>
        <v>6.6830168212663799E-2</v>
      </c>
      <c r="R10" s="184"/>
      <c r="S10" s="132" t="s">
        <v>154</v>
      </c>
      <c r="T10" s="41">
        <f ca="1">IFERROR(INDIRECT("'ru'!" &amp; ADDRESS(MATCH(P$2,ru!$A$1:$A$34,0),2)),0)
+ IFERROR(INDIRECT("'ru'!" &amp; ADDRESS(MATCH(P$1,ru!$A$1:$A$34,0),2)),0)
+ IFERROR(INDIRECT("'ru'!" &amp; ADDRESS(MATCH(P$3,ru!$A$1:$A$34,0),2)),0)</f>
        <v>0.11924004397823333</v>
      </c>
      <c r="U10" s="42">
        <f ca="1">(IFERROR(INDIRECT("'ru double'!" &amp; ADDRESS(MATCH(P$2,'ru double'!$A$1:$A$34,0),MATCH(P$1,'ru double'!$A$1:$AH$1,0))),0)
+ IFERROR(INDIRECT("'ru double'!" &amp; ADDRESS(MATCH(P$1,'ru double'!$A$1:$A$34,0),MATCH(P$2,'ru double'!$A$1:$AH$1,0))),0)
+ IFERROR(INDIRECT("'ru double'!" &amp; ADDRESS(MATCH(P$3,'ru double'!$A$1:$A$34,0),MATCH(P$1,'ru double'!$A$1:$AH$1,0))),0)
+ IFERROR(INDIRECT("'ru double'!" &amp; ADDRESS(MATCH(P$1,'ru double'!$A$1:$A$34,0),MATCH(P$3,'ru double'!$A$1:$AH$1,0))),0)
+ IFERROR(INDIRECT("'ru double'!" &amp; ADDRESS(MATCH(P$2,'ru double'!$A$1:$A$34,0),MATCH(P$3,'ru double'!$A$1:$AH$1,0))),0)
+ IFERROR(INDIRECT("'ru double'!" &amp; ADDRESS(MATCH(P$3,'ru double'!$A$1:$A$34,0),MATCH(P$2,'ru double'!$A$1:$AH$1,0))),0)
+ IFERROR(INDIRECT("'ru double'!" &amp; ADDRESS(MATCH(P$3,'ru double'!$A$1:$A$34,0),MATCH(P$3,'ru double'!$A$1:$AH$1,0))),0)
+ IFERROR(INDIRECT("'ru double'!" &amp; ADDRESS(MATCH(P$2,'ru double'!$A$1:$A$34,0),MATCH(P$2,'ru double'!$A$1:$AH$1,0))),0)
+ IFERROR(INDIRECT("'ru double'!" &amp; ADDRESS(MATCH(P$1,'ru double'!$A$1:$A$34,0),MATCH(P$1,'ru double'!$A$1:$AH$1,0))),0)) / SUM('ru double'!$B$2:$AH$34)</f>
        <v>4.3728149451732696E-3</v>
      </c>
      <c r="V10" s="42">
        <f ca="1">(IFERROR(INDIRECT("'ru double'!" &amp; ADDRESS(MATCH(P$1,'ru double'!$A$1:$A$34,0),MATCH(P$1,'ru double'!$A$1:$AH$1,0))),0)
+ IFERROR(INDIRECT("'ru double'!" &amp; ADDRESS(MATCH(P$2,'ru double'!$A$1:$A$34,0),MATCH(P$2,'ru double'!$A$1:$AH$1,0))),0)
+ IFERROR(INDIRECT("'ru double'!" &amp; ADDRESS(MATCH(P$3,'ru double'!$A$1:$A$34,0),MATCH(P$3,'ru double'!$A$1:$AH$1,0))),0)) / SUM('ru double'!$B$2:$AH$34)</f>
        <v>1.2563678066720922E-3</v>
      </c>
      <c r="W10" s="37">
        <f t="shared" ca="1" si="3"/>
        <v>3.1164471385011772E-3</v>
      </c>
      <c r="X10" s="134">
        <f ca="1">SUM(O14:O16)</f>
        <v>0.52348623138677564</v>
      </c>
      <c r="Y10" s="135">
        <f ca="1">SUM(P14:P16)</f>
        <v>0.47651195043140615</v>
      </c>
    </row>
    <row r="11" spans="1:26" x14ac:dyDescent="0.25">
      <c r="A11" s="30">
        <v>5</v>
      </c>
      <c r="B11" s="34">
        <f ca="1">IFERROR(INDIRECT("'en'!" &amp; ADDRESS(MATCH(A$1,en!$A$1:$A$27,0),2)),0)</f>
        <v>1.1570299406818522E-3</v>
      </c>
      <c r="C11" s="34">
        <f ca="1">IFERROR(INDIRECT("'en'!" &amp; ADDRESS(MATCH(F$1,en!$A$1:$A$27,0),2)),0)
+ IFERROR(INDIRECT("'en'!" &amp; ADDRESS(MATCH(J$1,en!$A$1:$A$27,0),2)),0)</f>
        <v>1.1452216546370431E-2</v>
      </c>
      <c r="D11" s="7">
        <f t="shared" ca="1" si="0"/>
        <v>1.2609246487052283E-2</v>
      </c>
      <c r="E11" s="180"/>
      <c r="F11" s="132" t="s">
        <v>155</v>
      </c>
      <c r="G11" s="41">
        <f ca="1">IFERROR(INDIRECT("'en'!" &amp; ADDRESS(MATCH(D$2,en!$A$1:$A$27,0),2)),0)
+ IFERROR(INDIRECT("'en'!" &amp; ADDRESS(MATCH(D$1,en!$A$1:$A$27,0),2)),0)
+ IFERROR(INDIRECT("'en'!" &amp; ADDRESS(MATCH(D$3,en!$A$1:$A$27,0),2)),0)
+ IFERROR(INDIRECT("'en'!" &amp; ADDRESS(MATCH(E$2,en!$A$1:$A$27,0),2)),0)
+ IFERROR(INDIRECT("'en'!" &amp; ADDRESS(MATCH(E$1,en!$A$1:$A$27,0),2)),0)
+ IFERROR(INDIRECT("'en'!" &amp; ADDRESS(MATCH(E$3,en!$A$1:$A$27,0),2)),0)</f>
        <v>0.12703049733362307</v>
      </c>
      <c r="H11" s="42">
        <f ca="1">(IFERROR(INDIRECT("'en double'!" &amp; ADDRESS(MATCH(D$2,'en double'!$A$1:$A$27,0),MATCH(D$1,'en double'!$A$1:$AA$1,0))),0)
+ IFERROR(INDIRECT("'en double'!" &amp; ADDRESS(MATCH(D$1,'en double'!$A$1:$A$27,0),MATCH(D$2,'en double'!$A$1:$AA$1,0))),0)
+ IFERROR(INDIRECT("'en double'!" &amp; ADDRESS(MATCH(D$3,'en double'!$A$1:$A$27,0),MATCH(D$1,'en double'!$A$1:$AA$1,0))),0)
+ IFERROR(INDIRECT("'en double'!" &amp; ADDRESS(MATCH(D$1,'en double'!$A$1:$A$27,0),MATCH(D$3,'en double'!$A$1:$AA$1,0))),0)
+ IFERROR(INDIRECT("'en double'!" &amp; ADDRESS(MATCH(D$2,'en double'!$A$1:$A$27,0),MATCH(D$3,'en double'!$A$1:$AA$1,0))),0)
+ IFERROR(INDIRECT("'en double'!" &amp; ADDRESS(MATCH(D$3,'en double'!$A$1:$A$27,0),MATCH(D$2,'en double'!$A$1:$AA$1,0))),0)
+ IFERROR(INDIRECT("'en double'!" &amp; ADDRESS(MATCH(D$3,'en double'!$A$1:$A$27,0),MATCH(D$3,'en double'!$A$1:$AA$1,0))),0)
+ IFERROR(INDIRECT("'en double'!" &amp; ADDRESS(MATCH(D$2,'en double'!$A$1:$A$27,0),MATCH(D$2,'en double'!$A$1:$AA$1,0))),0)
+ IFERROR(INDIRECT("'en double'!" &amp; ADDRESS(MATCH(D$1,'en double'!$A$1:$A$27,0),MATCH(D$1,'en double'!$A$1:$AA$1,0))),0)
+ IFERROR(INDIRECT("'en double'!" &amp; ADDRESS(MATCH(D$1,'en double'!$A$1:$A$27,0),MATCH(E$1,'en double'!$A$1:$AA$1,0))),0)
+ IFERROR(INDIRECT("'en double'!" &amp; ADDRESS(MATCH(D$1,'en double'!$A$1:$A$27,0),MATCH(E$2,'en double'!$A$1:$AA$1,0))),0)
+ IFERROR(INDIRECT("'en double'!" &amp; ADDRESS(MATCH(D$1,'en double'!$A$1:$A$27,0),MATCH(E$3,'en double'!$A$1:$AA$1,0))),0)
+ IFERROR(INDIRECT("'en double'!" &amp; ADDRESS(MATCH(D$2,'en double'!$A$1:$A$27,0),MATCH(E$1,'en double'!$A$1:$AA$1,0))),0)
+ IFERROR(INDIRECT("'en double'!" &amp; ADDRESS(MATCH(D$2,'en double'!$A$1:$A$27,0),MATCH(E$2,'en double'!$A$1:$AA$1,0))),0)
+ IFERROR(INDIRECT("'en double'!" &amp; ADDRESS(MATCH(D$2,'en double'!$A$1:$A$27,0),MATCH(E$3,'en double'!$A$1:$AA$1,0))),0)
+ IFERROR(INDIRECT("'en double'!" &amp; ADDRESS(MATCH(D$3,'en double'!$A$1:$A$27,0),MATCH(E$1,'en double'!$A$1:$AA$1,0))),0)
+ IFERROR(INDIRECT("'en double'!" &amp; ADDRESS(MATCH(D$3,'en double'!$A$1:$A$27,0),MATCH(E$2,'en double'!$A$1:$AA$1,0))),0)
+ IFERROR(INDIRECT("'en double'!" &amp; ADDRESS(MATCH(D$3,'en double'!$A$1:$A$27,0),MATCH(E$3,'en double'!$A$1:$AA$1,0))),0)
+ IFERROR(INDIRECT("'en double'!" &amp; ADDRESS(MATCH(E$1,'en double'!$A$1:$A$27,0),MATCH(D$1,'en double'!$A$1:$AA$1,0))),0)
+ IFERROR(INDIRECT("'en double'!" &amp; ADDRESS(MATCH(E$1,'en double'!$A$1:$A$27,0),MATCH(D$2,'en double'!$A$1:$AA$1,0))),0)
+ IFERROR(INDIRECT("'en double'!" &amp; ADDRESS(MATCH(E$1,'en double'!$A$1:$A$27,0),MATCH(D$3,'en double'!$A$1:$AA$1,0))),0)
+ IFERROR(INDIRECT("'en double'!" &amp; ADDRESS(MATCH(E$2,'en double'!$A$1:$A$27,0),MATCH(D$1,'en double'!$A$1:$AA$1,0))),0)
+ IFERROR(INDIRECT("'en double'!" &amp; ADDRESS(MATCH(E$2,'en double'!$A$1:$A$27,0),MATCH(D$2,'en double'!$A$1:$AA$1,0))),0)
+ IFERROR(INDIRECT("'en double'!" &amp; ADDRESS(MATCH(E$2,'en double'!$A$1:$A$27,0),MATCH(D$3,'en double'!$A$1:$AA$1,0))),0)
+ IFERROR(INDIRECT("'en double'!" &amp; ADDRESS(MATCH(E$3,'en double'!$A$1:$A$27,0),MATCH(D$1,'en double'!$A$1:$AA$1,0))),0)
+ IFERROR(INDIRECT("'en double'!" &amp; ADDRESS(MATCH(E$3,'en double'!$A$1:$A$27,0),MATCH(D$2,'en double'!$A$1:$AA$1,0))),0)
+ IFERROR(INDIRECT("'en double'!" &amp; ADDRESS(MATCH(E$3,'en double'!$A$1:$A$27,0),MATCH(D$3,'en double'!$A$1:$AA$1,0))),0)
+ IFERROR(INDIRECT("'en double'!" &amp; ADDRESS(MATCH(E$2,'en double'!$A$1:$A$27,0),MATCH(E$1,'en double'!$A$1:$AA$1,0))),0)
+ IFERROR(INDIRECT("'en double'!" &amp; ADDRESS(MATCH(E$1,'en double'!$A$1:$A$27,0),MATCH(E$2,'en double'!$A$1:$AA$1,0))),0)
+ IFERROR(INDIRECT("'en double'!" &amp; ADDRESS(MATCH(E$3,'en double'!$A$1:$A$27,0),MATCH(E$1,'en double'!$A$1:$AA$1,0))),0)
+ IFERROR(INDIRECT("'en double'!" &amp; ADDRESS(MATCH(E$1,'en double'!$A$1:$A$27,0),MATCH(E$3,'en double'!$A$1:$AA$1,0))),0)
+ IFERROR(INDIRECT("'en double'!" &amp; ADDRESS(MATCH(E$2,'en double'!$A$1:$A$27,0),MATCH(E$3,'en double'!$A$1:$AA$1,0))),0)
+ IFERROR(INDIRECT("'en double'!" &amp; ADDRESS(MATCH(E$3,'en double'!$A$1:$A$27,0),MATCH(E$2,'en double'!$A$1:$AA$1,0))),0)
+ IFERROR(INDIRECT("'en double'!" &amp; ADDRESS(MATCH(E$3,'en double'!$A$1:$A$27,0),MATCH(E$3,'en double'!$A$1:$AA$1,0))),0)
+ IFERROR(INDIRECT("'en double'!" &amp; ADDRESS(MATCH(E$2,'en double'!$A$1:$A$27,0),MATCH(E$2,'en double'!$A$1:$AA$1,0))),0)
+ IFERROR(INDIRECT("'en double'!" &amp; ADDRESS(MATCH(E$1,'en double'!$A$1:$A$27,0),MATCH(E$1,'en double'!$A$1:$AA$1,0))),0)) / SUM('en double'!$B$2:$AA$27)</f>
        <v>4.1748492256012985E-3</v>
      </c>
      <c r="I11" s="42">
        <f ca="1">(IFERROR(INDIRECT("'en double'!" &amp; ADDRESS(MATCH(D$1,'en double'!$A$1:$A$27,0),MATCH(D$1,'en double'!$A$1:$AA$1,0))),0)
+ IFERROR(INDIRECT("'en double'!" &amp; ADDRESS(MATCH(D$2,'en double'!$A$1:$A$27,0),MATCH(D$2,'en double'!$A$1:$AA$1,0))),0)
+ IFERROR(INDIRECT("'en double'!" &amp; ADDRESS(MATCH(D$3,'en double'!$A$1:$A$27,0),MATCH(D$3,'en double'!$A$1:$AA$1,0))),0)
+ IFERROR(INDIRECT("'en double'!" &amp; ADDRESS(MATCH(E$1,'en double'!$A$1:$A$27,0),MATCH(E$1,'en double'!$A$1:$AA$1,0))),0)
+ IFERROR(INDIRECT("'en double'!" &amp; ADDRESS(MATCH(E$2,'en double'!$A$1:$A$27,0),MATCH(E$2,'en double'!$A$1:$AA$1,0))),0)
+ IFERROR(INDIRECT("'en double'!" &amp; ADDRESS(MATCH(E$3,'en double'!$A$1:$A$27,0),MATCH(E$3,'en double'!$A$1:$AA$1,0))),0)) / SUM('en double'!$B$2:$AA$27)</f>
        <v>2.6567360874734237E-4</v>
      </c>
      <c r="J11" s="37">
        <f t="shared" ca="1" si="2"/>
        <v>3.9091756168539559E-3</v>
      </c>
      <c r="N11" s="30">
        <v>5</v>
      </c>
      <c r="O11" s="34">
        <f ca="1">IFERROR(INDIRECT("'ru'!" &amp; ADDRESS(MATCH(N$1,ru!$A$1:$A$34,0),2)),0)</f>
        <v>6.4510046637031963E-3</v>
      </c>
      <c r="P11" s="34">
        <f ca="1">IFERROR(INDIRECT("'ru'!" &amp; ADDRESS(MATCH(S$1,ru!$A$1:$A$34,0),2)),0)
+ IFERROR(INDIRECT("'ru'!" &amp; ADDRESS(MATCH(W$1,ru!$A$1:$A$34,0),2)),0)</f>
        <v>6.2485688415919553E-2</v>
      </c>
      <c r="Q11" s="7">
        <f t="shared" ca="1" si="1"/>
        <v>6.8936693079622746E-2</v>
      </c>
      <c r="R11" s="185"/>
      <c r="S11" s="132" t="s">
        <v>155</v>
      </c>
      <c r="T11" s="41">
        <f ca="1">IFERROR(INDIRECT("'ru'!" &amp; ADDRESS(MATCH(Q$2,ru!$A$1:$A$34,0),2)),0)
+ IFERROR(INDIRECT("'ru'!" &amp; ADDRESS(MATCH(Q$1,ru!$A$1:$A$34,0),2)),0)
+ IFERROR(INDIRECT("'ru'!" &amp; ADDRESS(MATCH(Q$3,ru!$A$1:$A$34,0),2)),0)
+ IFERROR(INDIRECT("'ru'!" &amp; ADDRESS(MATCH(R$2,ru!$A$1:$A$34,0),2)),0)
+ IFERROR(INDIRECT("'ru'!" &amp; ADDRESS(MATCH(R$1,ru!$A$1:$A$34,0),2)),0)
+ IFERROR(INDIRECT("'ru'!" &amp; ADDRESS(MATCH(R$3,ru!$A$1:$A$34,0),2)),0)</f>
        <v>0.18993965501181284</v>
      </c>
      <c r="U11" s="42">
        <f ca="1">(IFERROR(INDIRECT("'ru double'!" &amp; ADDRESS(MATCH(Q$2,'ru double'!$A$1:$A$34,0),MATCH(Q$1,'ru double'!$A$1:$AH$1,0))),0)
+ IFERROR(INDIRECT("'ru double'!" &amp; ADDRESS(MATCH(Q$1,'ru double'!$A$1:$A$34,0),MATCH(Q$2,'ru double'!$A$1:$AH$1,0))),0)
+ IFERROR(INDIRECT("'ru double'!" &amp; ADDRESS(MATCH(Q$3,'ru double'!$A$1:$A$34,0),MATCH(Q$1,'ru double'!$A$1:$AH$1,0))),0)
+ IFERROR(INDIRECT("'ru double'!" &amp; ADDRESS(MATCH(Q$1,'ru double'!$A$1:$A$34,0),MATCH(Q$3,'ru double'!$A$1:$AH$1,0))),0)
+ IFERROR(INDIRECT("'ru double'!" &amp; ADDRESS(MATCH(Q$2,'ru double'!$A$1:$A$34,0),MATCH(Q$3,'ru double'!$A$1:$AH$1,0))),0)
+ IFERROR(INDIRECT("'ru double'!" &amp; ADDRESS(MATCH(Q$3,'ru double'!$A$1:$A$34,0),MATCH(Q$2,'ru double'!$A$1:$AH$1,0))),0)
+ IFERROR(INDIRECT("'ru double'!" &amp; ADDRESS(MATCH(Q$3,'ru double'!$A$1:$A$34,0),MATCH(Q$3,'ru double'!$A$1:$AH$1,0))),0)
+ IFERROR(INDIRECT("'ru double'!" &amp; ADDRESS(MATCH(Q$2,'ru double'!$A$1:$A$34,0),MATCH(Q$2,'ru double'!$A$1:$AH$1,0))),0)
+ IFERROR(INDIRECT("'ru double'!" &amp; ADDRESS(MATCH(Q$1,'ru double'!$A$1:$A$34,0),MATCH(Q$1,'ru double'!$A$1:$AH$1,0))),0)
+ IFERROR(INDIRECT("'ru double'!" &amp; ADDRESS(MATCH(Q$1,'ru double'!$A$1:$A$34,0),MATCH(R$1,'ru double'!$A$1:$AH$1,0))),0)
+ IFERROR(INDIRECT("'ru double'!" &amp; ADDRESS(MATCH(Q$1,'ru double'!$A$1:$A$34,0),MATCH(R$2,'ru double'!$A$1:$AH$1,0))),0)
+ IFERROR(INDIRECT("'ru double'!" &amp; ADDRESS(MATCH(Q$1,'ru double'!$A$1:$A$34,0),MATCH(R$3,'ru double'!$A$1:$AH$1,0))),0)
+ IFERROR(INDIRECT("'ru double'!" &amp; ADDRESS(MATCH(Q$2,'ru double'!$A$1:$A$34,0),MATCH(R$1,'ru double'!$A$1:$AH$1,0))),0)
+ IFERROR(INDIRECT("'ru double'!" &amp; ADDRESS(MATCH(Q$2,'ru double'!$A$1:$A$34,0),MATCH(R$2,'ru double'!$A$1:$AH$1,0))),0)
+ IFERROR(INDIRECT("'ru double'!" &amp; ADDRESS(MATCH(Q$2,'ru double'!$A$1:$A$34,0),MATCH(R$3,'ru double'!$A$1:$AH$1,0))),0)
+ IFERROR(INDIRECT("'ru double'!" &amp; ADDRESS(MATCH(Q$3,'ru double'!$A$1:$A$34,0),MATCH(R$1,'ru double'!$A$1:$AH$1,0))),0)
+ IFERROR(INDIRECT("'ru double'!" &amp; ADDRESS(MATCH(Q$3,'ru double'!$A$1:$A$34,0),MATCH(R$2,'ru double'!$A$1:$AH$1,0))),0)
+ IFERROR(INDIRECT("'ru double'!" &amp; ADDRESS(MATCH(Q$3,'ru double'!$A$1:$A$34,0),MATCH(R$3,'ru double'!$A$1:$AH$1,0))),0)
+ IFERROR(INDIRECT("'ru double'!" &amp; ADDRESS(MATCH(R$1,'ru double'!$A$1:$A$34,0),MATCH(Q$1,'ru double'!$A$1:$AH$1,0))),0)
+ IFERROR(INDIRECT("'ru double'!" &amp; ADDRESS(MATCH(R$1,'ru double'!$A$1:$A$34,0),MATCH(Q$2,'ru double'!$A$1:$AH$1,0))),0)
+ IFERROR(INDIRECT("'ru double'!" &amp; ADDRESS(MATCH(R$1,'ru double'!$A$1:$A$34,0),MATCH(Q$3,'ru double'!$A$1:$AH$1,0))),0)
+ IFERROR(INDIRECT("'ru double'!" &amp; ADDRESS(MATCH(R$2,'ru double'!$A$1:$A$34,0),MATCH(Q$1,'ru double'!$A$1:$AH$1,0))),0)
+ IFERROR(INDIRECT("'ru double'!" &amp; ADDRESS(MATCH(R$2,'ru double'!$A$1:$A$34,0),MATCH(Q$2,'ru double'!$A$1:$AH$1,0))),0)
+ IFERROR(INDIRECT("'ru double'!" &amp; ADDRESS(MATCH(R$2,'ru double'!$A$1:$A$34,0),MATCH(Q$3,'ru double'!$A$1:$AH$1,0))),0)
+ IFERROR(INDIRECT("'ru double'!" &amp; ADDRESS(MATCH(R$3,'ru double'!$A$1:$A$34,0),MATCH(Q$1,'ru double'!$A$1:$AH$1,0))),0)
+ IFERROR(INDIRECT("'ru double'!" &amp; ADDRESS(MATCH(R$3,'ru double'!$A$1:$A$34,0),MATCH(Q$2,'ru double'!$A$1:$AH$1,0))),0)
+ IFERROR(INDIRECT("'ru double'!" &amp; ADDRESS(MATCH(R$3,'ru double'!$A$1:$A$34,0),MATCH(Q$3,'ru double'!$A$1:$AH$1,0))),0)
+ IFERROR(INDIRECT("'ru double'!" &amp; ADDRESS(MATCH(R$2,'ru double'!$A$1:$A$34,0),MATCH(R$1,'ru double'!$A$1:$AH$1,0))),0)
+ IFERROR(INDIRECT("'ru double'!" &amp; ADDRESS(MATCH(R$1,'ru double'!$A$1:$A$34,0),MATCH(R$2,'ru double'!$A$1:$AH$1,0))),0)
+ IFERROR(INDIRECT("'ru double'!" &amp; ADDRESS(MATCH(R$3,'ru double'!$A$1:$A$34,0),MATCH(R$1,'ru double'!$A$1:$AH$1,0))),0)
+ IFERROR(INDIRECT("'ru double'!" &amp; ADDRESS(MATCH(R$1,'ru double'!$A$1:$A$34,0),MATCH(R$3,'ru double'!$A$1:$AH$1,0))),0)
+ IFERROR(INDIRECT("'ru double'!" &amp; ADDRESS(MATCH(R$2,'ru double'!$A$1:$A$34,0),MATCH(R$3,'ru double'!$A$1:$AH$1,0))),0)
+ IFERROR(INDIRECT("'ru double'!" &amp; ADDRESS(MATCH(R$3,'ru double'!$A$1:$A$34,0),MATCH(R$2,'ru double'!$A$1:$AH$1,0))),0)
+ IFERROR(INDIRECT("'ru double'!" &amp; ADDRESS(MATCH(R$3,'ru double'!$A$1:$A$34,0),MATCH(R$3,'ru double'!$A$1:$AH$1,0))),0)
+ IFERROR(INDIRECT("'ru double'!" &amp; ADDRESS(MATCH(R$2,'ru double'!$A$1:$A$34,0),MATCH(R$2,'ru double'!$A$1:$AH$1,0))),0)
+ IFERROR(INDIRECT("'ru double'!" &amp; ADDRESS(MATCH(R$1,'ru double'!$A$1:$A$34,0),MATCH(R$1,'ru double'!$A$1:$AH$1,0))),0)) / SUM('ru double'!$B$2:$AH$34)</f>
        <v>2.4883156098690927E-2</v>
      </c>
      <c r="V11" s="42">
        <f ca="1">(IFERROR(INDIRECT("'ru double'!" &amp; ADDRESS(MATCH(Q$1,'ru double'!$A$1:$A$34,0),MATCH(Q$1,'ru double'!$A$1:$AH$1,0))),0)
+ IFERROR(INDIRECT("'ru double'!" &amp; ADDRESS(MATCH(Q$2,'ru double'!$A$1:$A$34,0),MATCH(Q$2,'ru double'!$A$1:$AH$1,0))),0)
+ IFERROR(INDIRECT("'ru double'!" &amp; ADDRESS(MATCH(Q$3,'ru double'!$A$1:$A$34,0),MATCH(Q$3,'ru double'!$A$1:$AH$1,0))),0)
+ IFERROR(INDIRECT("'ru double'!" &amp; ADDRESS(MATCH(R$1,'ru double'!$A$1:$A$34,0),MATCH(R$1,'ru double'!$A$1:$AH$1,0))),0)
+ IFERROR(INDIRECT("'ru double'!" &amp; ADDRESS(MATCH(R$2,'ru double'!$A$1:$A$34,0),MATCH(R$2,'ru double'!$A$1:$AH$1,0))),0)
+ IFERROR(INDIRECT("'ru double'!" &amp; ADDRESS(MATCH(R$3,'ru double'!$A$1:$A$34,0),MATCH(R$3,'ru double'!$A$1:$AH$1,0))),0)) / SUM('ru double'!$B$2:$AH$34)</f>
        <v>4.3325392715889595E-3</v>
      </c>
      <c r="W11" s="37">
        <f t="shared" ca="1" si="3"/>
        <v>2.0550616827101967E-2</v>
      </c>
    </row>
    <row r="12" spans="1:26" x14ac:dyDescent="0.25">
      <c r="A12" s="350">
        <v>6</v>
      </c>
      <c r="B12" s="136">
        <f ca="1">IFERROR(INDIRECT("'en'!" &amp; ADDRESS(MATCH(E$3,en!$A$1:$A$27,0),2)),0)
+ IFERROR(INDIRECT("'en'!" &amp; ADDRESS(MATCH(C$3,en!$A$1:$A$27,0),2)),0)
+ IFERROR(INDIRECT("'en'!" &amp; ADDRESS(MATCH(B$3,en!$A$1:$A$27,0),2)),0)</f>
        <v>0</v>
      </c>
      <c r="C12" s="136">
        <f ca="1">IFERROR(INDIRECT("'en'!" &amp; ADDRESS(MATCH(H$3,en!$A$1:$A$27,0),2)),0)
+ IFERROR(INDIRECT("'en'!" &amp; ADDRESS(MATCH(I$3,en!$A$1:$A$27,0),2)),0)
+ IFERROR(INDIRECT("'en'!" &amp; ADDRESS(MATCH(K$1,en!$A$1:$A$27,0),2)),0)</f>
        <v>0</v>
      </c>
      <c r="D12" s="52">
        <f t="shared" ca="1" si="0"/>
        <v>0</v>
      </c>
      <c r="E12" s="181"/>
      <c r="F12" s="132" t="s">
        <v>156</v>
      </c>
      <c r="G12" s="41">
        <f ca="1">IFERROR(INDIRECT("'en'!" &amp; ADDRESS(MATCH(F$2,en!$A$1:$A$27,0),2)),0)
+ IFERROR(INDIRECT("'en'!" &amp; ADDRESS(MATCH(F$1,en!$A$1:$A$27,0),2)),0)
+ IFERROR(INDIRECT("'en'!" &amp; ADDRESS(MATCH(F$3,en!$A$1:$A$27,0),2)),0)
+ IFERROR(INDIRECT("'en'!" &amp; ADDRESS(MATCH(G$2,en!$A$1:$A$27,0),2)),0)
+ IFERROR(INDIRECT("'en'!" &amp; ADDRESS(MATCH(G$1,en!$A$1:$A$27,0),2)),0)
+ IFERROR(INDIRECT("'en'!" &amp; ADDRESS(MATCH(G$3,en!$A$1:$A$27,0),2)),0)</f>
        <v>0.15127324278691168</v>
      </c>
      <c r="H12" s="42">
        <f ca="1">(IFERROR(INDIRECT("'en double'!" &amp; ADDRESS(MATCH(F$2,'en double'!$A$1:$A$27,0),MATCH(F$1,'en double'!$A$1:$AA$1,0))),0)
+ IFERROR(INDIRECT("'en double'!" &amp; ADDRESS(MATCH(F$1,'en double'!$A$1:$A$27,0),MATCH(F$2,'en double'!$A$1:$AA$1,0))),0)
+ IFERROR(INDIRECT("'en double'!" &amp; ADDRESS(MATCH(F$3,'en double'!$A$1:$A$27,0),MATCH(F$1,'en double'!$A$1:$AA$1,0))),0)
+ IFERROR(INDIRECT("'en double'!" &amp; ADDRESS(MATCH(F$1,'en double'!$A$1:$A$27,0),MATCH(F$3,'en double'!$A$1:$AA$1,0))),0)
+ IFERROR(INDIRECT("'en double'!" &amp; ADDRESS(MATCH(F$2,'en double'!$A$1:$A$27,0),MATCH(F$3,'en double'!$A$1:$AA$1,0))),0)
+ IFERROR(INDIRECT("'en double'!" &amp; ADDRESS(MATCH(F$3,'en double'!$A$1:$A$27,0),MATCH(F$2,'en double'!$A$1:$AA$1,0))),0)
+ IFERROR(INDIRECT("'en double'!" &amp; ADDRESS(MATCH(F$3,'en double'!$A$1:$A$27,0),MATCH(F$3,'en double'!$A$1:$AA$1,0))),0)
+ IFERROR(INDIRECT("'en double'!" &amp; ADDRESS(MATCH(F$2,'en double'!$A$1:$A$27,0),MATCH(F$2,'en double'!$A$1:$AA$1,0))),0)
+ IFERROR(INDIRECT("'en double'!" &amp; ADDRESS(MATCH(F$1,'en double'!$A$1:$A$27,0),MATCH(F$1,'en double'!$A$1:$AA$1,0))),0)
+ IFERROR(INDIRECT("'en double'!" &amp; ADDRESS(MATCH(F$1,'en double'!$A$1:$A$27,0),MATCH(G$1,'en double'!$A$1:$AA$1,0))),0)
+ IFERROR(INDIRECT("'en double'!" &amp; ADDRESS(MATCH(F$1,'en double'!$A$1:$A$27,0),MATCH(G$2,'en double'!$A$1:$AA$1,0))),0)
+ IFERROR(INDIRECT("'en double'!" &amp; ADDRESS(MATCH(F$1,'en double'!$A$1:$A$27,0),MATCH(G$3,'en double'!$A$1:$AA$1,0))),0)
+ IFERROR(INDIRECT("'en double'!" &amp; ADDRESS(MATCH(F$2,'en double'!$A$1:$A$27,0),MATCH(G$1,'en double'!$A$1:$AA$1,0))),0)
+ IFERROR(INDIRECT("'en double'!" &amp; ADDRESS(MATCH(F$2,'en double'!$A$1:$A$27,0),MATCH(G$2,'en double'!$A$1:$AA$1,0))),0)
+ IFERROR(INDIRECT("'en double'!" &amp; ADDRESS(MATCH(F$2,'en double'!$A$1:$A$27,0),MATCH(G$3,'en double'!$A$1:$AA$1,0))),0)
+ IFERROR(INDIRECT("'en double'!" &amp; ADDRESS(MATCH(F$3,'en double'!$A$1:$A$27,0),MATCH(G$1,'en double'!$A$1:$AA$1,0))),0)
+ IFERROR(INDIRECT("'en double'!" &amp; ADDRESS(MATCH(F$3,'en double'!$A$1:$A$27,0),MATCH(G$2,'en double'!$A$1:$AA$1,0))),0)
+ IFERROR(INDIRECT("'en double'!" &amp; ADDRESS(MATCH(F$3,'en double'!$A$1:$A$27,0),MATCH(G$3,'en double'!$A$1:$AA$1,0))),0)
+ IFERROR(INDIRECT("'en double'!" &amp; ADDRESS(MATCH(G$1,'en double'!$A$1:$A$27,0),MATCH(F$1,'en double'!$A$1:$AA$1,0))),0)
+ IFERROR(INDIRECT("'en double'!" &amp; ADDRESS(MATCH(G$1,'en double'!$A$1:$A$27,0),MATCH(F$2,'en double'!$A$1:$AA$1,0))),0)
+ IFERROR(INDIRECT("'en double'!" &amp; ADDRESS(MATCH(G$1,'en double'!$A$1:$A$27,0),MATCH(F$3,'en double'!$A$1:$AA$1,0))),0)
+ IFERROR(INDIRECT("'en double'!" &amp; ADDRESS(MATCH(G$2,'en double'!$A$1:$A$27,0),MATCH(F$1,'en double'!$A$1:$AA$1,0))),0)
+ IFERROR(INDIRECT("'en double'!" &amp; ADDRESS(MATCH(G$2,'en double'!$A$1:$A$27,0),MATCH(F$2,'en double'!$A$1:$AA$1,0))),0)
+ IFERROR(INDIRECT("'en double'!" &amp; ADDRESS(MATCH(G$2,'en double'!$A$1:$A$27,0),MATCH(F$3,'en double'!$A$1:$AA$1,0))),0)
+ IFERROR(INDIRECT("'en double'!" &amp; ADDRESS(MATCH(G$3,'en double'!$A$1:$A$27,0),MATCH(F$1,'en double'!$A$1:$AA$1,0))),0)
+ IFERROR(INDIRECT("'en double'!" &amp; ADDRESS(MATCH(G$3,'en double'!$A$1:$A$27,0),MATCH(F$2,'en double'!$A$1:$AA$1,0))),0)
+ IFERROR(INDIRECT("'en double'!" &amp; ADDRESS(MATCH(G$3,'en double'!$A$1:$A$27,0),MATCH(F$3,'en double'!$A$1:$AA$1,0))),0)
+ IFERROR(INDIRECT("'en double'!" &amp; ADDRESS(MATCH(G$2,'en double'!$A$1:$A$27,0),MATCH(G$1,'en double'!$A$1:$AA$1,0))),0)
+ IFERROR(INDIRECT("'en double'!" &amp; ADDRESS(MATCH(G$1,'en double'!$A$1:$A$27,0),MATCH(G$2,'en double'!$A$1:$AA$1,0))),0)
+ IFERROR(INDIRECT("'en double'!" &amp; ADDRESS(MATCH(G$3,'en double'!$A$1:$A$27,0),MATCH(G$1,'en double'!$A$1:$AA$1,0))),0)
+ IFERROR(INDIRECT("'en double'!" &amp; ADDRESS(MATCH(G$1,'en double'!$A$1:$A$27,0),MATCH(G$3,'en double'!$A$1:$AA$1,0))),0)
+ IFERROR(INDIRECT("'en double'!" &amp; ADDRESS(MATCH(G$2,'en double'!$A$1:$A$27,0),MATCH(G$3,'en double'!$A$1:$AA$1,0))),0)
+ IFERROR(INDIRECT("'en double'!" &amp; ADDRESS(MATCH(G$3,'en double'!$A$1:$A$27,0),MATCH(G$2,'en double'!$A$1:$AA$1,0))),0)
+ IFERROR(INDIRECT("'en double'!" &amp; ADDRESS(MATCH(G$3,'en double'!$A$1:$A$27,0),MATCH(G$3,'en double'!$A$1:$AA$1,0))),0)
+ IFERROR(INDIRECT("'en double'!" &amp; ADDRESS(MATCH(G$2,'en double'!$A$1:$A$27,0),MATCH(G$2,'en double'!$A$1:$AA$1,0))),0)
+ IFERROR(INDIRECT("'en double'!" &amp; ADDRESS(MATCH(G$1,'en double'!$A$1:$A$27,0),MATCH(G$1,'en double'!$A$1:$AA$1,0))),0)) / SUM('en double'!$B$2:$AA$27)</f>
        <v>1.0851659490387617E-2</v>
      </c>
      <c r="I12" s="42">
        <f ca="1">(IFERROR(INDIRECT("'en double'!" &amp; ADDRESS(MATCH(F$1,'en double'!$A$1:$A$27,0),MATCH(F$1,'en double'!$A$1:$AA$1,0))),0)
+ IFERROR(INDIRECT("'en double'!" &amp; ADDRESS(MATCH(F$2,'en double'!$A$1:$A$27,0),MATCH(F$2,'en double'!$A$1:$AA$1,0))),0)
+ IFERROR(INDIRECT("'en double'!" &amp; ADDRESS(MATCH(F$3,'en double'!$A$1:$A$27,0),MATCH(F$3,'en double'!$A$1:$AA$1,0))),0)
+ IFERROR(INDIRECT("'en double'!" &amp; ADDRESS(MATCH(G$1,'en double'!$A$1:$A$27,0),MATCH(G$1,'en double'!$A$1:$AA$1,0))),0)
+ IFERROR(INDIRECT("'en double'!" &amp; ADDRESS(MATCH(G$2,'en double'!$A$1:$A$27,0),MATCH(G$2,'en double'!$A$1:$AA$1,0))),0)
+ IFERROR(INDIRECT("'en double'!" &amp; ADDRESS(MATCH(G$3,'en double'!$A$1:$A$27,0),MATCH(G$3,'en double'!$A$1:$AA$1,0))),0)) / SUM('en double'!$B$2:$AA$27)</f>
        <v>6.9959784195908689E-3</v>
      </c>
      <c r="J12" s="37">
        <f t="shared" ca="1" si="2"/>
        <v>3.8556810707967484E-3</v>
      </c>
      <c r="N12" s="350">
        <v>6</v>
      </c>
      <c r="O12" s="351">
        <f ca="1">IFERROR(INDIRECT("'ru'!" &amp; ADDRESS(MATCH(R$3,ru!$A$1:$A$34,0),2)),0)
+ IFERROR(INDIRECT("'ru'!" &amp; ADDRESS(MATCH(P$3,ru!$A$1:$A$34,0),2)),0)
+ IFERROR(INDIRECT("'ru'!" &amp; ADDRESS(MATCH(O$3,ru!$A$1:$A$34,0),2)),0)</f>
        <v>2.0448170620207675E-2</v>
      </c>
      <c r="P12" s="351">
        <f ca="1">IFERROR(INDIRECT("'ru'!" &amp; ADDRESS(MATCH(U$3,ru!$A$1:$A$34,0),2)),0)
+ IFERROR(INDIRECT("'ru'!" &amp; ADDRESS(MATCH(V$3,ru!$A$1:$A$34,0),2)),0)
+ IFERROR(INDIRECT("'ru'!" &amp; ADDRESS(MATCH(X$1,ru!$A$1:$A$34,0),2)),0)</f>
        <v>2.5876477183601594E-2</v>
      </c>
      <c r="Q12" s="7">
        <f t="shared" ca="1" si="1"/>
        <v>4.6324647803809266E-2</v>
      </c>
      <c r="R12" s="186"/>
      <c r="S12" s="132" t="s">
        <v>156</v>
      </c>
      <c r="T12" s="41">
        <f ca="1">IFERROR(INDIRECT("'ru'!" &amp; ADDRESS(MATCH(S$2,ru!$A$1:$A$34,0),2)),0)
+ IFERROR(INDIRECT("'ru'!" &amp; ADDRESS(MATCH(S$1,ru!$A$1:$A$34,0),2)),0)
+ IFERROR(INDIRECT("'ru'!" &amp; ADDRESS(MATCH(S$3,ru!$A$1:$A$34,0),2)),0)
+ IFERROR(INDIRECT("'ru'!" &amp; ADDRESS(MATCH(T$2,ru!$A$1:$A$34,0),2)),0)
+ IFERROR(INDIRECT("'ru'!" &amp; ADDRESS(MATCH(T$1,ru!$A$1:$A$34,0),2)),0)
+ IFERROR(INDIRECT("'ru'!" &amp; ADDRESS(MATCH(T$3,ru!$A$1:$A$34,0),2)),0)</f>
        <v>0.13082265288159331</v>
      </c>
      <c r="U12" s="42">
        <f ca="1">(IFERROR(INDIRECT("'ru double'!" &amp; ADDRESS(MATCH(S$2,'ru double'!$A$1:$A$34,0),MATCH(S$1,'ru double'!$A$1:$AH$1,0))),0)
+ IFERROR(INDIRECT("'ru double'!" &amp; ADDRESS(MATCH(S$1,'ru double'!$A$1:$A$34,0),MATCH(S$2,'ru double'!$A$1:$AH$1,0))),0)
+ IFERROR(INDIRECT("'ru double'!" &amp; ADDRESS(MATCH(S$3,'ru double'!$A$1:$A$34,0),MATCH(S$1,'ru double'!$A$1:$AH$1,0))),0)
+ IFERROR(INDIRECT("'ru double'!" &amp; ADDRESS(MATCH(S$1,'ru double'!$A$1:$A$34,0),MATCH(S$3,'ru double'!$A$1:$AH$1,0))),0)
+ IFERROR(INDIRECT("'ru double'!" &amp; ADDRESS(MATCH(S$2,'ru double'!$A$1:$A$34,0),MATCH(S$3,'ru double'!$A$1:$AH$1,0))),0)
+ IFERROR(INDIRECT("'ru double'!" &amp; ADDRESS(MATCH(S$3,'ru double'!$A$1:$A$34,0),MATCH(S$2,'ru double'!$A$1:$AH$1,0))),0)
+ IFERROR(INDIRECT("'ru double'!" &amp; ADDRESS(MATCH(S$3,'ru double'!$A$1:$A$34,0),MATCH(S$3,'ru double'!$A$1:$AH$1,0))),0)
+ IFERROR(INDIRECT("'ru double'!" &amp; ADDRESS(MATCH(S$2,'ru double'!$A$1:$A$34,0),MATCH(S$2,'ru double'!$A$1:$AH$1,0))),0)
+ IFERROR(INDIRECT("'ru double'!" &amp; ADDRESS(MATCH(S$1,'ru double'!$A$1:$A$34,0),MATCH(S$1,'ru double'!$A$1:$AH$1,0))),0)
+ IFERROR(INDIRECT("'ru double'!" &amp; ADDRESS(MATCH(S$1,'ru double'!$A$1:$A$34,0),MATCH(T$1,'ru double'!$A$1:$AH$1,0))),0)
+ IFERROR(INDIRECT("'ru double'!" &amp; ADDRESS(MATCH(S$1,'ru double'!$A$1:$A$34,0),MATCH(T$2,'ru double'!$A$1:$AH$1,0))),0)
+ IFERROR(INDIRECT("'ru double'!" &amp; ADDRESS(MATCH(S$1,'ru double'!$A$1:$A$34,0),MATCH(T$3,'ru double'!$A$1:$AH$1,0))),0)
+ IFERROR(INDIRECT("'ru double'!" &amp; ADDRESS(MATCH(S$2,'ru double'!$A$1:$A$34,0),MATCH(T$1,'ru double'!$A$1:$AH$1,0))),0)
+ IFERROR(INDIRECT("'ru double'!" &amp; ADDRESS(MATCH(S$2,'ru double'!$A$1:$A$34,0),MATCH(T$2,'ru double'!$A$1:$AH$1,0))),0)
+ IFERROR(INDIRECT("'ru double'!" &amp; ADDRESS(MATCH(S$2,'ru double'!$A$1:$A$34,0),MATCH(T$3,'ru double'!$A$1:$AH$1,0))),0)
+ IFERROR(INDIRECT("'ru double'!" &amp; ADDRESS(MATCH(S$3,'ru double'!$A$1:$A$34,0),MATCH(T$1,'ru double'!$A$1:$AH$1,0))),0)
+ IFERROR(INDIRECT("'ru double'!" &amp; ADDRESS(MATCH(S$3,'ru double'!$A$1:$A$34,0),MATCH(T$2,'ru double'!$A$1:$AH$1,0))),0)
+ IFERROR(INDIRECT("'ru double'!" &amp; ADDRESS(MATCH(S$3,'ru double'!$A$1:$A$34,0),MATCH(T$3,'ru double'!$A$1:$AH$1,0))),0)
+ IFERROR(INDIRECT("'ru double'!" &amp; ADDRESS(MATCH(T$1,'ru double'!$A$1:$A$34,0),MATCH(S$1,'ru double'!$A$1:$AH$1,0))),0)
+ IFERROR(INDIRECT("'ru double'!" &amp; ADDRESS(MATCH(T$1,'ru double'!$A$1:$A$34,0),MATCH(S$2,'ru double'!$A$1:$AH$1,0))),0)
+ IFERROR(INDIRECT("'ru double'!" &amp; ADDRESS(MATCH(T$1,'ru double'!$A$1:$A$34,0),MATCH(S$3,'ru double'!$A$1:$AH$1,0))),0)
+ IFERROR(INDIRECT("'ru double'!" &amp; ADDRESS(MATCH(T$2,'ru double'!$A$1:$A$34,0),MATCH(S$1,'ru double'!$A$1:$AH$1,0))),0)
+ IFERROR(INDIRECT("'ru double'!" &amp; ADDRESS(MATCH(T$2,'ru double'!$A$1:$A$34,0),MATCH(S$2,'ru double'!$A$1:$AH$1,0))),0)
+ IFERROR(INDIRECT("'ru double'!" &amp; ADDRESS(MATCH(T$2,'ru double'!$A$1:$A$34,0),MATCH(S$3,'ru double'!$A$1:$AH$1,0))),0)
+ IFERROR(INDIRECT("'ru double'!" &amp; ADDRESS(MATCH(T$3,'ru double'!$A$1:$A$34,0),MATCH(S$1,'ru double'!$A$1:$AH$1,0))),0)
+ IFERROR(INDIRECT("'ru double'!" &amp; ADDRESS(MATCH(T$3,'ru double'!$A$1:$A$34,0),MATCH(S$2,'ru double'!$A$1:$AH$1,0))),0)
+ IFERROR(INDIRECT("'ru double'!" &amp; ADDRESS(MATCH(T$3,'ru double'!$A$1:$A$34,0),MATCH(S$3,'ru double'!$A$1:$AH$1,0))),0)
+ IFERROR(INDIRECT("'ru double'!" &amp; ADDRESS(MATCH(T$2,'ru double'!$A$1:$A$34,0),MATCH(T$1,'ru double'!$A$1:$AH$1,0))),0)
+ IFERROR(INDIRECT("'ru double'!" &amp; ADDRESS(MATCH(T$1,'ru double'!$A$1:$A$34,0),MATCH(T$2,'ru double'!$A$1:$AH$1,0))),0)
+ IFERROR(INDIRECT("'ru double'!" &amp; ADDRESS(MATCH(T$3,'ru double'!$A$1:$A$34,0),MATCH(T$1,'ru double'!$A$1:$AH$1,0))),0)
+ IFERROR(INDIRECT("'ru double'!" &amp; ADDRESS(MATCH(T$1,'ru double'!$A$1:$A$34,0),MATCH(T$3,'ru double'!$A$1:$AH$1,0))),0)
+ IFERROR(INDIRECT("'ru double'!" &amp; ADDRESS(MATCH(T$2,'ru double'!$A$1:$A$34,0),MATCH(T$3,'ru double'!$A$1:$AH$1,0))),0)
+ IFERROR(INDIRECT("'ru double'!" &amp; ADDRESS(MATCH(T$3,'ru double'!$A$1:$A$34,0),MATCH(T$2,'ru double'!$A$1:$AH$1,0))),0)
+ IFERROR(INDIRECT("'ru double'!" &amp; ADDRESS(MATCH(T$3,'ru double'!$A$1:$A$34,0),MATCH(T$3,'ru double'!$A$1:$AH$1,0))),0)
+ IFERROR(INDIRECT("'ru double'!" &amp; ADDRESS(MATCH(T$2,'ru double'!$A$1:$A$34,0),MATCH(T$2,'ru double'!$A$1:$AH$1,0))),0)
+ IFERROR(INDIRECT("'ru double'!" &amp; ADDRESS(MATCH(T$1,'ru double'!$A$1:$A$34,0),MATCH(T$1,'ru double'!$A$1:$AH$1,0))),0)) / SUM('ru double'!$B$2:$AH$34)</f>
        <v>7.5226878752467259E-3</v>
      </c>
      <c r="V12" s="42">
        <f ca="1">(IFERROR(INDIRECT("'ru double'!" &amp; ADDRESS(MATCH(S$1,'ru double'!$A$1:$A$34,0),MATCH(S$1,'ru double'!$A$1:$AH$1,0))),0)
+ IFERROR(INDIRECT("'ru double'!" &amp; ADDRESS(MATCH(S$2,'ru double'!$A$1:$A$34,0),MATCH(S$2,'ru double'!$A$1:$AH$1,0))),0)
+ IFERROR(INDIRECT("'ru double'!" &amp; ADDRESS(MATCH(S$3,'ru double'!$A$1:$A$34,0),MATCH(S$3,'ru double'!$A$1:$AH$1,0))),0)
+ IFERROR(INDIRECT("'ru double'!" &amp; ADDRESS(MATCH(T$1,'ru double'!$A$1:$A$34,0),MATCH(T$1,'ru double'!$A$1:$AH$1,0))),0)
+ IFERROR(INDIRECT("'ru double'!" &amp; ADDRESS(MATCH(T$2,'ru double'!$A$1:$A$34,0),MATCH(T$2,'ru double'!$A$1:$AH$1,0))),0)
+ IFERROR(INDIRECT("'ru double'!" &amp; ADDRESS(MATCH(T$3,'ru double'!$A$1:$A$34,0),MATCH(T$3,'ru double'!$A$1:$AH$1,0))),0)) / SUM('ru double'!$B$2:$AH$34)</f>
        <v>3.0105947332562536E-3</v>
      </c>
      <c r="W12" s="37">
        <f t="shared" ca="1" si="3"/>
        <v>4.5120931419904723E-3</v>
      </c>
    </row>
    <row r="13" spans="1:26" x14ac:dyDescent="0.25">
      <c r="A13" s="36">
        <v>7</v>
      </c>
      <c r="B13" s="136">
        <v>0</v>
      </c>
      <c r="C13" s="136">
        <f ca="1">IFERROR(INDIRECT("'en'!" &amp; ADDRESS(MATCH(L$1,en!$A$1:$A$27,0),2)),0)</f>
        <v>0</v>
      </c>
      <c r="D13" s="52">
        <f t="shared" ca="1" si="0"/>
        <v>0</v>
      </c>
      <c r="E13" s="181"/>
      <c r="F13" s="132" t="s">
        <v>157</v>
      </c>
      <c r="G13" s="41">
        <f ca="1">IFERROR(INDIRECT("'en'!" &amp; ADDRESS(MATCH(H$2,en!$A$1:$A$27,0),2)),0)
+ IFERROR(INDIRECT("'en'!" &amp; ADDRESS(MATCH(H$1,en!$A$1:$A$27,0),2)),0)
+ IFERROR(INDIRECT("'en'!" &amp; ADDRESS(MATCH(H$3,en!$A$1:$A$27,0),2)),0)</f>
        <v>0.13064675811840884</v>
      </c>
      <c r="H13" s="42">
        <f ca="1">(IFERROR(INDIRECT("'en double'!" &amp; ADDRESS(MATCH(H$2,'en double'!$A$1:$A$27,0),MATCH(H$1,'en double'!$A$1:$AA$1,0))),0)
+ IFERROR(INDIRECT("'en double'!" &amp; ADDRESS(MATCH(H$1,'en double'!$A$1:$A$27,0),MATCH(H$2,'en double'!$A$1:$AA$1,0))),0)
+ IFERROR(INDIRECT("'en double'!" &amp; ADDRESS(MATCH(H$3,'en double'!$A$1:$A$27,0),MATCH(H$1,'en double'!$A$1:$AA$1,0))),0)
+ IFERROR(INDIRECT("'en double'!" &amp; ADDRESS(MATCH(H$1,'en double'!$A$1:$A$27,0),MATCH(H$3,'en double'!$A$1:$AA$1,0))),0)
+ IFERROR(INDIRECT("'en double'!" &amp; ADDRESS(MATCH(H$2,'en double'!$A$1:$A$27,0),MATCH(H$3,'en double'!$A$1:$AA$1,0))),0)
+ IFERROR(INDIRECT("'en double'!" &amp; ADDRESS(MATCH(H$3,'en double'!$A$1:$A$27,0),MATCH(H$2,'en double'!$A$1:$AA$1,0))),0)
+ IFERROR(INDIRECT("'en double'!" &amp; ADDRESS(MATCH(H$3,'en double'!$A$1:$A$27,0),MATCH(H$3,'en double'!$A$1:$AA$1,0))),0)
+ IFERROR(INDIRECT("'en double'!" &amp; ADDRESS(MATCH(H$2,'en double'!$A$1:$A$27,0),MATCH(H$2,'en double'!$A$1:$AA$1,0))),0)
+ IFERROR(INDIRECT("'en double'!" &amp; ADDRESS(MATCH(H$1,'en double'!$A$1:$A$27,0),MATCH(H$1,'en double'!$A$1:$AA$1,0))),0)) / SUM('en double'!$B$2:$AA$27)</f>
        <v>2.9785993542103999E-3</v>
      </c>
      <c r="I13" s="42">
        <f ca="1">(IFERROR(INDIRECT("'en double'!" &amp; ADDRESS(MATCH(H$1,'en double'!$A$1:$A$27,0),MATCH(H$1,'en double'!$A$1:$AA$1,0))),0)
+ IFERROR(INDIRECT("'en double'!" &amp; ADDRESS(MATCH(H$2,'en double'!$A$1:$A$27,0),MATCH(H$2,'en double'!$A$1:$AA$1,0))),0)
+ IFERROR(INDIRECT("'en double'!" &amp; ADDRESS(MATCH(H$3,'en double'!$A$1:$A$27,0),MATCH(H$3,'en double'!$A$1:$AA$1,0))),0)) / SUM('en double'!$B$2:$AA$27)</f>
        <v>2.4940085200937539E-3</v>
      </c>
      <c r="J13" s="37">
        <f t="shared" ca="1" si="2"/>
        <v>4.84590834116646E-4</v>
      </c>
      <c r="N13" s="36">
        <v>7</v>
      </c>
      <c r="O13" s="351">
        <v>0</v>
      </c>
      <c r="P13" s="351">
        <f ca="1">IFERROR(INDIRECT("'ru'!" &amp; ADDRESS(MATCH(Y$1,ru!$A$1:$A$34,0),2)),0)</f>
        <v>3.1745646420438238E-4</v>
      </c>
      <c r="Q13" s="7">
        <f t="shared" ca="1" si="1"/>
        <v>3.1745646420438238E-4</v>
      </c>
      <c r="R13" s="186"/>
      <c r="S13" s="132" t="s">
        <v>157</v>
      </c>
      <c r="T13" s="41">
        <f ca="1">IFERROR(INDIRECT("'ru'!" &amp; ADDRESS(MATCH(U$2,ru!$A$1:$A$34,0),2)),0)
+ IFERROR(INDIRECT("'ru'!" &amp; ADDRESS(MATCH(U$1,ru!$A$1:$A$34,0),2)),0)
+ IFERROR(INDIRECT("'ru'!" &amp; ADDRESS(MATCH(U$3,ru!$A$1:$A$34,0),2)),0)</f>
        <v>0.10016251864548693</v>
      </c>
      <c r="U13" s="42">
        <f ca="1">(IFERROR(INDIRECT("'ru double'!" &amp; ADDRESS(MATCH(U$2,'ru double'!$A$1:$A$34,0),MATCH(U$1,'ru double'!$A$1:$AH$1,0))),0)
+ IFERROR(INDIRECT("'ru double'!" &amp; ADDRESS(MATCH(U$1,'ru double'!$A$1:$A$34,0),MATCH(U$2,'ru double'!$A$1:$AH$1,0))),0)
+ IFERROR(INDIRECT("'ru double'!" &amp; ADDRESS(MATCH(U$3,'ru double'!$A$1:$A$34,0),MATCH(U$1,'ru double'!$A$1:$AH$1,0))),0)
+ IFERROR(INDIRECT("'ru double'!" &amp; ADDRESS(MATCH(U$1,'ru double'!$A$1:$A$34,0),MATCH(U$3,'ru double'!$A$1:$AH$1,0))),0)
+ IFERROR(INDIRECT("'ru double'!" &amp; ADDRESS(MATCH(U$2,'ru double'!$A$1:$A$34,0),MATCH(U$3,'ru double'!$A$1:$AH$1,0))),0)
+ IFERROR(INDIRECT("'ru double'!" &amp; ADDRESS(MATCH(U$3,'ru double'!$A$1:$A$34,0),MATCH(U$2,'ru double'!$A$1:$AH$1,0))),0)
+ IFERROR(INDIRECT("'ru double'!" &amp; ADDRESS(MATCH(U$3,'ru double'!$A$1:$A$34,0),MATCH(U$3,'ru double'!$A$1:$AH$1,0))),0)
+ IFERROR(INDIRECT("'ru double'!" &amp; ADDRESS(MATCH(U$2,'ru double'!$A$1:$A$34,0),MATCH(U$2,'ru double'!$A$1:$AH$1,0))),0)
+ IFERROR(INDIRECT("'ru double'!" &amp; ADDRESS(MATCH(U$1,'ru double'!$A$1:$A$34,0),MATCH(U$1,'ru double'!$A$1:$AH$1,0))),0)) / SUM('ru double'!$B$2:$AH$34)</f>
        <v>2.5067914671078081E-3</v>
      </c>
      <c r="V13" s="42">
        <f ca="1">(IFERROR(INDIRECT("'ru double'!" &amp; ADDRESS(MATCH(U$1,'ru double'!$A$1:$A$34,0),MATCH(U$1,'ru double'!$A$1:$AH$1,0))),0)
+ IFERROR(INDIRECT("'ru double'!" &amp; ADDRESS(MATCH(U$2,'ru double'!$A$1:$A$34,0),MATCH(U$2,'ru double'!$A$1:$AH$1,0))),0)
+ IFERROR(INDIRECT("'ru double'!" &amp; ADDRESS(MATCH(U$3,'ru double'!$A$1:$A$34,0),MATCH(U$3,'ru double'!$A$1:$AH$1,0))),0)) / SUM('ru double'!$B$2:$AH$34)</f>
        <v>4.7710683705903107E-4</v>
      </c>
      <c r="W13" s="37">
        <f t="shared" ca="1" si="3"/>
        <v>2.029684630048777E-3</v>
      </c>
    </row>
    <row r="14" spans="1:26" x14ac:dyDescent="0.25">
      <c r="A14" s="51" t="s">
        <v>275</v>
      </c>
      <c r="B14" s="5">
        <f ca="1">IFERROR(INDIRECT("'en'!" &amp; ADDRESS(MATCH(A$1,en!$A$1:$A$27,0),2)),0)
+ IFERROR(INDIRECT("'en'!" &amp; ADDRESS(MATCH(B$1,en!$A$1:$A$27,0),2)),0)
+ IFERROR(INDIRECT("'en'!" &amp; ADDRESS(MATCH(C$1,en!$A$1:$A$27,0),2)),0)
+ IFERROR(INDIRECT("'en'!" &amp; ADDRESS(MATCH(E$1,en!$A$1:$A$27,0),2)),0)
+ IFERROR(INDIRECT("'en'!" &amp; ADDRESS(MATCH(D$1,en!$A$1:$A$27,0),2)),0)</f>
        <v>9.1710854442646331E-2</v>
      </c>
      <c r="C14" s="5">
        <f ca="1">IFERROR(INDIRECT("'en'!" &amp; ADDRESS(MATCH(J$1,en!$A$1:$A$27,0),2)),0)
+ IFERROR(INDIRECT("'en'!" &amp; ADDRESS(MATCH(I$1,en!$A$1:$A$27,0),2)),0)
+ IFERROR(INDIRECT("'en'!" &amp; ADDRESS(MATCH(H$1,en!$A$1:$A$27,0),2)),0)
+ IFERROR(INDIRECT("'en'!" &amp; ADDRESS(MATCH(L$1,en!$A$1:$A$27,0),2)),0)
+ IFERROR(INDIRECT("'en'!" &amp; ADDRESS(MATCH(K$1,en!$A$1:$A$27,0),2)),0)
+ IFERROR(INDIRECT("'en'!" &amp; ADDRESS(MATCH(F$1,en!$A$1:$A$27,0),2)),0)
+ IFERROR(INDIRECT("'en'!" &amp; ADDRESS(MATCH(G$1,en!$A$1:$A$27,0),2)),0)</f>
        <v>0.1081934229054633</v>
      </c>
      <c r="D14" s="8">
        <f t="shared" ca="1" si="0"/>
        <v>0.19990427734810962</v>
      </c>
      <c r="E14" s="178"/>
      <c r="F14" s="132" t="s">
        <v>158</v>
      </c>
      <c r="G14" s="41">
        <f ca="1">IFERROR(INDIRECT("'en'!" &amp; ADDRESS(MATCH(I$2,en!$A$1:$A$27,0),2)),0)
+ IFERROR(INDIRECT("'en'!" &amp; ADDRESS(MATCH(I$1,en!$A$1:$A$27,0),2)),0)
+ IFERROR(INDIRECT("'en'!" &amp; ADDRESS(MATCH(I$3,en!$A$1:$A$27,0),2)),0)</f>
        <v>0.10374256788962043</v>
      </c>
      <c r="H14" s="42">
        <f ca="1">(IFERROR(INDIRECT("'en double'!" &amp; ADDRESS(MATCH(I$2,'en double'!$A$1:$A$27,0),MATCH(I$1,'en double'!$A$1:$AA$1,0))),0)
+ IFERROR(INDIRECT("'en double'!" &amp; ADDRESS(MATCH(I$1,'en double'!$A$1:$A$27,0),MATCH(I$2,'en double'!$A$1:$AA$1,0))),0)
+ IFERROR(INDIRECT("'en double'!" &amp; ADDRESS(MATCH(I$3,'en double'!$A$1:$A$27,0),MATCH(I$1,'en double'!$A$1:$AA$1,0))),0)
+ IFERROR(INDIRECT("'en double'!" &amp; ADDRESS(MATCH(I$1,'en double'!$A$1:$A$27,0),MATCH(I$3,'en double'!$A$1:$AA$1,0))),0)
+ IFERROR(INDIRECT("'en double'!" &amp; ADDRESS(MATCH(I$2,'en double'!$A$1:$A$27,0),MATCH(I$3,'en double'!$A$1:$AA$1,0))),0)
+ IFERROR(INDIRECT("'en double'!" &amp; ADDRESS(MATCH(I$3,'en double'!$A$1:$A$27,0),MATCH(I$2,'en double'!$A$1:$AA$1,0))),0)
+ IFERROR(INDIRECT("'en double'!" &amp; ADDRESS(MATCH(I$3,'en double'!$A$1:$A$27,0),MATCH(I$3,'en double'!$A$1:$AA$1,0))),0)
+ IFERROR(INDIRECT("'en double'!" &amp; ADDRESS(MATCH(I$2,'en double'!$A$1:$A$27,0),MATCH(I$2,'en double'!$A$1:$AA$1,0))),0)
+ IFERROR(INDIRECT("'en double'!" &amp; ADDRESS(MATCH(I$1,'en double'!$A$1:$A$27,0),MATCH(I$1,'en double'!$A$1:$AA$1,0))),0)) / SUM('en double'!$B$2:$AA$27)</f>
        <v>7.8536656525332194E-3</v>
      </c>
      <c r="I14" s="42">
        <f ca="1">(IFERROR(INDIRECT("'en double'!" &amp; ADDRESS(MATCH(I$1,'en double'!$A$1:$A$27,0),MATCH(I$1,'en double'!$A$1:$AA$1,0))),0)
+ IFERROR(INDIRECT("'en double'!" &amp; ADDRESS(MATCH(I$2,'en double'!$A$1:$A$27,0),MATCH(I$2,'en double'!$A$1:$AA$1,0))),0)
+ IFERROR(INDIRECT("'en double'!" &amp; ADDRESS(MATCH(I$3,'en double'!$A$1:$A$27,0),MATCH(I$3,'en double'!$A$1:$AA$1,0))),0)) / SUM('en double'!$B$2:$AA$27)</f>
        <v>6.8595097378857401E-3</v>
      </c>
      <c r="J14" s="37">
        <f t="shared" ca="1" si="2"/>
        <v>9.9415591464747932E-4</v>
      </c>
      <c r="N14" s="51" t="s">
        <v>275</v>
      </c>
      <c r="O14" s="5">
        <f ca="1">IFERROR(INDIRECT("'ru'!" &amp; ADDRESS(MATCH(N$1,ru!$A$1:$A$34,0),2)),0)
+ IFERROR(INDIRECT("'ru'!" &amp; ADDRESS(MATCH(O$1,ru!$A$1:$A$34,0),2)),0)
+ IFERROR(INDIRECT("'ru'!" &amp; ADDRESS(MATCH(P$1,ru!$A$1:$A$34,0),2)),0)
+ IFERROR(INDIRECT("'ru'!" &amp; ADDRESS(MATCH(R$1,ru!$A$1:$A$34,0),2)),0)
+ IFERROR(INDIRECT("'ru'!" &amp; ADDRESS(MATCH(Q$1,ru!$A$1:$A$34,0),2)),0)</f>
        <v>8.3921279213745731E-2</v>
      </c>
      <c r="P14" s="5">
        <f ca="1">IFERROR(INDIRECT("'ru'!" &amp; ADDRESS(MATCH(W$1,ru!$A$1:$A$34,0),2)),0)
+ IFERROR(INDIRECT("'ru'!" &amp; ADDRESS(MATCH(V$1,ru!$A$1:$A$34,0),2)),0)
+ IFERROR(INDIRECT("'ru'!" &amp; ADDRESS(MATCH(U$1,ru!$A$1:$A$34,0),2)),0)
+ IFERROR(INDIRECT("'ru'!" &amp; ADDRESS(MATCH(Y$1,ru!$A$1:$A$34,0),2)),0)
+ IFERROR(INDIRECT("'ru'!" &amp; ADDRESS(MATCH(X$1,ru!$A$1:$A$34,0),2)),0)
+ IFERROR(INDIRECT("'ru'!" &amp; ADDRESS(MATCH(S$1,ru!$A$1:$A$34,0),2)),0)
+ IFERROR(INDIRECT("'ru'!" &amp; ADDRESS(MATCH(T$1,ru!$A$1:$A$34,0),2)),0)</f>
        <v>0.14627637044164082</v>
      </c>
      <c r="Q14" s="8">
        <f t="shared" ca="1" si="1"/>
        <v>0.23019764965538655</v>
      </c>
      <c r="R14" s="183"/>
      <c r="S14" s="132" t="s">
        <v>158</v>
      </c>
      <c r="T14" s="41">
        <f ca="1">IFERROR(INDIRECT("'ru'!" &amp; ADDRESS(MATCH(V$2,ru!$A$1:$A$34,0),2)),0)
+ IFERROR(INDIRECT("'ru'!" &amp; ADDRESS(MATCH(V$1,ru!$A$1:$A$34,0),2)),0)
+ IFERROR(INDIRECT("'ru'!" &amp; ADDRESS(MATCH(V$3,ru!$A$1:$A$34,0),2)),0)</f>
        <v>0.1071144624285556</v>
      </c>
      <c r="U14" s="42">
        <f ca="1">(IFERROR(INDIRECT("'ru double'!" &amp; ADDRESS(MATCH(V$2,'ru double'!$A$1:$A$34,0),MATCH(V$1,'ru double'!$A$1:$AH$1,0))),0)
+ IFERROR(INDIRECT("'ru double'!" &amp; ADDRESS(MATCH(V$1,'ru double'!$A$1:$A$34,0),MATCH(V$2,'ru double'!$A$1:$AH$1,0))),0)
+ IFERROR(INDIRECT("'ru double'!" &amp; ADDRESS(MATCH(V$3,'ru double'!$A$1:$A$34,0),MATCH(V$1,'ru double'!$A$1:$AH$1,0))),0)
+ IFERROR(INDIRECT("'ru double'!" &amp; ADDRESS(MATCH(V$1,'ru double'!$A$1:$A$34,0),MATCH(V$3,'ru double'!$A$1:$AH$1,0))),0)
+ IFERROR(INDIRECT("'ru double'!" &amp; ADDRESS(MATCH(V$2,'ru double'!$A$1:$A$34,0),MATCH(V$3,'ru double'!$A$1:$AH$1,0))),0)
+ IFERROR(INDIRECT("'ru double'!" &amp; ADDRESS(MATCH(V$3,'ru double'!$A$1:$A$34,0),MATCH(V$2,'ru double'!$A$1:$AH$1,0))),0)
+ IFERROR(INDIRECT("'ru double'!" &amp; ADDRESS(MATCH(V$3,'ru double'!$A$1:$A$34,0),MATCH(V$3,'ru double'!$A$1:$AH$1,0))),0)
+ IFERROR(INDIRECT("'ru double'!" &amp; ADDRESS(MATCH(V$2,'ru double'!$A$1:$A$34,0),MATCH(V$2,'ru double'!$A$1:$AH$1,0))),0)
+ IFERROR(INDIRECT("'ru double'!" &amp; ADDRESS(MATCH(V$1,'ru double'!$A$1:$A$34,0),MATCH(V$1,'ru double'!$A$1:$AH$1,0))),0)) / SUM('ru double'!$B$2:$AH$34)</f>
        <v>1.6358028164869822E-3</v>
      </c>
      <c r="V14" s="42">
        <f ca="1">(IFERROR(INDIRECT("'ru double'!" &amp; ADDRESS(MATCH(V$1,'ru double'!$A$1:$A$34,0),MATCH(V$1,'ru double'!$A$1:$AH$1,0))),0)
+ IFERROR(INDIRECT("'ru double'!" &amp; ADDRESS(MATCH(V$2,'ru double'!$A$1:$A$34,0),MATCH(V$2,'ru double'!$A$1:$AH$1,0))),0)
+ IFERROR(INDIRECT("'ru double'!" &amp; ADDRESS(MATCH(V$3,'ru double'!$A$1:$A$34,0),MATCH(V$3,'ru double'!$A$1:$AH$1,0))),0)) / SUM('ru double'!$B$2:$AH$34)</f>
        <v>8.8968372685692822E-4</v>
      </c>
      <c r="W14" s="37">
        <f t="shared" ca="1" si="3"/>
        <v>7.4611908963005398E-4</v>
      </c>
    </row>
    <row r="15" spans="1:26" ht="15" customHeight="1" x14ac:dyDescent="0.25">
      <c r="A15" s="51" t="s">
        <v>151</v>
      </c>
      <c r="B15" s="4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ADDRESS(MATCH(E$2,en!$A$1:$A$27,0),2)),0)
+ IFERROR(INDIRECT("'en'!" &amp; ADDRESS(MATCH(D$2,en!$A$1:$A$27,0),2)),0)</f>
        <v>0.38438585751603244</v>
      </c>
      <c r="C15" s="4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ADDRESS(MATCH(L$2,en!$A$1:$A$27,0),2)),0)
+ IFERROR(INDIRECT("'en'!" &amp; ADDRESS(MATCH(K$2,en!$A$1:$A$27,0),2)),0)
+ IFERROR(INDIRECT("'en'!" &amp; ADDRESS(MATCH(F$2,en!$A$1:$A$27,0),2)),0)
+ IFERROR(INDIRECT("'en'!" &amp; ADDRESS(MATCH(G$2,en!$A$1:$A$27,0),2)),0)</f>
        <v>0.35070492777893214</v>
      </c>
      <c r="D15" s="7">
        <f t="shared" ca="1" si="0"/>
        <v>0.73509078529496463</v>
      </c>
      <c r="E15" s="179"/>
      <c r="F15" s="137" t="s">
        <v>159</v>
      </c>
      <c r="G15" s="43">
        <f ca="1">IFERROR(INDIRECT("'en'!" &amp; ADDRESS(MATCH(J$2,en!$A$1:$A$27,0),2)),0)
+ IFERROR(INDIRECT("'en'!" &amp; ADDRESS(MATCH(J$1,en!$A$1:$A$27,0),2)),0)
+ IFERROR(INDIRECT("'en'!" &amp; ADDRESS(MATCH(J$3,en!$A$1:$A$27,0),2)),0)
+ IFERROR(INDIRECT("'en'!" &amp; ADDRESS(MATCH(K$2,en!$A$1:$A$27,0),2)),0)
+ IFERROR(INDIRECT("'en'!" &amp; ADDRESS(MATCH(K$1,en!$A$1:$A$27,0),2)),0)
+ IFERROR(INDIRECT("'en'!" &amp; ADDRESS(MATCH(K$3,en!$A$1:$A$27,0),2)),0)
+ IFERROR(INDIRECT("'en'!" &amp; ADDRESS(MATCH(L$2,en!$A$1:$A$27,0),2)),0)
+ IFERROR(INDIRECT("'en'!" &amp; ADDRESS(MATCH(L$1,en!$A$1:$A$27,0),2)),0)
+ IFERROR(INDIRECT("'en'!" &amp; ADDRESS(MATCH(L$3,en!$A$1:$A$27,0),2)),0)</f>
        <v>0.13075693217014753</v>
      </c>
      <c r="H15" s="44">
        <f ca="1">(IFERROR(INDIRECT("'en double'!" &amp; ADDRESS(MATCH(J$2,'en double'!$A$1:$A$27,0),MATCH(J$1,'en double'!$A$1:$AA$1,0))),0)
+ IFERROR(INDIRECT("'en double'!" &amp; ADDRESS(MATCH(J$1,'en double'!$A$1:$A$27,0),MATCH(J$2,'en double'!$A$1:$AA$1,0))),0)
+ IFERROR(INDIRECT("'en double'!" &amp; ADDRESS(MATCH(J$3,'en double'!$A$1:$A$27,0),MATCH(J$1,'en double'!$A$1:$AA$1,0))),0)
+ IFERROR(INDIRECT("'en double'!" &amp; ADDRESS(MATCH(J$1,'en double'!$A$1:$A$27,0),MATCH(J$3,'en double'!$A$1:$AA$1,0))),0)
+ IFERROR(INDIRECT("'en double'!" &amp; ADDRESS(MATCH(J$2,'en double'!$A$1:$A$27,0),MATCH(J$3,'en double'!$A$1:$AA$1,0))),0)
+ IFERROR(INDIRECT("'en double'!" &amp; ADDRESS(MATCH(J$3,'en double'!$A$1:$A$27,0),MATCH(J$2,'en double'!$A$1:$AA$1,0))),0)
+ IFERROR(INDIRECT("'en double'!" &amp; ADDRESS(MATCH(J$3,'en double'!$A$1:$A$27,0),MATCH(J$3,'en double'!$A$1:$AA$1,0))),0)
+ IFERROR(INDIRECT("'en double'!" &amp; ADDRESS(MATCH(J$2,'en double'!$A$1:$A$27,0),MATCH(J$2,'en double'!$A$1:$AA$1,0))),0)
+ IFERROR(INDIRECT("'en double'!" &amp; ADDRESS(MATCH(J$1,'en double'!$A$1:$A$27,0),MATCH(J$1,'en double'!$A$1:$AA$1,0))),0)
+ IFERROR(INDIRECT("'en double'!" &amp; ADDRESS(MATCH(J$1,'en double'!$A$1:$A$27,0),MATCH(K$1,'en double'!$A$1:$AA$1,0))),0)
+ IFERROR(INDIRECT("'en double'!" &amp; ADDRESS(MATCH(J$1,'en double'!$A$1:$A$27,0),MATCH(K$2,'en double'!$A$1:$AA$1,0))),0)
+ IFERROR(INDIRECT("'en double'!" &amp; ADDRESS(MATCH(J$1,'en double'!$A$1:$A$27,0),MATCH(L$1,'en double'!$A$1:$AA$1,0))),0)
+ IFERROR(INDIRECT("'en double'!" &amp; ADDRESS(MATCH(J$2,'en double'!$A$1:$A$27,0),MATCH(K$1,'en double'!$A$1:$AA$1,0))),0)
+ IFERROR(INDIRECT("'en double'!" &amp; ADDRESS(MATCH(J$2,'en double'!$A$1:$A$27,0),MATCH(K$2,'en double'!$A$1:$AA$1,0))),0)
+ IFERROR(INDIRECT("'en double'!" &amp; ADDRESS(MATCH(J$2,'en double'!$A$1:$A$27,0),MATCH(L$1,'en double'!$A$1:$AA$1,0))),0)
+ IFERROR(INDIRECT("'en double'!" &amp; ADDRESS(MATCH(J$3,'en double'!$A$1:$A$27,0),MATCH(K$1,'en double'!$A$1:$AA$1,0))),0)
+ IFERROR(INDIRECT("'en double'!" &amp; ADDRESS(MATCH(J$3,'en double'!$A$1:$A$27,0),MATCH(K$2,'en double'!$A$1:$AA$1,0))),0)
+ IFERROR(INDIRECT("'en double'!" &amp; ADDRESS(MATCH(J$3,'en double'!$A$1:$A$27,0),MATCH(L$1,'en double'!$A$1:$AA$1,0))),0)
+ IFERROR(INDIRECT("'en double'!" &amp; ADDRESS(MATCH(K$1,'en double'!$A$1:$A$27,0),MATCH(J$1,'en double'!$A$1:$AA$1,0))),0)
+ IFERROR(INDIRECT("'en double'!" &amp; ADDRESS(MATCH(K$1,'en double'!$A$1:$A$27,0),MATCH(J$2,'en double'!$A$1:$AA$1,0))),0)
+ IFERROR(INDIRECT("'en double'!" &amp; ADDRESS(MATCH(K$1,'en double'!$A$1:$A$27,0),MATCH(J$3,'en double'!$A$1:$AA$1,0))),0)
+ IFERROR(INDIRECT("'en double'!" &amp; ADDRESS(MATCH(K$1,'en double'!$A$1:$A$27,0),MATCH(K$1,'en double'!$A$1:$AA$1,0))),0)
+ IFERROR(INDIRECT("'en double'!" &amp; ADDRESS(MATCH(K$1,'en double'!$A$1:$A$27,0),MATCH(K$2,'en double'!$A$1:$AA$1,0))),0)
+ IFERROR(INDIRECT("'en double'!" &amp; ADDRESS(MATCH(K$1,'en double'!$A$1:$A$27,0),MATCH(L$1,'en double'!$A$1:$AA$1,0))),0)
+ IFERROR(INDIRECT("'en double'!" &amp; ADDRESS(MATCH(K$2,'en double'!$A$1:$A$27,0),MATCH(J$1,'en double'!$A$1:$AA$1,0))),0)
+ IFERROR(INDIRECT("'en double'!" &amp; ADDRESS(MATCH(K$2,'en double'!$A$1:$A$27,0),MATCH(J$2,'en double'!$A$1:$AA$1,0))),0)
+ IFERROR(INDIRECT("'en double'!" &amp; ADDRESS(MATCH(K$2,'en double'!$A$1:$A$27,0),MATCH(J$3,'en double'!$A$1:$AA$1,0))),0)
+ IFERROR(INDIRECT("'en double'!" &amp; ADDRESS(MATCH(K$2,'en double'!$A$1:$A$27,0),MATCH(K$1,'en double'!$A$1:$AA$1,0))),0)
+ IFERROR(INDIRECT("'en double'!" &amp; ADDRESS(MATCH(K$2,'en double'!$A$1:$A$27,0),MATCH(K$2,'en double'!$A$1:$AA$1,0))),0)
+ IFERROR(INDIRECT("'en double'!" &amp; ADDRESS(MATCH(K$2,'en double'!$A$1:$A$27,0),MATCH(L$1,'en double'!$A$1:$AA$1,0))),0)
+ IFERROR(INDIRECT("'en double'!" &amp; ADDRESS(MATCH(L$1,'en double'!$A$1:$A$27,0),MATCH(J$1,'en double'!$A$1:$AA$1,0))),0)
+ IFERROR(INDIRECT("'en double'!" &amp; ADDRESS(MATCH(L$1,'en double'!$A$1:$A$27,0),MATCH(J$2,'en double'!$A$1:$AA$1,0))),0)
+ IFERROR(INDIRECT("'en double'!" &amp; ADDRESS(MATCH(L$1,'en double'!$A$1:$A$27,0),MATCH(J$3,'en double'!$A$1:$AA$1,0))),0)
+ IFERROR(INDIRECT("'en double'!" &amp; ADDRESS(MATCH(L$1,'en double'!$A$1:$A$27,0),MATCH(K$1,'en double'!$A$1:$AA$1,0))),0)
+ IFERROR(INDIRECT("'en double'!" &amp; ADDRESS(MATCH(L$1,'en double'!$A$1:$A$27,0),MATCH(K$2,'en double'!$A$1:$AA$1,0))),0)
+ IFERROR(INDIRECT("'en double'!" &amp; ADDRESS(MATCH(L$1,'en double'!$A$1:$A$27,0),MATCH(L$1,'en double'!$A$1:$AA$1,0))),0)) / SUM('en double'!$B$2:$AA$27)</f>
        <v>6.6864908502193574E-3</v>
      </c>
      <c r="I15" s="44">
        <f ca="1">(IFERROR(INDIRECT("'en double'!" &amp; ADDRESS(MATCH(J$1,'en double'!$A$1:$A$27,0),MATCH(J$1,'en double'!$A$1:$AA$1,0))),0)
+ IFERROR(INDIRECT("'en double'!" &amp; ADDRESS(MATCH(J$2,'en double'!$A$1:$A$27,0),MATCH(J$2,'en double'!$A$1:$AA$1,0))),0)
+ IFERROR(INDIRECT("'en double'!" &amp; ADDRESS(MATCH(J$3,'en double'!$A$1:$A$27,0),MATCH(J$3,'en double'!$A$1:$AA$1,0))),0)
+ IFERROR(INDIRECT("'en double'!" &amp; ADDRESS(MATCH(L$1,'en double'!$A$1:$A$27,0),MATCH(L$1,'en double'!$A$1:$AA$1,0))),0)
+ IFERROR(INDIRECT("'en double'!" &amp; ADDRESS(MATCH(K$1,'en double'!$A$1:$A$27,0),MATCH(K$1,'en double'!$A$1:$AA$1,0))),0)
+ IFERROR(INDIRECT("'en double'!" &amp; ADDRESS(MATCH(K$2,'en double'!$A$1:$A$27,0),MATCH(K$2,'en double'!$A$1:$AA$1,0))),0)) / SUM('en double'!$B$2:$AA$27)</f>
        <v>1.7238362650090476E-3</v>
      </c>
      <c r="J15" s="45">
        <f t="shared" ca="1" si="2"/>
        <v>4.9626545852103094E-3</v>
      </c>
      <c r="N15" s="51" t="s">
        <v>151</v>
      </c>
      <c r="O15" s="4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ADDRESS(MATCH(R$2,ru!$A$1:$A$34,0),2)),0)
+ IFERROR(INDIRECT("'ru'!" &amp; ADDRESS(MATCH(Q$2,ru!$A$1:$A$34,0),2)),0)</f>
        <v>0.37147934936038995</v>
      </c>
      <c r="P15" s="4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ADDRESS(MATCH(Y$2,ru!$A$1:$A$34,0),2)),0)
+ IFERROR(INDIRECT("'ru'!" &amp; ADDRESS(MATCH(X$2,ru!$A$1:$A$34,0),2)),0)
+ IFERROR(INDIRECT("'ru'!" &amp; ADDRESS(MATCH(S$2,ru!$A$1:$A$34,0),2)),0)
+ IFERROR(INDIRECT("'ru'!" &amp; ADDRESS(MATCH(T$2,ru!$A$1:$A$34,0),2)),0)</f>
        <v>0.27084331357707025</v>
      </c>
      <c r="Q15" s="7">
        <f t="shared" ca="1" si="1"/>
        <v>0.64232266293746021</v>
      </c>
      <c r="R15" s="184"/>
      <c r="S15" s="137" t="s">
        <v>159</v>
      </c>
      <c r="T15" s="43">
        <f ca="1">IFERROR(INDIRECT("'ru'!" &amp; ADDRESS(MATCH(W$2,ru!$A$1:$A$34,0),2)),0)
+ IFERROR(INDIRECT("'ru'!" &amp; ADDRESS(MATCH(W$1,ru!$A$1:$A$34,0),2)),0)
+ IFERROR(INDIRECT("'ru'!" &amp; ADDRESS(MATCH(W$3,ru!$A$1:$A$34,0),2)),0)
+ IFERROR(INDIRECT("'ru'!" &amp; ADDRESS(MATCH(X$2,ru!$A$1:$A$34,0),2)),0)
+ IFERROR(INDIRECT("'ru'!" &amp; ADDRESS(MATCH(X$1,ru!$A$1:$A$34,0),2)),0)
+ IFERROR(INDIRECT("'ru'!" &amp; ADDRESS(MATCH(X$3,ru!$A$1:$A$34,0),2)),0)
+ IFERROR(INDIRECT("'ru'!" &amp; ADDRESS(MATCH(Y$2,ru!$A$1:$A$34,0),2)),0)
+ IFERROR(INDIRECT("'ru'!" &amp; ADDRESS(MATCH(Y$1,ru!$A$1:$A$34,0),2)),0)
+ IFERROR(INDIRECT("'ru'!" &amp; ADDRESS(MATCH(Y$3,ru!$A$1:$A$34,0),2)),0)</f>
        <v>0.13841231647577032</v>
      </c>
      <c r="U15" s="44">
        <f ca="1">(IFERROR(INDIRECT("'ru double'!" &amp; ADDRESS(MATCH(W$2,'ru double'!$A$1:$A$34,0),MATCH(W$1,'ru double'!$A$1:$AH$1,0))),0)
+ IFERROR(INDIRECT("'ru double'!" &amp; ADDRESS(MATCH(W$1,'ru double'!$A$1:$A$34,0),MATCH(W$2,'ru double'!$A$1:$AH$1,0))),0)
+ IFERROR(INDIRECT("'ru double'!" &amp; ADDRESS(MATCH(W$3,'ru double'!$A$1:$A$34,0),MATCH(W$1,'ru double'!$A$1:$AH$1,0))),0)
+ IFERROR(INDIRECT("'ru double'!" &amp; ADDRESS(MATCH(W$1,'ru double'!$A$1:$A$34,0),MATCH(W$3,'ru double'!$A$1:$AH$1,0))),0)
+ IFERROR(INDIRECT("'ru double'!" &amp; ADDRESS(MATCH(W$2,'ru double'!$A$1:$A$34,0),MATCH(W$3,'ru double'!$A$1:$AH$1,0))),0)
+ IFERROR(INDIRECT("'ru double'!" &amp; ADDRESS(MATCH(W$3,'ru double'!$A$1:$A$34,0),MATCH(W$2,'ru double'!$A$1:$AH$1,0))),0)
+ IFERROR(INDIRECT("'ru double'!" &amp; ADDRESS(MATCH(W$3,'ru double'!$A$1:$A$34,0),MATCH(W$3,'ru double'!$A$1:$AH$1,0))),0)
+ IFERROR(INDIRECT("'ru double'!" &amp; ADDRESS(MATCH(W$2,'ru double'!$A$1:$A$34,0),MATCH(W$2,'ru double'!$A$1:$AH$1,0))),0)
+ IFERROR(INDIRECT("'ru double'!" &amp; ADDRESS(MATCH(W$1,'ru double'!$A$1:$A$34,0),MATCH(W$1,'ru double'!$A$1:$AH$1,0))),0)
+ IFERROR(INDIRECT("'ru double'!" &amp; ADDRESS(MATCH(W$1,'ru double'!$A$1:$A$34,0),MATCH(X$1,'ru double'!$A$1:$AH$1,0))),0)
+ IFERROR(INDIRECT("'ru double'!" &amp; ADDRESS(MATCH(W$1,'ru double'!$A$1:$A$34,0),MATCH(X$2,'ru double'!$A$1:$AH$1,0))),0)
+ IFERROR(INDIRECT("'ru double'!" &amp; ADDRESS(MATCH(W$1,'ru double'!$A$1:$A$34,0),MATCH(Y$1,'ru double'!$A$1:$AH$1,0))),0)
+ IFERROR(INDIRECT("'ru double'!" &amp; ADDRESS(MATCH(W$2,'ru double'!$A$1:$A$34,0),MATCH(X$1,'ru double'!$A$1:$AH$1,0))),0)
+ IFERROR(INDIRECT("'ru double'!" &amp; ADDRESS(MATCH(W$2,'ru double'!$A$1:$A$34,0),MATCH(X$2,'ru double'!$A$1:$AH$1,0))),0)
+ IFERROR(INDIRECT("'ru double'!" &amp; ADDRESS(MATCH(W$2,'ru double'!$A$1:$A$34,0),MATCH(Y$1,'ru double'!$A$1:$AH$1,0))),0)
+ IFERROR(INDIRECT("'ru double'!" &amp; ADDRESS(MATCH(W$3,'ru double'!$A$1:$A$34,0),MATCH(X$1,'ru double'!$A$1:$AH$1,0))),0)
+ IFERROR(INDIRECT("'ru double'!" &amp; ADDRESS(MATCH(W$3,'ru double'!$A$1:$A$34,0),MATCH(X$2,'ru double'!$A$1:$AH$1,0))),0)
+ IFERROR(INDIRECT("'ru double'!" &amp; ADDRESS(MATCH(W$3,'ru double'!$A$1:$A$34,0),MATCH(Y$1,'ru double'!$A$1:$AH$1,0))),0)
+ IFERROR(INDIRECT("'ru double'!" &amp; ADDRESS(MATCH(X$1,'ru double'!$A$1:$A$34,0),MATCH(W$1,'ru double'!$A$1:$AH$1,0))),0)
+ IFERROR(INDIRECT("'ru double'!" &amp; ADDRESS(MATCH(X$1,'ru double'!$A$1:$A$34,0),MATCH(W$2,'ru double'!$A$1:$AH$1,0))),0)
+ IFERROR(INDIRECT("'ru double'!" &amp; ADDRESS(MATCH(X$1,'ru double'!$A$1:$A$34,0),MATCH(W$3,'ru double'!$A$1:$AH$1,0))),0)
+ IFERROR(INDIRECT("'ru double'!" &amp; ADDRESS(MATCH(X$1,'ru double'!$A$1:$A$34,0),MATCH(X$1,'ru double'!$A$1:$AH$1,0))),0)
+ IFERROR(INDIRECT("'ru double'!" &amp; ADDRESS(MATCH(X$1,'ru double'!$A$1:$A$34,0),MATCH(X$2,'ru double'!$A$1:$AH$1,0))),0)
+ IFERROR(INDIRECT("'ru double'!" &amp; ADDRESS(MATCH(X$1,'ru double'!$A$1:$A$34,0),MATCH(Y$1,'ru double'!$A$1:$AH$1,0))),0)
+ IFERROR(INDIRECT("'ru double'!" &amp; ADDRESS(MATCH(X$2,'ru double'!$A$1:$A$34,0),MATCH(W$1,'ru double'!$A$1:$AH$1,0))),0)
+ IFERROR(INDIRECT("'ru double'!" &amp; ADDRESS(MATCH(X$2,'ru double'!$A$1:$A$34,0),MATCH(W$2,'ru double'!$A$1:$AH$1,0))),0)
+ IFERROR(INDIRECT("'ru double'!" &amp; ADDRESS(MATCH(X$2,'ru double'!$A$1:$A$34,0),MATCH(W$3,'ru double'!$A$1:$AH$1,0))),0)
+ IFERROR(INDIRECT("'ru double'!" &amp; ADDRESS(MATCH(X$2,'ru double'!$A$1:$A$34,0),MATCH(X$1,'ru double'!$A$1:$AH$1,0))),0)
+ IFERROR(INDIRECT("'ru double'!" &amp; ADDRESS(MATCH(X$2,'ru double'!$A$1:$A$34,0),MATCH(X$2,'ru double'!$A$1:$AH$1,0))),0)
+ IFERROR(INDIRECT("'ru double'!" &amp; ADDRESS(MATCH(X$2,'ru double'!$A$1:$A$34,0),MATCH(Y$1,'ru double'!$A$1:$AH$1,0))),0)
+ IFERROR(INDIRECT("'ru double'!" &amp; ADDRESS(MATCH(Y$1,'ru double'!$A$1:$A$34,0),MATCH(W$1,'ru double'!$A$1:$AH$1,0))),0)
+ IFERROR(INDIRECT("'ru double'!" &amp; ADDRESS(MATCH(Y$1,'ru double'!$A$1:$A$34,0),MATCH(W$2,'ru double'!$A$1:$AH$1,0))),0)
+ IFERROR(INDIRECT("'ru double'!" &amp; ADDRESS(MATCH(Y$1,'ru double'!$A$1:$A$34,0),MATCH(W$3,'ru double'!$A$1:$AH$1,0))),0)
+ IFERROR(INDIRECT("'ru double'!" &amp; ADDRESS(MATCH(Y$1,'ru double'!$A$1:$A$34,0),MATCH(X$1,'ru double'!$A$1:$AH$1,0))),0)
+ IFERROR(INDIRECT("'ru double'!" &amp; ADDRESS(MATCH(Y$1,'ru double'!$A$1:$A$34,0),MATCH(X$2,'ru double'!$A$1:$AH$1,0))),0)
+ IFERROR(INDIRECT("'ru double'!" &amp; ADDRESS(MATCH(Y$1,'ru double'!$A$1:$A$34,0),MATCH(Y$1,'ru double'!$A$1:$AH$1,0))),0)) / SUM('ru double'!$B$2:$AH$34)</f>
        <v>1.1454162013952539E-2</v>
      </c>
      <c r="V15" s="44">
        <f ca="1">(IFERROR(INDIRECT("'ru double'!" &amp; ADDRESS(MATCH(W$1,'ru double'!$A$1:$A$34,0),MATCH(W$1,'ru double'!$A$1:$AH$1,0))),0)
+ IFERROR(INDIRECT("'ru double'!" &amp; ADDRESS(MATCH(W$2,'ru double'!$A$1:$A$34,0),MATCH(W$2,'ru double'!$A$1:$AH$1,0))),0)
+ IFERROR(INDIRECT("'ru double'!" &amp; ADDRESS(MATCH(W$3,'ru double'!$A$1:$A$34,0),MATCH(W$3,'ru double'!$A$1:$AH$1,0))),0)
+ IFERROR(INDIRECT("'ru double'!" &amp; ADDRESS(MATCH(Y$1,'ru double'!$A$1:$A$34,0),MATCH(Y$1,'ru double'!$A$1:$AH$1,0))),0)
+ IFERROR(INDIRECT("'ru double'!" &amp; ADDRESS(MATCH(X$1,'ru double'!$A$1:$A$34,0),MATCH(X$1,'ru double'!$A$1:$AH$1,0))),0)
+ IFERROR(INDIRECT("'ru double'!" &amp; ADDRESS(MATCH(X$2,'ru double'!$A$1:$A$34,0),MATCH(X$2,'ru double'!$A$1:$AH$1,0))),0)) / SUM('ru double'!$B$2:$AH$34)</f>
        <v>5.0250901281328831E-3</v>
      </c>
      <c r="W15" s="45">
        <f t="shared" ca="1" si="3"/>
        <v>6.4290718858196561E-3</v>
      </c>
    </row>
    <row r="16" spans="1:26" s="140" customFormat="1" ht="15" customHeight="1" x14ac:dyDescent="0.25">
      <c r="A16" s="51" t="s">
        <v>276</v>
      </c>
      <c r="B16" s="34">
        <f ca="1">IFERROR(INDIRECT("'en'!" &amp; ADDRESS(MATCH(A$3,en!$A$1:$A$27,0),2)),0)
+ IFERROR(INDIRECT("'en'!" &amp; ADDRESS(MATCH(B$3,en!$A$1:$A$27,0),2)),0)
+ IFERROR(INDIRECT("'en'!" &amp; ADDRESS(MATCH(C$3,en!$A$1:$A$27,0),2)),0)
+ IFERROR(INDIRECT("'en'!" &amp; ADDRESS(MATCH(E$3,en!$A$1:$A$27,0),2)),0)
+ IFERROR(INDIRECT("'en'!" &amp; ADDRESS(MATCH(D$3,en!$A$1:$A$27,0),2)),0)</f>
        <v>7.4837870762329518E-3</v>
      </c>
      <c r="C16" s="34">
        <f ca="1">IFERROR(INDIRECT("'en'!" &amp; ADDRESS(MATCH(J$3,en!$A$1:$A$27,0),2)),0)
+ IFERROR(INDIRECT("'en'!" &amp; ADDRESS(MATCH(I$3,en!$A$1:$A$27,0),2)),0)
+ IFERROR(INDIRECT("'en'!" &amp; ADDRESS(MATCH(H$3,en!$A$1:$A$27,0),2)),0)
+ IFERROR(INDIRECT("'en'!" &amp; ADDRESS(MATCH(L$3,en!$A$1:$A$27,0),2)),0)
+ IFERROR(INDIRECT("'en'!" &amp; ADDRESS(MATCH(K$3,en!$A$1:$A$27,0),2)),0)
+ IFERROR(INDIRECT("'en'!" &amp; ADDRESS(MATCH(F$3,en!$A$1:$A$27,0),2)),0)
+ IFERROR(INDIRECT("'en'!" &amp; ADDRESS(MATCH(G$3,en!$A$1:$A$27,0),2)),0)</f>
        <v>5.7521150280693045E-2</v>
      </c>
      <c r="D16" s="33">
        <f t="shared" ca="1" si="0"/>
        <v>6.5004937356926001E-2</v>
      </c>
      <c r="E16" s="180"/>
      <c r="F16" s="137" t="s">
        <v>192</v>
      </c>
      <c r="G16" s="138"/>
      <c r="H16" s="6">
        <f ca="1">SUM(H8:H15)</f>
        <v>5.1267078966432379E-2</v>
      </c>
      <c r="I16" s="6">
        <f ca="1">SUM(I8:I15)</f>
        <v>2.5729690163833432E-2</v>
      </c>
      <c r="J16" s="139">
        <f ca="1">SUM(J8:J15)</f>
        <v>2.5537388802598954E-2</v>
      </c>
      <c r="M16" s="123"/>
      <c r="N16" s="51" t="s">
        <v>276</v>
      </c>
      <c r="O16" s="34">
        <f ca="1">IFERROR(INDIRECT("'ru'!" &amp; ADDRESS(MATCH(N$3,ru!$A$1:$A$34,0),2)),0)
+ IFERROR(INDIRECT("'ru'!" &amp; ADDRESS(MATCH(O$3,ru!$A$1:$A$34,0),2)),0)
+ IFERROR(INDIRECT("'ru'!" &amp; ADDRESS(MATCH(P$3,ru!$A$1:$A$34,0),2)),0)
+ IFERROR(INDIRECT("'ru'!" &amp; ADDRESS(MATCH(R$3,ru!$A$1:$A$34,0),2)),0)
+ IFERROR(INDIRECT("'ru'!" &amp; ADDRESS(MATCH(Q$3,ru!$A$1:$A$34,0),2)),0)</f>
        <v>6.8085602812640006E-2</v>
      </c>
      <c r="P16" s="34">
        <f ca="1">IFERROR(INDIRECT("'ru'!" &amp; ADDRESS(MATCH(W$3,ru!$A$1:$A$34,0),2)),0)
+ IFERROR(INDIRECT("'ru'!" &amp; ADDRESS(MATCH(V$3,ru!$A$1:$A$34,0),2)),0)
+ IFERROR(INDIRECT("'ru'!" &amp; ADDRESS(MATCH(U$3,ru!$A$1:$A$34,0),2)),0)
+ IFERROR(INDIRECT("'ru'!" &amp; ADDRESS(MATCH(Y$3,ru!$A$1:$A$34,0),2)),0)
+ IFERROR(INDIRECT("'ru'!" &amp; ADDRESS(MATCH(X$3,ru!$A$1:$A$34,0),2)),0)
+ IFERROR(INDIRECT("'ru'!" &amp; ADDRESS(MATCH(S$3,ru!$A$1:$A$34,0),2)),0)
+ IFERROR(INDIRECT("'ru'!" &amp; ADDRESS(MATCH(T$3,ru!$A$1:$A$34,0),2)),0)</f>
        <v>5.9392266412695051E-2</v>
      </c>
      <c r="Q16" s="33">
        <f t="shared" ca="1" si="1"/>
        <v>0.12747786922533505</v>
      </c>
      <c r="R16" s="185"/>
      <c r="S16" s="137" t="s">
        <v>192</v>
      </c>
      <c r="T16" s="138"/>
      <c r="U16" s="6">
        <f ca="1">SUM(U8:U15)</f>
        <v>6.2471565028097809E-2</v>
      </c>
      <c r="V16" s="6">
        <f ca="1">SUM(V8:V15)</f>
        <v>1.7045142965703391E-2</v>
      </c>
      <c r="W16" s="139">
        <f ca="1">SUM(W8:W15)</f>
        <v>4.5426422062394424E-2</v>
      </c>
      <c r="Z16" s="123"/>
    </row>
    <row r="17" spans="1:26" s="122" customFormat="1" ht="0.95" customHeight="1" x14ac:dyDescent="0.25"/>
    <row r="18" spans="1:26" ht="15" customHeight="1" x14ac:dyDescent="0.25">
      <c r="A18" s="384" t="s">
        <v>150</v>
      </c>
      <c r="B18" s="374"/>
      <c r="C18" s="374"/>
      <c r="D18" s="374"/>
      <c r="E18" s="374"/>
      <c r="F18" s="374"/>
      <c r="G18" s="374"/>
      <c r="H18" s="374"/>
      <c r="I18" s="374"/>
      <c r="J18" s="374"/>
      <c r="K18" s="374"/>
      <c r="L18" s="374"/>
      <c r="M18" s="141"/>
      <c r="N18" s="384" t="s">
        <v>150</v>
      </c>
      <c r="O18" s="374"/>
      <c r="P18" s="374"/>
      <c r="Q18" s="374"/>
      <c r="R18" s="374"/>
      <c r="S18" s="374"/>
      <c r="T18" s="374"/>
      <c r="U18" s="374"/>
      <c r="V18" s="374"/>
      <c r="W18" s="374"/>
      <c r="X18" s="374"/>
      <c r="Y18" s="374"/>
      <c r="Z18" s="141"/>
    </row>
    <row r="19" spans="1:26" ht="15" customHeight="1" x14ac:dyDescent="0.25">
      <c r="A19" s="47">
        <f t="shared" ref="A19:L19" ca="1" si="4">A25-A29</f>
        <v>-1.916506846355285E-3</v>
      </c>
      <c r="B19" s="48">
        <f t="shared" ca="1" si="4"/>
        <v>-1.2301426876521989E-2</v>
      </c>
      <c r="C19" s="48">
        <f t="shared" ca="1" si="4"/>
        <v>-9.4308097172612904E-4</v>
      </c>
      <c r="D19" s="49">
        <f t="shared" ca="1" si="4"/>
        <v>8.3287918223558487E-3</v>
      </c>
      <c r="E19" s="50">
        <f t="shared" ca="1" si="4"/>
        <v>-3.5241166876011877E-3</v>
      </c>
      <c r="F19" s="49">
        <f t="shared" ca="1" si="4"/>
        <v>1.7138691490193093E-3</v>
      </c>
      <c r="G19" s="47">
        <f t="shared" ca="1" si="4"/>
        <v>1.8295660925152689E-2</v>
      </c>
      <c r="H19" s="48">
        <f t="shared" ca="1" si="4"/>
        <v>1.6091379005937788E-2</v>
      </c>
      <c r="I19" s="47">
        <f t="shared" ca="1" si="4"/>
        <v>3.2252847423401787E-2</v>
      </c>
      <c r="J19" s="49">
        <f t="shared" ca="1" si="4"/>
        <v>2.0194535055575721E-2</v>
      </c>
      <c r="K19" s="159">
        <f t="shared" ca="1" si="4"/>
        <v>0</v>
      </c>
      <c r="L19" s="159">
        <f t="shared" ca="1" si="4"/>
        <v>0</v>
      </c>
      <c r="N19" s="47">
        <f t="shared" ref="N19:Y19" ca="1" si="5">N25-N29</f>
        <v>7.2528574979024464E-4</v>
      </c>
      <c r="O19" s="48">
        <f t="shared" ca="1" si="5"/>
        <v>-1.7434650037485067E-2</v>
      </c>
      <c r="P19" s="48">
        <f t="shared" ca="1" si="5"/>
        <v>-9.6193211857277874E-3</v>
      </c>
      <c r="Q19" s="49">
        <f t="shared" ca="1" si="5"/>
        <v>2.0314785791274863E-2</v>
      </c>
      <c r="R19" s="50">
        <f t="shared" ca="1" si="5"/>
        <v>9.5117092889797257E-3</v>
      </c>
      <c r="S19" s="49">
        <f t="shared" ca="1" si="5"/>
        <v>1.5792670784712585E-2</v>
      </c>
      <c r="T19" s="47">
        <f t="shared" ca="1" si="5"/>
        <v>6.7710799206314775E-3</v>
      </c>
      <c r="U19" s="48">
        <f t="shared" ca="1" si="5"/>
        <v>3.0552032962158443E-2</v>
      </c>
      <c r="V19" s="47">
        <f t="shared" ca="1" si="5"/>
        <v>5.5363412071678192E-2</v>
      </c>
      <c r="W19" s="49">
        <f t="shared" ca="1" si="5"/>
        <v>3.7727695513821852E-2</v>
      </c>
      <c r="X19" s="49">
        <f t="shared" ca="1" si="5"/>
        <v>6.0801493492847001E-3</v>
      </c>
      <c r="Y19" s="49">
        <f t="shared" ca="1" si="5"/>
        <v>-4.8525397488869467E-3</v>
      </c>
    </row>
    <row r="20" spans="1:26" ht="15" customHeight="1" x14ac:dyDescent="0.25">
      <c r="A20" s="47">
        <f t="shared" ref="A20:K20" ca="1" si="6">A26-A30</f>
        <v>0.11650279443842387</v>
      </c>
      <c r="B20" s="48">
        <f t="shared" ca="1" si="6"/>
        <v>9.4168757693938218E-2</v>
      </c>
      <c r="C20" s="48">
        <f t="shared" ca="1" si="6"/>
        <v>8.4164316806328882E-2</v>
      </c>
      <c r="D20" s="49">
        <f t="shared" ca="1" si="6"/>
        <v>9.9014247033976599E-2</v>
      </c>
      <c r="E20" s="50">
        <f t="shared" ca="1" si="6"/>
        <v>2.466294417523238E-2</v>
      </c>
      <c r="F20" s="49">
        <f t="shared" ca="1" si="6"/>
        <v>3.2818076176770045E-2</v>
      </c>
      <c r="G20" s="47">
        <f t="shared" ca="1" si="6"/>
        <v>3.1469337764103156E-2</v>
      </c>
      <c r="H20" s="48">
        <f t="shared" ca="1" si="6"/>
        <v>7.426025575530594E-2</v>
      </c>
      <c r="I20" s="47">
        <f t="shared" ca="1" si="6"/>
        <v>6.9197716624789768E-2</v>
      </c>
      <c r="J20" s="49">
        <f t="shared" ca="1" si="6"/>
        <v>5.0870707871198718E-2</v>
      </c>
      <c r="K20" s="49">
        <f t="shared" ca="1" si="6"/>
        <v>3.4361051269787495E-2</v>
      </c>
      <c r="L20" s="49"/>
      <c r="N20" s="47">
        <f t="shared" ref="N20:X20" ca="1" si="7">N26-N30</f>
        <v>0.10301701820778343</v>
      </c>
      <c r="O20" s="48">
        <f t="shared" ca="1" si="7"/>
        <v>9.7702788441021982E-2</v>
      </c>
      <c r="P20" s="48">
        <f t="shared" ca="1" si="7"/>
        <v>0.11435890536852729</v>
      </c>
      <c r="Q20" s="49">
        <f t="shared" ca="1" si="7"/>
        <v>6.382577536429862E-2</v>
      </c>
      <c r="R20" s="50">
        <f t="shared" ca="1" si="7"/>
        <v>2.5314354191708438E-2</v>
      </c>
      <c r="S20" s="49">
        <f t="shared" ca="1" si="7"/>
        <v>4.0496542118371406E-2</v>
      </c>
      <c r="T20" s="47">
        <f t="shared" ca="1" si="7"/>
        <v>2.5984137111206389E-2</v>
      </c>
      <c r="U20" s="48">
        <f t="shared" ca="1" si="7"/>
        <v>3.9763068224530913E-2</v>
      </c>
      <c r="V20" s="47">
        <f t="shared" ca="1" si="7"/>
        <v>6.3030017753590614E-2</v>
      </c>
      <c r="W20" s="49">
        <f t="shared" ca="1" si="7"/>
        <v>6.5791804967722842E-2</v>
      </c>
      <c r="X20" s="49">
        <f t="shared" ca="1" si="7"/>
        <v>7.853934378495759E-3</v>
      </c>
      <c r="Y20" s="49"/>
    </row>
    <row r="21" spans="1:26" ht="15" customHeight="1" x14ac:dyDescent="0.25">
      <c r="A21" s="47">
        <f t="shared" ref="A21:J21" ca="1" si="8">A27-A31</f>
        <v>-1.7625468584835206E-3</v>
      </c>
      <c r="B21" s="158">
        <f t="shared" ca="1" si="8"/>
        <v>0</v>
      </c>
      <c r="C21" s="158">
        <f t="shared" ca="1" si="8"/>
        <v>0</v>
      </c>
      <c r="D21" s="49">
        <f t="shared" ca="1" si="8"/>
        <v>-1.3752530476909379E-3</v>
      </c>
      <c r="E21" s="157">
        <f t="shared" ca="1" si="8"/>
        <v>0</v>
      </c>
      <c r="F21" s="49">
        <f t="shared" ca="1" si="8"/>
        <v>4.0157397571646998E-3</v>
      </c>
      <c r="G21" s="47">
        <f t="shared" ca="1" si="8"/>
        <v>1.9588516213508145E-2</v>
      </c>
      <c r="H21" s="158">
        <f t="shared" ca="1" si="8"/>
        <v>0</v>
      </c>
      <c r="I21" s="160">
        <f t="shared" ca="1" si="8"/>
        <v>0</v>
      </c>
      <c r="J21" s="49">
        <f t="shared" ca="1" si="8"/>
        <v>1.3124307139127664E-2</v>
      </c>
      <c r="K21" s="49"/>
      <c r="L21" s="49"/>
      <c r="N21" s="47">
        <f t="shared" ref="N21:W21" ca="1" si="9">N27-N31</f>
        <v>-1.032113970808006E-2</v>
      </c>
      <c r="O21" s="48">
        <f t="shared" ca="1" si="9"/>
        <v>2.1096892258733232E-3</v>
      </c>
      <c r="P21" s="48">
        <f t="shared" ca="1" si="9"/>
        <v>2.6335002461586408E-3</v>
      </c>
      <c r="Q21" s="49">
        <f t="shared" ca="1" si="9"/>
        <v>-2.5995012242187369E-2</v>
      </c>
      <c r="R21" s="50">
        <f t="shared" ca="1" si="9"/>
        <v>1.569131918720458E-2</v>
      </c>
      <c r="S21" s="49">
        <f t="shared" ca="1" si="9"/>
        <v>2.1197218492999201E-2</v>
      </c>
      <c r="T21" s="47">
        <f t="shared" ca="1" si="9"/>
        <v>3.5562188953512054E-3</v>
      </c>
      <c r="U21" s="48">
        <f t="shared" ca="1" si="9"/>
        <v>9.4291444525213784E-3</v>
      </c>
      <c r="V21" s="47">
        <f t="shared" ca="1" si="9"/>
        <v>1.5217512030571848E-2</v>
      </c>
      <c r="W21" s="49">
        <f t="shared" ca="1" si="9"/>
        <v>1.7521463195770529E-2</v>
      </c>
      <c r="X21" s="49"/>
      <c r="Y21" s="49"/>
    </row>
    <row r="22" spans="1:26" ht="15" customHeight="1" x14ac:dyDescent="0.25">
      <c r="A22" s="385" t="s">
        <v>196</v>
      </c>
      <c r="B22" s="386"/>
      <c r="C22" s="138" t="s">
        <v>153</v>
      </c>
      <c r="D22" s="6">
        <f ca="1">SUM(A41:E43)</f>
        <v>0.34947128864980243</v>
      </c>
      <c r="E22" s="138" t="s">
        <v>159</v>
      </c>
      <c r="F22" s="6">
        <f ca="1">SUM(F41:L43)</f>
        <v>0.35634694155337726</v>
      </c>
      <c r="G22" s="138" t="s">
        <v>191</v>
      </c>
      <c r="H22" s="142">
        <f ca="1">F22+D22</f>
        <v>0.70581823020317969</v>
      </c>
      <c r="I22" s="138"/>
      <c r="J22" s="138"/>
      <c r="K22" s="138"/>
      <c r="L22" s="138"/>
      <c r="N22" s="385" t="s">
        <v>196</v>
      </c>
      <c r="O22" s="386"/>
      <c r="P22" s="138" t="s">
        <v>153</v>
      </c>
      <c r="Q22" s="6">
        <f ca="1">SUM(N41:R43)</f>
        <v>0.367458477532002</v>
      </c>
      <c r="R22" s="138" t="s">
        <v>159</v>
      </c>
      <c r="S22" s="6">
        <f ca="1">SUM(S41:Y43)</f>
        <v>0.34481916505891669</v>
      </c>
      <c r="T22" s="138" t="s">
        <v>191</v>
      </c>
      <c r="U22" s="142">
        <f ca="1">S22+Q22</f>
        <v>0.71227764259091875</v>
      </c>
      <c r="V22" s="138"/>
      <c r="W22" s="138"/>
      <c r="X22" s="138"/>
      <c r="Y22" s="138"/>
    </row>
    <row r="23" spans="1:26" ht="15" customHeight="1" x14ac:dyDescent="0.25">
      <c r="A23" s="387" t="s">
        <v>197</v>
      </c>
      <c r="B23" s="388"/>
      <c r="C23" s="112" t="s">
        <v>152</v>
      </c>
      <c r="D23" s="2">
        <f ca="1">SUM(A45:E47)</f>
        <v>0.15039965476065148</v>
      </c>
      <c r="E23" s="112" t="s">
        <v>158</v>
      </c>
      <c r="F23" s="2">
        <f ca="1">SUM(F45:L47)</f>
        <v>0.14378211503616833</v>
      </c>
      <c r="G23" s="112" t="s">
        <v>195</v>
      </c>
      <c r="H23" s="4">
        <f ca="1">D23+F23</f>
        <v>0.29418176979681981</v>
      </c>
      <c r="N23" s="387" t="s">
        <v>197</v>
      </c>
      <c r="O23" s="388"/>
      <c r="P23" s="112" t="s">
        <v>152</v>
      </c>
      <c r="Q23" s="2">
        <f ca="1">SUM(N45:R47)</f>
        <v>0.16022131735088896</v>
      </c>
      <c r="R23" s="112" t="s">
        <v>158</v>
      </c>
      <c r="S23" s="2">
        <f ca="1">SUM(S45:Y47)</f>
        <v>0.12750104005819321</v>
      </c>
      <c r="T23" s="112" t="s">
        <v>195</v>
      </c>
      <c r="U23" s="4">
        <f ca="1">Q23+S23</f>
        <v>0.28772235740908214</v>
      </c>
    </row>
    <row r="24" spans="1:26" ht="15" customHeight="1" outlineLevel="1" x14ac:dyDescent="0.25">
      <c r="A24" s="371" t="s">
        <v>249</v>
      </c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N24" s="371" t="s">
        <v>249</v>
      </c>
      <c r="O24" s="372"/>
      <c r="P24" s="372"/>
      <c r="Q24" s="372"/>
      <c r="R24" s="372"/>
      <c r="S24" s="372"/>
      <c r="T24" s="372"/>
      <c r="U24" s="372"/>
      <c r="V24" s="372"/>
      <c r="W24" s="372"/>
      <c r="X24" s="372"/>
      <c r="Y24" s="372"/>
    </row>
    <row r="25" spans="1:26" ht="15" customHeight="1" outlineLevel="1" x14ac:dyDescent="0.25">
      <c r="A25" s="47">
        <f t="shared" ref="A25:L25" ca="1" si="10">A41+A33</f>
        <v>2.3910464707161934E-4</v>
      </c>
      <c r="B25" s="48">
        <f t="shared" ca="1" si="10"/>
        <v>1.4572133865487938E-2</v>
      </c>
      <c r="C25" s="48">
        <f t="shared" ca="1" si="10"/>
        <v>5.3071627762984602E-2</v>
      </c>
      <c r="D25" s="49">
        <f t="shared" ca="1" si="10"/>
        <v>1.6521846018100455E-2</v>
      </c>
      <c r="E25" s="50">
        <f t="shared" ca="1" si="10"/>
        <v>8.1475173884815611E-4</v>
      </c>
      <c r="F25" s="49">
        <f t="shared" ca="1" si="10"/>
        <v>1.9307722208881167E-3</v>
      </c>
      <c r="G25" s="47">
        <f t="shared" ca="1" si="10"/>
        <v>2.2287150686899283E-2</v>
      </c>
      <c r="H25" s="48">
        <f t="shared" ca="1" si="10"/>
        <v>3.9802695300808419E-2</v>
      </c>
      <c r="I25" s="47">
        <f t="shared" ca="1" si="10"/>
        <v>5.9273284567662989E-2</v>
      </c>
      <c r="J25" s="49">
        <f t="shared" ca="1" si="10"/>
        <v>2.213198692363267E-2</v>
      </c>
      <c r="K25" s="159">
        <f t="shared" ca="1" si="10"/>
        <v>0</v>
      </c>
      <c r="L25" s="159">
        <f t="shared" ca="1" si="10"/>
        <v>0</v>
      </c>
      <c r="N25" s="47">
        <f t="shared" ref="N25:Y25" ca="1" si="11">N41+N33</f>
        <v>6.4711364877896027E-3</v>
      </c>
      <c r="O25" s="48">
        <f t="shared" ca="1" si="11"/>
        <v>1.7490326935766895E-2</v>
      </c>
      <c r="P25" s="48">
        <f t="shared" ca="1" si="11"/>
        <v>4.5108538943269584E-3</v>
      </c>
      <c r="Q25" s="49">
        <f t="shared" ca="1" si="11"/>
        <v>2.9011578656701717E-2</v>
      </c>
      <c r="R25" s="50">
        <f t="shared" ca="1" si="11"/>
        <v>2.3107589928541838E-2</v>
      </c>
      <c r="S25" s="49">
        <f t="shared" ca="1" si="11"/>
        <v>2.3909350326293953E-2</v>
      </c>
      <c r="T25" s="47">
        <f t="shared" ca="1" si="11"/>
        <v>9.6063419334393267E-3</v>
      </c>
      <c r="U25" s="48">
        <f t="shared" ca="1" si="11"/>
        <v>4.5330690878255267E-2</v>
      </c>
      <c r="V25" s="47">
        <f t="shared" ca="1" si="11"/>
        <v>7.2471348880769143E-2</v>
      </c>
      <c r="W25" s="49">
        <f t="shared" ca="1" si="11"/>
        <v>6.3552532180602223E-2</v>
      </c>
      <c r="X25" s="49">
        <f t="shared" ca="1" si="11"/>
        <v>6.7897882508636629E-3</v>
      </c>
      <c r="Y25" s="49">
        <f t="shared" ca="1" si="11"/>
        <v>8.2004172323668916E-4</v>
      </c>
    </row>
    <row r="26" spans="1:26" ht="15" customHeight="1" outlineLevel="1" x14ac:dyDescent="0.25">
      <c r="A26" s="47">
        <f t="shared" ref="A26:K26" ca="1" si="12">A42+A34</f>
        <v>0.18510003572909209</v>
      </c>
      <c r="B26" s="48">
        <f t="shared" ca="1" si="12"/>
        <v>0.12984393631943383</v>
      </c>
      <c r="C26" s="48">
        <f t="shared" ca="1" si="12"/>
        <v>0.12263034428282554</v>
      </c>
      <c r="D26" s="49">
        <f t="shared" ca="1" si="12"/>
        <v>0.13371360378984615</v>
      </c>
      <c r="E26" s="50">
        <f t="shared" ca="1" si="12"/>
        <v>4.411330669530087E-2</v>
      </c>
      <c r="F26" s="49">
        <f t="shared" ca="1" si="12"/>
        <v>4.1252343192379873E-2</v>
      </c>
      <c r="G26" s="47">
        <f t="shared" ca="1" si="12"/>
        <v>7.2959397372664853E-2</v>
      </c>
      <c r="H26" s="48">
        <f t="shared" ca="1" si="12"/>
        <v>0.12232619911123793</v>
      </c>
      <c r="I26" s="47">
        <f t="shared" ca="1" si="12"/>
        <v>0.10199425446957575</v>
      </c>
      <c r="J26" s="49">
        <f t="shared" ca="1" si="12"/>
        <v>0.10181147770322126</v>
      </c>
      <c r="K26" s="49">
        <f t="shared" ca="1" si="12"/>
        <v>5.1627229533170366E-2</v>
      </c>
      <c r="L26" s="49"/>
      <c r="N26" s="47">
        <f t="shared" ref="N26:X26" ca="1" si="13">N42+N34</f>
        <v>0.13608722954632566</v>
      </c>
      <c r="O26" s="48">
        <f t="shared" ca="1" si="13"/>
        <v>0.12968940507805748</v>
      </c>
      <c r="P26" s="48">
        <f t="shared" ca="1" si="13"/>
        <v>0.16573116880269845</v>
      </c>
      <c r="Q26" s="49">
        <f t="shared" ca="1" si="13"/>
        <v>0.10902204147698724</v>
      </c>
      <c r="R26" s="50">
        <f t="shared" ca="1" si="13"/>
        <v>3.6810543261232356E-2</v>
      </c>
      <c r="S26" s="49">
        <f t="shared" ca="1" si="13"/>
        <v>5.0651753311747566E-2</v>
      </c>
      <c r="T26" s="47">
        <f t="shared" ca="1" si="13"/>
        <v>6.9266029127386025E-2</v>
      </c>
      <c r="U26" s="48">
        <f t="shared" ca="1" si="13"/>
        <v>8.0937859764334874E-2</v>
      </c>
      <c r="V26" s="47">
        <f t="shared" ca="1" si="13"/>
        <v>8.584162341166876E-2</v>
      </c>
      <c r="W26" s="49">
        <f t="shared" ca="1" si="13"/>
        <v>0.10066952914023244</v>
      </c>
      <c r="X26" s="49">
        <f t="shared" ca="1" si="13"/>
        <v>9.6037091677659212E-3</v>
      </c>
      <c r="Y26" s="49"/>
    </row>
    <row r="27" spans="1:26" ht="15" customHeight="1" outlineLevel="1" x14ac:dyDescent="0.25">
      <c r="A27" s="47">
        <f t="shared" ref="A27:J27" ca="1" si="14">A43+A35</f>
        <v>5.022405919736495E-4</v>
      </c>
      <c r="B27" s="158">
        <f t="shared" ca="1" si="14"/>
        <v>0</v>
      </c>
      <c r="C27" s="158">
        <f t="shared" ca="1" si="14"/>
        <v>0</v>
      </c>
      <c r="D27" s="49">
        <f t="shared" ca="1" si="14"/>
        <v>4.6952987622147831E-3</v>
      </c>
      <c r="E27" s="157">
        <f t="shared" ca="1" si="14"/>
        <v>0</v>
      </c>
      <c r="F27" s="49">
        <f t="shared" ca="1" si="14"/>
        <v>1.9960022372355835E-2</v>
      </c>
      <c r="G27" s="47">
        <f t="shared" ca="1" si="14"/>
        <v>2.8928741567273021E-2</v>
      </c>
      <c r="H27" s="158">
        <f t="shared" ca="1" si="14"/>
        <v>0</v>
      </c>
      <c r="I27" s="160">
        <f t="shared" ca="1" si="14"/>
        <v>0</v>
      </c>
      <c r="J27" s="49">
        <f t="shared" ca="1" si="14"/>
        <v>1.9532675181409307E-2</v>
      </c>
      <c r="K27" s="49"/>
      <c r="L27" s="49"/>
      <c r="N27" s="47">
        <f t="shared" ref="N27:W27" ca="1" si="15">N43+N35</f>
        <v>6.8575062555565752E-3</v>
      </c>
      <c r="O27" s="48">
        <f t="shared" ca="1" si="15"/>
        <v>4.0125229633611913E-3</v>
      </c>
      <c r="P27" s="48">
        <f t="shared" ca="1" si="15"/>
        <v>3.2530256123629057E-3</v>
      </c>
      <c r="Q27" s="49">
        <f t="shared" ca="1" si="15"/>
        <v>2.0911177486966481E-2</v>
      </c>
      <c r="R27" s="50">
        <f t="shared" ca="1" si="15"/>
        <v>1.9311536204243394E-2</v>
      </c>
      <c r="S27" s="49">
        <f t="shared" ca="1" si="15"/>
        <v>2.8979108646641279E-2</v>
      </c>
      <c r="T27" s="47">
        <f t="shared" ca="1" si="15"/>
        <v>5.4212637497792057E-3</v>
      </c>
      <c r="U27" s="48">
        <f t="shared" ca="1" si="15"/>
        <v>1.3435171863388058E-2</v>
      </c>
      <c r="V27" s="47">
        <f t="shared" ca="1" si="15"/>
        <v>2.0789258380578615E-2</v>
      </c>
      <c r="W27" s="49">
        <f t="shared" ca="1" si="15"/>
        <v>2.420224185393572E-2</v>
      </c>
      <c r="X27" s="49"/>
      <c r="Y27" s="49"/>
      <c r="Z27" s="31"/>
    </row>
    <row r="28" spans="1:26" ht="15" customHeight="1" outlineLevel="1" x14ac:dyDescent="0.25">
      <c r="A28" s="373" t="s">
        <v>250</v>
      </c>
      <c r="B28" s="374"/>
      <c r="C28" s="374"/>
      <c r="D28" s="374"/>
      <c r="E28" s="374"/>
      <c r="F28" s="374"/>
      <c r="G28" s="374"/>
      <c r="H28" s="374"/>
      <c r="I28" s="374"/>
      <c r="J28" s="374"/>
      <c r="K28" s="374"/>
      <c r="L28" s="374"/>
      <c r="N28" s="373" t="s">
        <v>250</v>
      </c>
      <c r="O28" s="374"/>
      <c r="P28" s="374"/>
      <c r="Q28" s="374"/>
      <c r="R28" s="374"/>
      <c r="S28" s="374"/>
      <c r="T28" s="374"/>
      <c r="U28" s="374"/>
      <c r="V28" s="374"/>
      <c r="W28" s="374"/>
      <c r="X28" s="374"/>
      <c r="Y28" s="374"/>
      <c r="Z28" s="32"/>
    </row>
    <row r="29" spans="1:26" ht="15" customHeight="1" outlineLevel="1" x14ac:dyDescent="0.25">
      <c r="A29" s="47">
        <f t="shared" ref="A29:L29" ca="1" si="16">A45+A37</f>
        <v>2.1556114934269044E-3</v>
      </c>
      <c r="B29" s="48">
        <f t="shared" ca="1" si="16"/>
        <v>2.6873560742009927E-2</v>
      </c>
      <c r="C29" s="48">
        <f t="shared" ca="1" si="16"/>
        <v>5.4014708734710731E-2</v>
      </c>
      <c r="D29" s="49">
        <f t="shared" ca="1" si="16"/>
        <v>8.1930541957446062E-3</v>
      </c>
      <c r="E29" s="50">
        <f t="shared" ca="1" si="16"/>
        <v>4.3388684264493438E-3</v>
      </c>
      <c r="F29" s="49">
        <f t="shared" ca="1" si="16"/>
        <v>2.1690307186880738E-4</v>
      </c>
      <c r="G29" s="47">
        <f t="shared" ca="1" si="16"/>
        <v>3.9914897617465929E-3</v>
      </c>
      <c r="H29" s="48">
        <f t="shared" ca="1" si="16"/>
        <v>2.3711316294870631E-2</v>
      </c>
      <c r="I29" s="47">
        <f t="shared" ca="1" si="16"/>
        <v>2.7020437144261205E-2</v>
      </c>
      <c r="J29" s="49">
        <f t="shared" ca="1" si="16"/>
        <v>1.9374518680569499E-3</v>
      </c>
      <c r="K29" s="159">
        <f t="shared" ca="1" si="16"/>
        <v>0</v>
      </c>
      <c r="L29" s="159">
        <f t="shared" ca="1" si="16"/>
        <v>0</v>
      </c>
      <c r="M29" s="123"/>
      <c r="N29" s="47">
        <f t="shared" ref="N29:Y29" ca="1" si="17">N45+N37</f>
        <v>5.7458507379993581E-3</v>
      </c>
      <c r="O29" s="48">
        <f t="shared" ca="1" si="17"/>
        <v>3.4924976973251962E-2</v>
      </c>
      <c r="P29" s="48">
        <f t="shared" ca="1" si="17"/>
        <v>1.4130175080054746E-2</v>
      </c>
      <c r="Q29" s="49">
        <f t="shared" ca="1" si="17"/>
        <v>8.6967928654268535E-3</v>
      </c>
      <c r="R29" s="50">
        <f t="shared" ca="1" si="17"/>
        <v>1.3595880639562113E-2</v>
      </c>
      <c r="S29" s="49">
        <f t="shared" ca="1" si="17"/>
        <v>8.1166795415813682E-3</v>
      </c>
      <c r="T29" s="47">
        <f t="shared" ca="1" si="17"/>
        <v>2.8352620128078493E-3</v>
      </c>
      <c r="U29" s="48">
        <f t="shared" ca="1" si="17"/>
        <v>1.4778657916096824E-2</v>
      </c>
      <c r="V29" s="47">
        <f t="shared" ca="1" si="17"/>
        <v>1.7107936809090948E-2</v>
      </c>
      <c r="W29" s="49">
        <f t="shared" ca="1" si="17"/>
        <v>2.5824836666780371E-2</v>
      </c>
      <c r="X29" s="49">
        <f t="shared" ca="1" si="17"/>
        <v>7.0963890157896324E-4</v>
      </c>
      <c r="Y29" s="49">
        <f t="shared" ca="1" si="17"/>
        <v>5.6725814721236356E-3</v>
      </c>
      <c r="Z29" s="38"/>
    </row>
    <row r="30" spans="1:26" ht="15" customHeight="1" outlineLevel="1" x14ac:dyDescent="0.25">
      <c r="A30" s="47">
        <f t="shared" ref="A30:K30" ca="1" si="18">A46+A38</f>
        <v>6.8597241290668215E-2</v>
      </c>
      <c r="B30" s="48">
        <f t="shared" ca="1" si="18"/>
        <v>3.5675178625495615E-2</v>
      </c>
      <c r="C30" s="48">
        <f t="shared" ca="1" si="18"/>
        <v>3.8466027476496661E-2</v>
      </c>
      <c r="D30" s="49">
        <f t="shared" ca="1" si="18"/>
        <v>3.4699356755869548E-2</v>
      </c>
      <c r="E30" s="50">
        <f t="shared" ca="1" si="18"/>
        <v>1.9450362520068491E-2</v>
      </c>
      <c r="F30" s="49">
        <f t="shared" ca="1" si="18"/>
        <v>8.4342670156098316E-3</v>
      </c>
      <c r="G30" s="47">
        <f t="shared" ca="1" si="18"/>
        <v>4.1490059608561697E-2</v>
      </c>
      <c r="H30" s="48">
        <f t="shared" ca="1" si="18"/>
        <v>4.8065943355931992E-2</v>
      </c>
      <c r="I30" s="47">
        <f t="shared" ca="1" si="18"/>
        <v>3.2796537844785985E-2</v>
      </c>
      <c r="J30" s="49">
        <f t="shared" ca="1" si="18"/>
        <v>5.0940769832022538E-2</v>
      </c>
      <c r="K30" s="49">
        <f t="shared" ca="1" si="18"/>
        <v>1.7266178263382871E-2</v>
      </c>
      <c r="L30" s="49"/>
      <c r="M30" s="124"/>
      <c r="N30" s="47">
        <f t="shared" ref="N30:X30" ca="1" si="19">N46+N38</f>
        <v>3.3070211338542224E-2</v>
      </c>
      <c r="O30" s="48">
        <f t="shared" ca="1" si="19"/>
        <v>3.1986616637035503E-2</v>
      </c>
      <c r="P30" s="48">
        <f t="shared" ca="1" si="19"/>
        <v>5.1372263434171159E-2</v>
      </c>
      <c r="Q30" s="49">
        <f t="shared" ca="1" si="19"/>
        <v>4.5196266112688628E-2</v>
      </c>
      <c r="R30" s="50">
        <f t="shared" ca="1" si="19"/>
        <v>1.1496189069523917E-2</v>
      </c>
      <c r="S30" s="49">
        <f t="shared" ca="1" si="19"/>
        <v>1.0155211193376161E-2</v>
      </c>
      <c r="T30" s="47">
        <f t="shared" ca="1" si="19"/>
        <v>4.3281892016179636E-2</v>
      </c>
      <c r="U30" s="48">
        <f t="shared" ca="1" si="19"/>
        <v>4.1174791539803961E-2</v>
      </c>
      <c r="V30" s="47">
        <f t="shared" ca="1" si="19"/>
        <v>2.281160565807815E-2</v>
      </c>
      <c r="W30" s="49">
        <f t="shared" ca="1" si="19"/>
        <v>3.4877724172509603E-2</v>
      </c>
      <c r="X30" s="49">
        <f t="shared" ca="1" si="19"/>
        <v>1.7497747892701622E-3</v>
      </c>
      <c r="Y30" s="49"/>
      <c r="Z30" s="124"/>
    </row>
    <row r="31" spans="1:26" ht="15" customHeight="1" outlineLevel="1" x14ac:dyDescent="0.25">
      <c r="A31" s="47">
        <f t="shared" ref="A31:J31" ca="1" si="20">A47+A39</f>
        <v>2.2647874504571701E-3</v>
      </c>
      <c r="B31" s="158">
        <f t="shared" ca="1" si="20"/>
        <v>0</v>
      </c>
      <c r="C31" s="158">
        <f t="shared" ca="1" si="20"/>
        <v>0</v>
      </c>
      <c r="D31" s="49">
        <f t="shared" ca="1" si="20"/>
        <v>6.070551809905721E-3</v>
      </c>
      <c r="E31" s="157">
        <f t="shared" ca="1" si="20"/>
        <v>0</v>
      </c>
      <c r="F31" s="49">
        <f t="shared" ca="1" si="20"/>
        <v>1.5944282615191135E-2</v>
      </c>
      <c r="G31" s="47">
        <f t="shared" ca="1" si="20"/>
        <v>9.3402253537648756E-3</v>
      </c>
      <c r="H31" s="158">
        <f t="shared" ca="1" si="20"/>
        <v>0</v>
      </c>
      <c r="I31" s="160">
        <f t="shared" ca="1" si="20"/>
        <v>0</v>
      </c>
      <c r="J31" s="49">
        <f t="shared" ca="1" si="20"/>
        <v>6.4083680422816428E-3</v>
      </c>
      <c r="K31" s="49"/>
      <c r="L31" s="49"/>
      <c r="M31" s="141"/>
      <c r="N31" s="47">
        <f t="shared" ref="N31:W31" ca="1" si="21">N47+N39</f>
        <v>1.7178645963636635E-2</v>
      </c>
      <c r="O31" s="48">
        <f t="shared" ca="1" si="21"/>
        <v>1.9028337374878679E-3</v>
      </c>
      <c r="P31" s="48">
        <f t="shared" ca="1" si="21"/>
        <v>6.1952536620426494E-4</v>
      </c>
      <c r="Q31" s="49">
        <f t="shared" ca="1" si="21"/>
        <v>4.6906189729153849E-2</v>
      </c>
      <c r="R31" s="50">
        <f t="shared" ca="1" si="21"/>
        <v>3.6202170170388116E-3</v>
      </c>
      <c r="S31" s="49">
        <f t="shared" ca="1" si="21"/>
        <v>7.7818901536420796E-3</v>
      </c>
      <c r="T31" s="47">
        <f t="shared" ca="1" si="21"/>
        <v>1.8650448544280001E-3</v>
      </c>
      <c r="U31" s="48">
        <f t="shared" ca="1" si="21"/>
        <v>4.0060274108666798E-3</v>
      </c>
      <c r="V31" s="47">
        <f t="shared" ca="1" si="21"/>
        <v>5.5717463500067673E-3</v>
      </c>
      <c r="W31" s="49">
        <f t="shared" ca="1" si="21"/>
        <v>6.6807786581651899E-3</v>
      </c>
      <c r="X31" s="49"/>
      <c r="Y31" s="49"/>
      <c r="Z31" s="39"/>
    </row>
    <row r="32" spans="1:26" ht="15" customHeight="1" outlineLevel="1" x14ac:dyDescent="0.25">
      <c r="A32" s="371" t="s">
        <v>245</v>
      </c>
      <c r="B32" s="372"/>
      <c r="C32" s="372"/>
      <c r="D32" s="372"/>
      <c r="E32" s="372"/>
      <c r="F32" s="372"/>
      <c r="G32" s="372"/>
      <c r="H32" s="372"/>
      <c r="I32" s="372"/>
      <c r="J32" s="372"/>
      <c r="K32" s="372"/>
      <c r="L32" s="372"/>
      <c r="N32" s="371" t="s">
        <v>245</v>
      </c>
      <c r="O32" s="372"/>
      <c r="P32" s="372"/>
      <c r="Q32" s="372"/>
      <c r="R32" s="372"/>
      <c r="S32" s="372"/>
      <c r="T32" s="372"/>
      <c r="U32" s="372"/>
      <c r="V32" s="372"/>
      <c r="W32" s="372"/>
      <c r="X32" s="372"/>
      <c r="Y32" s="372"/>
      <c r="Z32" s="32"/>
    </row>
    <row r="33" spans="1:26" ht="15" customHeight="1" outlineLevel="1" x14ac:dyDescent="0.25">
      <c r="A33" s="48">
        <f ca="1">(IFERROR(INDIRECT("'en double'!" &amp; ADDRESS(MATCH(A1,'en double'!$A$1:$A$27,0),MATCH($I$1,'en double'!$A$1:$AA$1,0))),0)
+ IFERROR(INDIRECT("'en double'!" &amp; ADDRESS(MATCH(A1,'en double'!$A$1:$A$27,0),MATCH($G$1,'en double'!$A$1:$AA$1,0))),0)
+ IFERROR(INDIRECT("'en double'!" &amp; ADDRESS(MATCH(A1,'en double'!$A$1:$A$27,0),MATCH($H$1,'en double'!$A$1:$AA$1,0))),0)
+ IFERROR(INDIRECT("'en double'!" &amp; ADDRESS(MATCH(A1,'en double'!$A$1:$A$27,0),MATCH($J$1,'en double'!$A$1:$AA$1,0))),0)
+ IFERROR(INDIRECT("'en double'!" &amp; ADDRESS(MATCH(A1,'en double'!$A$1:$A$27,0),MATCH($K$1,'en double'!$A$1:$AA$1,0))),0)
+ IFERROR(INDIRECT("'en double'!" &amp; ADDRESS(MATCH(A1,'en double'!$A$1:$A$27,0),MATCH($L$1,'en double'!$A$1:$AA$1,0))),0)
+ IFERROR(INDIRECT("'en double'!" &amp; ADDRESS(MATCH(A1,'en double'!$A$1:$A$27,0),MATCH($F$2,'en double'!$A$1:$AA$1,0))),0)
+ IFERROR(INDIRECT("'en double'!" &amp; ADDRESS(MATCH(A1,'en double'!$A$1:$A$27,0),MATCH($G$2,'en double'!$A$1:$AA$1,0))),0)
+ IFERROR(INDIRECT("'en double'!" &amp; ADDRESS(MATCH(A1,'en double'!$A$1:$A$27,0),MATCH($H$2,'en double'!$A$1:$AA$1,0))),0)
+ IFERROR(INDIRECT("'en double'!" &amp; ADDRESS(MATCH(A1,'en double'!$A$1:$A$27,0),MATCH($I$2,'en double'!$A$1:$AA$1,0))),0)
+ IFERROR(INDIRECT("'en double'!" &amp; ADDRESS(MATCH(A1,'en double'!$A$1:$A$27,0),MATCH($J$2,'en double'!$A$1:$AA$1,0))),0)
+ IFERROR(INDIRECT("'en double'!" &amp; ADDRESS(MATCH(A1,'en double'!$A$1:$A$27,0),MATCH($K$2,'en double'!$A$1:$AA$1,0))),0)
+ IFERROR(INDIRECT("'en double'!" &amp; ADDRESS(MATCH(A1,'en double'!$A$1:$A$27,0),MATCH($F$3,'en double'!$A$1:$AA$1,0))),0)
+ IFERROR(INDIRECT("'en double'!" &amp; ADDRESS(MATCH(A1,'en double'!$A$1:$A$27,0),MATCH($G$3,'en double'!$A$1:$AA$1,0))),0)
+ IFERROR(INDIRECT("'en double'!" &amp; ADDRESS(MATCH(A1,'en double'!$A$1:$A$27,0),MATCH($H$3,'en double'!$A$1:$AA$1,0))),0)
+ IFERROR(INDIRECT("'en double'!" &amp; ADDRESS(MATCH(A1,'en double'!$A$1:$A$27,0),MATCH($I$3,'en double'!$A$1:$AA$1,0))),0)
+ IFERROR(INDIRECT("'en double'!" &amp; ADDRESS(MATCH(A1,'en double'!$A$1:$A$27,0),MATCH($J$3,'en double'!$A$1:$AA$1,0))),0)
+ IFERROR(INDIRECT("'en double'!" &amp; ADDRESS(MATCH(A1,'en double'!$A$1:$A$27,0),MATCH($F$1,'en double'!$A$1:$AA$1,0))),0)) / SUM('en double'!$B$2:$AA$27)</f>
        <v>1.0435397203944827E-5</v>
      </c>
      <c r="B33" s="48">
        <f ca="1">(IFERROR(INDIRECT("'en double'!" &amp; ADDRESS(MATCH(B1,'en double'!$A$1:$A$27,0),MATCH($I$1,'en double'!$A$1:$AA$1,0))),0)
+ IFERROR(INDIRECT("'en double'!" &amp; ADDRESS(MATCH(B1,'en double'!$A$1:$A$27,0),MATCH($G$1,'en double'!$A$1:$AA$1,0))),0)
+ IFERROR(INDIRECT("'en double'!" &amp; ADDRESS(MATCH(B1,'en double'!$A$1:$A$27,0),MATCH($H$1,'en double'!$A$1:$AA$1,0))),0)
+ IFERROR(INDIRECT("'en double'!" &amp; ADDRESS(MATCH(B1,'en double'!$A$1:$A$27,0),MATCH($J$1,'en double'!$A$1:$AA$1,0))),0)
+ IFERROR(INDIRECT("'en double'!" &amp; ADDRESS(MATCH(B1,'en double'!$A$1:$A$27,0),MATCH($K$1,'en double'!$A$1:$AA$1,0))),0)
+ IFERROR(INDIRECT("'en double'!" &amp; ADDRESS(MATCH(B1,'en double'!$A$1:$A$27,0),MATCH($L$1,'en double'!$A$1:$AA$1,0))),0)
+ IFERROR(INDIRECT("'en double'!" &amp; ADDRESS(MATCH(B1,'en double'!$A$1:$A$27,0),MATCH($F$2,'en double'!$A$1:$AA$1,0))),0)
+ IFERROR(INDIRECT("'en double'!" &amp; ADDRESS(MATCH(B1,'en double'!$A$1:$A$27,0),MATCH($G$2,'en double'!$A$1:$AA$1,0))),0)
+ IFERROR(INDIRECT("'en double'!" &amp; ADDRESS(MATCH(B1,'en double'!$A$1:$A$27,0),MATCH($H$2,'en double'!$A$1:$AA$1,0))),0)
+ IFERROR(INDIRECT("'en double'!" &amp; ADDRESS(MATCH(B1,'en double'!$A$1:$A$27,0),MATCH($I$2,'en double'!$A$1:$AA$1,0))),0)
+ IFERROR(INDIRECT("'en double'!" &amp; ADDRESS(MATCH(B1,'en double'!$A$1:$A$27,0),MATCH($J$2,'en double'!$A$1:$AA$1,0))),0)
+ IFERROR(INDIRECT("'en double'!" &amp; ADDRESS(MATCH(B1,'en double'!$A$1:$A$27,0),MATCH($K$2,'en double'!$A$1:$AA$1,0))),0)
+ IFERROR(INDIRECT("'en double'!" &amp; ADDRESS(MATCH(B1,'en double'!$A$1:$A$27,0),MATCH($F$3,'en double'!$A$1:$AA$1,0))),0)
+ IFERROR(INDIRECT("'en double'!" &amp; ADDRESS(MATCH(B1,'en double'!$A$1:$A$27,0),MATCH($G$3,'en double'!$A$1:$AA$1,0))),0)
+ IFERROR(INDIRECT("'en double'!" &amp; ADDRESS(MATCH(B1,'en double'!$A$1:$A$27,0),MATCH($H$3,'en double'!$A$1:$AA$1,0))),0)
+ IFERROR(INDIRECT("'en double'!" &amp; ADDRESS(MATCH(B1,'en double'!$A$1:$A$27,0),MATCH($I$3,'en double'!$A$1:$AA$1,0))),0)
+ IFERROR(INDIRECT("'en double'!" &amp; ADDRESS(MATCH(B1,'en double'!$A$1:$A$27,0),MATCH($J$3,'en double'!$A$1:$AA$1,0))),0)
+ IFERROR(INDIRECT("'en double'!" &amp; ADDRESS(MATCH(B1,'en double'!$A$1:$A$27,0),MATCH($F$1,'en double'!$A$1:$AA$1,0))),0)) / SUM('en double'!$B$2:$AA$27)</f>
        <v>9.1717667119285834E-3</v>
      </c>
      <c r="C33" s="48">
        <f ca="1">(IFERROR(INDIRECT("'en double'!" &amp; ADDRESS(MATCH(C1,'en double'!$A$1:$A$27,0),MATCH($I$1,'en double'!$A$1:$AA$1,0))),0)
+ IFERROR(INDIRECT("'en double'!" &amp; ADDRESS(MATCH(C1,'en double'!$A$1:$A$27,0),MATCH($G$1,'en double'!$A$1:$AA$1,0))),0)
+ IFERROR(INDIRECT("'en double'!" &amp; ADDRESS(MATCH(C1,'en double'!$A$1:$A$27,0),MATCH($H$1,'en double'!$A$1:$AA$1,0))),0)
+ IFERROR(INDIRECT("'en double'!" &amp; ADDRESS(MATCH(C1,'en double'!$A$1:$A$27,0),MATCH($J$1,'en double'!$A$1:$AA$1,0))),0)
+ IFERROR(INDIRECT("'en double'!" &amp; ADDRESS(MATCH(C1,'en double'!$A$1:$A$27,0),MATCH($K$1,'en double'!$A$1:$AA$1,0))),0)
+ IFERROR(INDIRECT("'en double'!" &amp; ADDRESS(MATCH(C1,'en double'!$A$1:$A$27,0),MATCH($L$1,'en double'!$A$1:$AA$1,0))),0)
+ IFERROR(INDIRECT("'en double'!" &amp; ADDRESS(MATCH(C1,'en double'!$A$1:$A$27,0),MATCH($F$2,'en double'!$A$1:$AA$1,0))),0)
+ IFERROR(INDIRECT("'en double'!" &amp; ADDRESS(MATCH(C1,'en double'!$A$1:$A$27,0),MATCH($G$2,'en double'!$A$1:$AA$1,0))),0)
+ IFERROR(INDIRECT("'en double'!" &amp; ADDRESS(MATCH(C1,'en double'!$A$1:$A$27,0),MATCH($H$2,'en double'!$A$1:$AA$1,0))),0)
+ IFERROR(INDIRECT("'en double'!" &amp; ADDRESS(MATCH(C1,'en double'!$A$1:$A$27,0),MATCH($I$2,'en double'!$A$1:$AA$1,0))),0)
+ IFERROR(INDIRECT("'en double'!" &amp; ADDRESS(MATCH(C1,'en double'!$A$1:$A$27,0),MATCH($J$2,'en double'!$A$1:$AA$1,0))),0)
+ IFERROR(INDIRECT("'en double'!" &amp; ADDRESS(MATCH(C1,'en double'!$A$1:$A$27,0),MATCH($K$2,'en double'!$A$1:$AA$1,0))),0)
+ IFERROR(INDIRECT("'en double'!" &amp; ADDRESS(MATCH(C1,'en double'!$A$1:$A$27,0),MATCH($F$3,'en double'!$A$1:$AA$1,0))),0)
+ IFERROR(INDIRECT("'en double'!" &amp; ADDRESS(MATCH(C1,'en double'!$A$1:$A$27,0),MATCH($G$3,'en double'!$A$1:$AA$1,0))),0)
+ IFERROR(INDIRECT("'en double'!" &amp; ADDRESS(MATCH(C1,'en double'!$A$1:$A$27,0),MATCH($H$3,'en double'!$A$1:$AA$1,0))),0)
+ IFERROR(INDIRECT("'en double'!" &amp; ADDRESS(MATCH(C1,'en double'!$A$1:$A$27,0),MATCH($I$3,'en double'!$A$1:$AA$1,0))),0)
+ IFERROR(INDIRECT("'en double'!" &amp; ADDRESS(MATCH(C1,'en double'!$A$1:$A$27,0),MATCH($J$3,'en double'!$A$1:$AA$1,0))),0)
+ IFERROR(INDIRECT("'en double'!" &amp; ADDRESS(MATCH(C1,'en double'!$A$1:$A$27,0),MATCH($F$1,'en double'!$A$1:$AA$1,0))),0)) / SUM('en double'!$B$2:$AA$27)</f>
        <v>3.2335355403497927E-3</v>
      </c>
      <c r="D33" s="165">
        <f ca="1">(IFERROR(INDIRECT("'en double'!" &amp; ADDRESS(MATCH(D1,'en double'!$A$1:$A$27,0),MATCH($I$1,'en double'!$A$1:$AA$1,0))),0)
+ IFERROR(INDIRECT("'en double'!" &amp; ADDRESS(MATCH(D1,'en double'!$A$1:$A$27,0),MATCH($G$1,'en double'!$A$1:$AA$1,0))),0)
+ IFERROR(INDIRECT("'en double'!" &amp; ADDRESS(MATCH(D1,'en double'!$A$1:$A$27,0),MATCH($H$1,'en double'!$A$1:$AA$1,0))),0)
+ IFERROR(INDIRECT("'en double'!" &amp; ADDRESS(MATCH(D1,'en double'!$A$1:$A$27,0),MATCH($J$1,'en double'!$A$1:$AA$1,0))),0)
+ IFERROR(INDIRECT("'en double'!" &amp; ADDRESS(MATCH(D1,'en double'!$A$1:$A$27,0),MATCH($K$1,'en double'!$A$1:$AA$1,0))),0)
+ IFERROR(INDIRECT("'en double'!" &amp; ADDRESS(MATCH(D1,'en double'!$A$1:$A$27,0),MATCH($L$1,'en double'!$A$1:$AA$1,0))),0)
+ IFERROR(INDIRECT("'en double'!" &amp; ADDRESS(MATCH(D1,'en double'!$A$1:$A$27,0),MATCH($F$2,'en double'!$A$1:$AA$1,0))),0)
+ IFERROR(INDIRECT("'en double'!" &amp; ADDRESS(MATCH(D1,'en double'!$A$1:$A$27,0),MATCH($G$2,'en double'!$A$1:$AA$1,0))),0)
+ IFERROR(INDIRECT("'en double'!" &amp; ADDRESS(MATCH(D1,'en double'!$A$1:$A$27,0),MATCH($H$2,'en double'!$A$1:$AA$1,0))),0)
+ IFERROR(INDIRECT("'en double'!" &amp; ADDRESS(MATCH(D1,'en double'!$A$1:$A$27,0),MATCH($I$2,'en double'!$A$1:$AA$1,0))),0)
+ IFERROR(INDIRECT("'en double'!" &amp; ADDRESS(MATCH(D1,'en double'!$A$1:$A$27,0),MATCH($J$2,'en double'!$A$1:$AA$1,0))),0)
+ IFERROR(INDIRECT("'en double'!" &amp; ADDRESS(MATCH(D1,'en double'!$A$1:$A$27,0),MATCH($K$2,'en double'!$A$1:$AA$1,0))),0)
+ IFERROR(INDIRECT("'en double'!" &amp; ADDRESS(MATCH(D1,'en double'!$A$1:$A$27,0),MATCH($F$3,'en double'!$A$1:$AA$1,0))),0)
+ IFERROR(INDIRECT("'en double'!" &amp; ADDRESS(MATCH(D1,'en double'!$A$1:$A$27,0),MATCH($G$3,'en double'!$A$1:$AA$1,0))),0)
+ IFERROR(INDIRECT("'en double'!" &amp; ADDRESS(MATCH(D1,'en double'!$A$1:$A$27,0),MATCH($H$3,'en double'!$A$1:$AA$1,0))),0)
+ IFERROR(INDIRECT("'en double'!" &amp; ADDRESS(MATCH(D1,'en double'!$A$1:$A$27,0),MATCH($I$3,'en double'!$A$1:$AA$1,0))),0)
+ IFERROR(INDIRECT("'en double'!" &amp; ADDRESS(MATCH(D1,'en double'!$A$1:$A$27,0),MATCH($J$3,'en double'!$A$1:$AA$1,0))),0)
+ IFERROR(INDIRECT("'en double'!" &amp; ADDRESS(MATCH(D1,'en double'!$A$1:$A$27,0),MATCH($F$1,'en double'!$A$1:$AA$1,0))),0)) / SUM('en double'!$B$2:$AA$27)</f>
        <v>2.6839485472317749E-3</v>
      </c>
      <c r="E33" s="50">
        <f ca="1">(IFERROR(INDIRECT("'en double'!" &amp; ADDRESS(MATCH(E1,'en double'!$A$1:$A$27,0),MATCH($I$1,'en double'!$A$1:$AA$1,0))),0)
+ IFERROR(INDIRECT("'en double'!" &amp; ADDRESS(MATCH(E1,'en double'!$A$1:$A$27,0),MATCH($G$1,'en double'!$A$1:$AA$1,0))),0)
+ IFERROR(INDIRECT("'en double'!" &amp; ADDRESS(MATCH(E1,'en double'!$A$1:$A$27,0),MATCH($H$1,'en double'!$A$1:$AA$1,0))),0)
+ IFERROR(INDIRECT("'en double'!" &amp; ADDRESS(MATCH(E1,'en double'!$A$1:$A$27,0),MATCH($J$1,'en double'!$A$1:$AA$1,0))),0)
+ IFERROR(INDIRECT("'en double'!" &amp; ADDRESS(MATCH(E1,'en double'!$A$1:$A$27,0),MATCH($K$1,'en double'!$A$1:$AA$1,0))),0)
+ IFERROR(INDIRECT("'en double'!" &amp; ADDRESS(MATCH(E1,'en double'!$A$1:$A$27,0),MATCH($L$1,'en double'!$A$1:$AA$1,0))),0)
+ IFERROR(INDIRECT("'en double'!" &amp; ADDRESS(MATCH(E1,'en double'!$A$1:$A$27,0),MATCH($F$2,'en double'!$A$1:$AA$1,0))),0)
+ IFERROR(INDIRECT("'en double'!" &amp; ADDRESS(MATCH(E1,'en double'!$A$1:$A$27,0),MATCH($G$2,'en double'!$A$1:$AA$1,0))),0)
+ IFERROR(INDIRECT("'en double'!" &amp; ADDRESS(MATCH(E1,'en double'!$A$1:$A$27,0),MATCH($H$2,'en double'!$A$1:$AA$1,0))),0)
+ IFERROR(INDIRECT("'en double'!" &amp; ADDRESS(MATCH(E1,'en double'!$A$1:$A$27,0),MATCH($I$2,'en double'!$A$1:$AA$1,0))),0)
+ IFERROR(INDIRECT("'en double'!" &amp; ADDRESS(MATCH(E1,'en double'!$A$1:$A$27,0),MATCH($J$2,'en double'!$A$1:$AA$1,0))),0)
+ IFERROR(INDIRECT("'en double'!" &amp; ADDRESS(MATCH(E1,'en double'!$A$1:$A$27,0),MATCH($K$2,'en double'!$A$1:$AA$1,0))),0)
+ IFERROR(INDIRECT("'en double'!" &amp; ADDRESS(MATCH(E1,'en double'!$A$1:$A$27,0),MATCH($F$3,'en double'!$A$1:$AA$1,0))),0)
+ IFERROR(INDIRECT("'en double'!" &amp; ADDRESS(MATCH(E1,'en double'!$A$1:$A$27,0),MATCH($G$3,'en double'!$A$1:$AA$1,0))),0)
+ IFERROR(INDIRECT("'en double'!" &amp; ADDRESS(MATCH(E1,'en double'!$A$1:$A$27,0),MATCH($H$3,'en double'!$A$1:$AA$1,0))),0)
+ IFERROR(INDIRECT("'en double'!" &amp; ADDRESS(MATCH(E1,'en double'!$A$1:$A$27,0),MATCH($I$3,'en double'!$A$1:$AA$1,0))),0)
+ IFERROR(INDIRECT("'en double'!" &amp; ADDRESS(MATCH(E1,'en double'!$A$1:$A$27,0),MATCH($J$3,'en double'!$A$1:$AA$1,0))),0)
+ IFERROR(INDIRECT("'en double'!" &amp; ADDRESS(MATCH(E1,'en double'!$A$1:$A$27,0),MATCH($F$1,'en double'!$A$1:$AA$1,0))),0)) / SUM('en double'!$B$2:$AA$27)</f>
        <v>7.6817437047829913E-4</v>
      </c>
      <c r="F33" s="49">
        <f ca="1">(IFERROR(INDIRECT("'en double'!" &amp; ADDRESS(MATCH(F1,'en double'!$A$1:$A$27,0),MATCH($B$1,'en double'!$A$1:$AA$1,0))),0)
+ IFERROR(INDIRECT("'en double'!" &amp; ADDRESS(MATCH(F1,'en double'!$A$1:$A$27,0),MATCH($C$1,'en double'!$A$1:$AA$1,0))),0)
+ IFERROR(INDIRECT("'en double'!" &amp; ADDRESS(MATCH(F1,'en double'!$A$1:$A$27,0),MATCH($D$1,'en double'!$A$1:$AA$1,0))),0)
+ IFERROR(INDIRECT("'en double'!" &amp; ADDRESS(MATCH(F1,'en double'!$A$1:$A$27,0),MATCH($E$1,'en double'!$A$1:$AA$1,0))),0)
+ IFERROR(INDIRECT("'en double'!" &amp; ADDRESS(MATCH(F1,'en double'!$A$1:$A$27,0),MATCH($A$2,'en double'!$A$1:$AA$1,0))),0)
+ IFERROR(INDIRECT("'en double'!" &amp; ADDRESS(MATCH(F1,'en double'!$A$1:$A$27,0),MATCH($B$2,'en double'!$A$1:$AA$1,0))),0)
+ IFERROR(INDIRECT("'en double'!" &amp; ADDRESS(MATCH(F1,'en double'!$A$1:$A$27,0),MATCH($C$2,'en double'!$A$1:$AA$1,0))),0)
+ IFERROR(INDIRECT("'en double'!" &amp; ADDRESS(MATCH(F1,'en double'!$A$1:$A$27,0),MATCH($D$2,'en double'!$A$1:$AA$1,0))),0)
+ IFERROR(INDIRECT("'en double'!" &amp; ADDRESS(MATCH(F1,'en double'!$A$1:$A$27,0),MATCH($E$2,'en double'!$A$1:$AA$1,0))),0)
+ IFERROR(INDIRECT("'en double'!" &amp; ADDRESS(MATCH(F1,'en double'!$A$1:$A$27,0),MATCH($A$3,'en double'!$A$1:$AA$1,0))),0)
+ IFERROR(INDIRECT("'en double'!" &amp; ADDRESS(MATCH(F1,'en double'!$A$1:$A$27,0),MATCH($B$3,'en double'!$A$1:$AA$1,0))),0)
+ IFERROR(INDIRECT("'en double'!" &amp; ADDRESS(MATCH(F1,'en double'!$A$1:$A$27,0),MATCH($C$3,'en double'!$A$1:$AA$1,0))),0)
+ IFERROR(INDIRECT("'en double'!" &amp; ADDRESS(MATCH(F1,'en double'!$A$1:$A$27,0),MATCH($D$3,'en double'!$A$1:$AA$1,0))),0)
+ IFERROR(INDIRECT("'en double'!" &amp; ADDRESS(MATCH(F1,'en double'!$A$1:$A$27,0),MATCH($E$3,'en double'!$A$1:$AA$1,0))),0)
+ IFERROR(INDIRECT("'en double'!" &amp; ADDRESS(MATCH(F1,'en double'!$A$1:$A$27,0),MATCH($A$1,'en double'!$A$1:$AA$1,0))),0)) / SUM('en double'!$B$2:$AA$27)</f>
        <v>1.0192762439061806E-3</v>
      </c>
      <c r="G33" s="47">
        <f ca="1">(IFERROR(INDIRECT("'en double'!" &amp; ADDRESS(MATCH(G1,'en double'!$A$1:$A$27,0),MATCH($B$1,'en double'!$A$1:$AA$1,0))),0)
+ IFERROR(INDIRECT("'en double'!" &amp; ADDRESS(MATCH(G1,'en double'!$A$1:$A$27,0),MATCH($C$1,'en double'!$A$1:$AA$1,0))),0)
+ IFERROR(INDIRECT("'en double'!" &amp; ADDRESS(MATCH(G1,'en double'!$A$1:$A$27,0),MATCH($D$1,'en double'!$A$1:$AA$1,0))),0)
+ IFERROR(INDIRECT("'en double'!" &amp; ADDRESS(MATCH(G1,'en double'!$A$1:$A$27,0),MATCH($E$1,'en double'!$A$1:$AA$1,0))),0)
+ IFERROR(INDIRECT("'en double'!" &amp; ADDRESS(MATCH(G1,'en double'!$A$1:$A$27,0),MATCH($A$2,'en double'!$A$1:$AA$1,0))),0)
+ IFERROR(INDIRECT("'en double'!" &amp; ADDRESS(MATCH(G1,'en double'!$A$1:$A$27,0),MATCH($B$2,'en double'!$A$1:$AA$1,0))),0)
+ IFERROR(INDIRECT("'en double'!" &amp; ADDRESS(MATCH(G1,'en double'!$A$1:$A$27,0),MATCH($C$2,'en double'!$A$1:$AA$1,0))),0)
+ IFERROR(INDIRECT("'en double'!" &amp; ADDRESS(MATCH(G1,'en double'!$A$1:$A$27,0),MATCH($D$2,'en double'!$A$1:$AA$1,0))),0)
+ IFERROR(INDIRECT("'en double'!" &amp; ADDRESS(MATCH(G1,'en double'!$A$1:$A$27,0),MATCH($E$2,'en double'!$A$1:$AA$1,0))),0)
+ IFERROR(INDIRECT("'en double'!" &amp; ADDRESS(MATCH(G1,'en double'!$A$1:$A$27,0),MATCH($A$3,'en double'!$A$1:$AA$1,0))),0)
+ IFERROR(INDIRECT("'en double'!" &amp; ADDRESS(MATCH(G1,'en double'!$A$1:$A$27,0),MATCH($B$3,'en double'!$A$1:$AA$1,0))),0)
+ IFERROR(INDIRECT("'en double'!" &amp; ADDRESS(MATCH(G1,'en double'!$A$1:$A$27,0),MATCH($C$3,'en double'!$A$1:$AA$1,0))),0)
+ IFERROR(INDIRECT("'en double'!" &amp; ADDRESS(MATCH(G1,'en double'!$A$1:$A$27,0),MATCH($D$3,'en double'!$A$1:$AA$1,0))),0)
+ IFERROR(INDIRECT("'en double'!" &amp; ADDRESS(MATCH(G1,'en double'!$A$1:$A$27,0),MATCH($E$3,'en double'!$A$1:$AA$1,0))),0)
+ IFERROR(INDIRECT("'en double'!" &amp; ADDRESS(MATCH(G1,'en double'!$A$1:$A$27,0),MATCH($A$1,'en double'!$A$1:$AA$1,0))),0)) / SUM('en double'!$B$2:$AA$27)</f>
        <v>1.6744088142549442E-2</v>
      </c>
      <c r="H33" s="47">
        <f ca="1">(IFERROR(INDIRECT("'en double'!" &amp; ADDRESS(MATCH(H1,'en double'!$A$1:$A$27,0),MATCH($B$1,'en double'!$A$1:$AA$1,0))),0)
+ IFERROR(INDIRECT("'en double'!" &amp; ADDRESS(MATCH(H1,'en double'!$A$1:$A$27,0),MATCH($C$1,'en double'!$A$1:$AA$1,0))),0)
+ IFERROR(INDIRECT("'en double'!" &amp; ADDRESS(MATCH(H1,'en double'!$A$1:$A$27,0),MATCH($D$1,'en double'!$A$1:$AA$1,0))),0)
+ IFERROR(INDIRECT("'en double'!" &amp; ADDRESS(MATCH(H1,'en double'!$A$1:$A$27,0),MATCH($E$1,'en double'!$A$1:$AA$1,0))),0)
+ IFERROR(INDIRECT("'en double'!" &amp; ADDRESS(MATCH(H1,'en double'!$A$1:$A$27,0),MATCH($A$2,'en double'!$A$1:$AA$1,0))),0)
+ IFERROR(INDIRECT("'en double'!" &amp; ADDRESS(MATCH(H1,'en double'!$A$1:$A$27,0),MATCH($B$2,'en double'!$A$1:$AA$1,0))),0)
+ IFERROR(INDIRECT("'en double'!" &amp; ADDRESS(MATCH(H1,'en double'!$A$1:$A$27,0),MATCH($C$2,'en double'!$A$1:$AA$1,0))),0)
+ IFERROR(INDIRECT("'en double'!" &amp; ADDRESS(MATCH(H1,'en double'!$A$1:$A$27,0),MATCH($D$2,'en double'!$A$1:$AA$1,0))),0)
+ IFERROR(INDIRECT("'en double'!" &amp; ADDRESS(MATCH(H1,'en double'!$A$1:$A$27,0),MATCH($E$2,'en double'!$A$1:$AA$1,0))),0)
+ IFERROR(INDIRECT("'en double'!" &amp; ADDRESS(MATCH(H1,'en double'!$A$1:$A$27,0),MATCH($A$3,'en double'!$A$1:$AA$1,0))),0)
+ IFERROR(INDIRECT("'en double'!" &amp; ADDRESS(MATCH(H1,'en double'!$A$1:$A$27,0),MATCH($B$3,'en double'!$A$1:$AA$1,0))),0)
+ IFERROR(INDIRECT("'en double'!" &amp; ADDRESS(MATCH(H1,'en double'!$A$1:$A$27,0),MATCH($C$3,'en double'!$A$1:$AA$1,0))),0)
+ IFERROR(INDIRECT("'en double'!" &amp; ADDRESS(MATCH(H1,'en double'!$A$1:$A$27,0),MATCH($D$3,'en double'!$A$1:$AA$1,0))),0)
+ IFERROR(INDIRECT("'en double'!" &amp; ADDRESS(MATCH(H1,'en double'!$A$1:$A$27,0),MATCH($E$3,'en double'!$A$1:$AA$1,0))),0)
+ IFERROR(INDIRECT("'en double'!" &amp; ADDRESS(MATCH(H1,'en double'!$A$1:$A$27,0),MATCH($A$1,'en double'!$A$1:$AA$1,0))),0)) / SUM('en double'!$B$2:$AA$27)</f>
        <v>1.8575536356758845E-2</v>
      </c>
      <c r="I33" s="47">
        <f ca="1">(IFERROR(INDIRECT("'en double'!" &amp; ADDRESS(MATCH(I1,'en double'!$A$1:$A$27,0),MATCH($B$1,'en double'!$A$1:$AA$1,0))),0)
+ IFERROR(INDIRECT("'en double'!" &amp; ADDRESS(MATCH(I1,'en double'!$A$1:$A$27,0),MATCH($C$1,'en double'!$A$1:$AA$1,0))),0)
+ IFERROR(INDIRECT("'en double'!" &amp; ADDRESS(MATCH(I1,'en double'!$A$1:$A$27,0),MATCH($D$1,'en double'!$A$1:$AA$1,0))),0)
+ IFERROR(INDIRECT("'en double'!" &amp; ADDRESS(MATCH(I1,'en double'!$A$1:$A$27,0),MATCH($E$1,'en double'!$A$1:$AA$1,0))),0)
+ IFERROR(INDIRECT("'en double'!" &amp; ADDRESS(MATCH(I1,'en double'!$A$1:$A$27,0),MATCH($A$2,'en double'!$A$1:$AA$1,0))),0)
+ IFERROR(INDIRECT("'en double'!" &amp; ADDRESS(MATCH(I1,'en double'!$A$1:$A$27,0),MATCH($B$2,'en double'!$A$1:$AA$1,0))),0)
+ IFERROR(INDIRECT("'en double'!" &amp; ADDRESS(MATCH(I1,'en double'!$A$1:$A$27,0),MATCH($C$2,'en double'!$A$1:$AA$1,0))),0)
+ IFERROR(INDIRECT("'en double'!" &amp; ADDRESS(MATCH(I1,'en double'!$A$1:$A$27,0),MATCH($D$2,'en double'!$A$1:$AA$1,0))),0)
+ IFERROR(INDIRECT("'en double'!" &amp; ADDRESS(MATCH(I1,'en double'!$A$1:$A$27,0),MATCH($E$2,'en double'!$A$1:$AA$1,0))),0)
+ IFERROR(INDIRECT("'en double'!" &amp; ADDRESS(MATCH(I1,'en double'!$A$1:$A$27,0),MATCH($A$3,'en double'!$A$1:$AA$1,0))),0)
+ IFERROR(INDIRECT("'en double'!" &amp; ADDRESS(MATCH(I1,'en double'!$A$1:$A$27,0),MATCH($B$3,'en double'!$A$1:$AA$1,0))),0)
+ IFERROR(INDIRECT("'en double'!" &amp; ADDRESS(MATCH(I1,'en double'!$A$1:$A$27,0),MATCH($C$3,'en double'!$A$1:$AA$1,0))),0)
+ IFERROR(INDIRECT("'en double'!" &amp; ADDRESS(MATCH(I1,'en double'!$A$1:$A$27,0),MATCH($D$3,'en double'!$A$1:$AA$1,0))),0)
+ IFERROR(INDIRECT("'en double'!" &amp; ADDRESS(MATCH(I1,'en double'!$A$1:$A$27,0),MATCH($E$3,'en double'!$A$1:$AA$1,0))),0)
+ IFERROR(INDIRECT("'en double'!" &amp; ADDRESS(MATCH(I1,'en double'!$A$1:$A$27,0),MATCH($A$1,'en double'!$A$1:$AA$1,0))),0)) / SUM('en double'!$B$2:$AA$27)</f>
        <v>2.9061519643141642E-2</v>
      </c>
      <c r="J33" s="49">
        <f ca="1">(IFERROR(INDIRECT("'en double'!" &amp; ADDRESS(MATCH(J1,'en double'!$A$1:$A$27,0),MATCH($B$1,'en double'!$A$1:$AA$1,0))),0)
+ IFERROR(INDIRECT("'en double'!" &amp; ADDRESS(MATCH(J1,'en double'!$A$1:$A$27,0),MATCH($C$1,'en double'!$A$1:$AA$1,0))),0)
+ IFERROR(INDIRECT("'en double'!" &amp; ADDRESS(MATCH(J1,'en double'!$A$1:$A$27,0),MATCH($D$1,'en double'!$A$1:$AA$1,0))),0)
+ IFERROR(INDIRECT("'en double'!" &amp; ADDRESS(MATCH(J1,'en double'!$A$1:$A$27,0),MATCH($E$1,'en double'!$A$1:$AA$1,0))),0)
+ IFERROR(INDIRECT("'en double'!" &amp; ADDRESS(MATCH(J1,'en double'!$A$1:$A$27,0),MATCH($A$2,'en double'!$A$1:$AA$1,0))),0)
+ IFERROR(INDIRECT("'en double'!" &amp; ADDRESS(MATCH(J1,'en double'!$A$1:$A$27,0),MATCH($B$2,'en double'!$A$1:$AA$1,0))),0)
+ IFERROR(INDIRECT("'en double'!" &amp; ADDRESS(MATCH(J1,'en double'!$A$1:$A$27,0),MATCH($C$2,'en double'!$A$1:$AA$1,0))),0)
+ IFERROR(INDIRECT("'en double'!" &amp; ADDRESS(MATCH(J1,'en double'!$A$1:$A$27,0),MATCH($D$2,'en double'!$A$1:$AA$1,0))),0)
+ IFERROR(INDIRECT("'en double'!" &amp; ADDRESS(MATCH(J1,'en double'!$A$1:$A$27,0),MATCH($E$2,'en double'!$A$1:$AA$1,0))),0)
+ IFERROR(INDIRECT("'en double'!" &amp; ADDRESS(MATCH(J1,'en double'!$A$1:$A$27,0),MATCH($A$3,'en double'!$A$1:$AA$1,0))),0)
+ IFERROR(INDIRECT("'en double'!" &amp; ADDRESS(MATCH(J1,'en double'!$A$1:$A$27,0),MATCH($B$3,'en double'!$A$1:$AA$1,0))),0)
+ IFERROR(INDIRECT("'en double'!" &amp; ADDRESS(MATCH(J1,'en double'!$A$1:$A$27,0),MATCH($C$3,'en double'!$A$1:$AA$1,0))),0)
+ IFERROR(INDIRECT("'en double'!" &amp; ADDRESS(MATCH(J1,'en double'!$A$1:$A$27,0),MATCH($D$3,'en double'!$A$1:$AA$1,0))),0)
+ IFERROR(INDIRECT("'en double'!" &amp; ADDRESS(MATCH(J1,'en double'!$A$1:$A$27,0),MATCH($E$3,'en double'!$A$1:$AA$1,0))),0)
+ IFERROR(INDIRECT("'en double'!" &amp; ADDRESS(MATCH(J1,'en double'!$A$1:$A$27,0),MATCH($A$1,'en double'!$A$1:$AA$1,0))),0)) / SUM('en double'!$B$2:$AA$27)</f>
        <v>1.2874673896689793E-2</v>
      </c>
      <c r="K33" s="159">
        <f ca="1">(IFERROR(INDIRECT("'en double'!" &amp; ADDRESS(MATCH(K1,'en double'!$A$1:$A$27,0),MATCH($B$1,'en double'!$A$1:$AA$1,0))),0)
+ IFERROR(INDIRECT("'en double'!" &amp; ADDRESS(MATCH(K1,'en double'!$A$1:$A$27,0),MATCH($C$1,'en double'!$A$1:$AA$1,0))),0)
+ IFERROR(INDIRECT("'en double'!" &amp; ADDRESS(MATCH(K1,'en double'!$A$1:$A$27,0),MATCH($D$1,'en double'!$A$1:$AA$1,0))),0)
+ IFERROR(INDIRECT("'en double'!" &amp; ADDRESS(MATCH(K1,'en double'!$A$1:$A$27,0),MATCH($E$1,'en double'!$A$1:$AA$1,0))),0)
+ IFERROR(INDIRECT("'en double'!" &amp; ADDRESS(MATCH(K1,'en double'!$A$1:$A$27,0),MATCH($A$2,'en double'!$A$1:$AA$1,0))),0)
+ IFERROR(INDIRECT("'en double'!" &amp; ADDRESS(MATCH(K1,'en double'!$A$1:$A$27,0),MATCH($B$2,'en double'!$A$1:$AA$1,0))),0)
+ IFERROR(INDIRECT("'en double'!" &amp; ADDRESS(MATCH(K1,'en double'!$A$1:$A$27,0),MATCH($C$2,'en double'!$A$1:$AA$1,0))),0)
+ IFERROR(INDIRECT("'en double'!" &amp; ADDRESS(MATCH(K1,'en double'!$A$1:$A$27,0),MATCH($D$2,'en double'!$A$1:$AA$1,0))),0)
+ IFERROR(INDIRECT("'en double'!" &amp; ADDRESS(MATCH(K1,'en double'!$A$1:$A$27,0),MATCH($E$2,'en double'!$A$1:$AA$1,0))),0)
+ IFERROR(INDIRECT("'en double'!" &amp; ADDRESS(MATCH(K1,'en double'!$A$1:$A$27,0),MATCH($A$3,'en double'!$A$1:$AA$1,0))),0)
+ IFERROR(INDIRECT("'en double'!" &amp; ADDRESS(MATCH(K1,'en double'!$A$1:$A$27,0),MATCH($B$3,'en double'!$A$1:$AA$1,0))),0)
+ IFERROR(INDIRECT("'en double'!" &amp; ADDRESS(MATCH(K1,'en double'!$A$1:$A$27,0),MATCH($C$3,'en double'!$A$1:$AA$1,0))),0)
+ IFERROR(INDIRECT("'en double'!" &amp; ADDRESS(MATCH(K1,'en double'!$A$1:$A$27,0),MATCH($D$3,'en double'!$A$1:$AA$1,0))),0)
+ IFERROR(INDIRECT("'en double'!" &amp; ADDRESS(MATCH(K1,'en double'!$A$1:$A$27,0),MATCH($E$3,'en double'!$A$1:$AA$1,0))),0)
+ IFERROR(INDIRECT("'en double'!" &amp; ADDRESS(MATCH(K1,'en double'!$A$1:$A$27,0),MATCH($A$1,'en double'!$A$1:$AA$1,0))),0)) / SUM('en double'!$B$2:$AA$27)</f>
        <v>0</v>
      </c>
      <c r="L33" s="159">
        <f ca="1">(IFERROR(INDIRECT("'en double'!" &amp; ADDRESS(MATCH(L1,'en double'!$A$1:$A$27,0),MATCH($B$1,'en double'!$A$1:$AA$1,0))),0)
+ IFERROR(INDIRECT("'en double'!" &amp; ADDRESS(MATCH(L1,'en double'!$A$1:$A$27,0),MATCH($C$1,'en double'!$A$1:$AA$1,0))),0)
+ IFERROR(INDIRECT("'en double'!" &amp; ADDRESS(MATCH(L1,'en double'!$A$1:$A$27,0),MATCH($D$1,'en double'!$A$1:$AA$1,0))),0)
+ IFERROR(INDIRECT("'en double'!" &amp; ADDRESS(MATCH(L1,'en double'!$A$1:$A$27,0),MATCH($E$1,'en double'!$A$1:$AA$1,0))),0)
+ IFERROR(INDIRECT("'en double'!" &amp; ADDRESS(MATCH(L1,'en double'!$A$1:$A$27,0),MATCH($A$2,'en double'!$A$1:$AA$1,0))),0)
+ IFERROR(INDIRECT("'en double'!" &amp; ADDRESS(MATCH(L1,'en double'!$A$1:$A$27,0),MATCH($B$2,'en double'!$A$1:$AA$1,0))),0)
+ IFERROR(INDIRECT("'en double'!" &amp; ADDRESS(MATCH(L1,'en double'!$A$1:$A$27,0),MATCH($C$2,'en double'!$A$1:$AA$1,0))),0)
+ IFERROR(INDIRECT("'en double'!" &amp; ADDRESS(MATCH(L1,'en double'!$A$1:$A$27,0),MATCH($D$2,'en double'!$A$1:$AA$1,0))),0)
+ IFERROR(INDIRECT("'en double'!" &amp; ADDRESS(MATCH(L1,'en double'!$A$1:$A$27,0),MATCH($E$2,'en double'!$A$1:$AA$1,0))),0)
+ IFERROR(INDIRECT("'en double'!" &amp; ADDRESS(MATCH(L1,'en double'!$A$1:$A$27,0),MATCH($A$3,'en double'!$A$1:$AA$1,0))),0)
+ IFERROR(INDIRECT("'en double'!" &amp; ADDRESS(MATCH(L1,'en double'!$A$1:$A$27,0),MATCH($B$3,'en double'!$A$1:$AA$1,0))),0)
+ IFERROR(INDIRECT("'en double'!" &amp; ADDRESS(MATCH(L1,'en double'!$A$1:$A$27,0),MATCH($C$3,'en double'!$A$1:$AA$1,0))),0)
+ IFERROR(INDIRECT("'en double'!" &amp; ADDRESS(MATCH(L1,'en double'!$A$1:$A$27,0),MATCH($D$3,'en double'!$A$1:$AA$1,0))),0)
+ IFERROR(INDIRECT("'en double'!" &amp; ADDRESS(MATCH(L1,'en double'!$A$1:$A$27,0),MATCH($E$3,'en double'!$A$1:$AA$1,0))),0)
+ IFERROR(INDIRECT("'en double'!" &amp; ADDRESS(MATCH(L1,'en double'!$A$1:$A$27,0),MATCH($A$1,'en double'!$A$1:$AA$1,0))),0)) / SUM('en double'!$B$2:$AA$27)</f>
        <v>0</v>
      </c>
      <c r="N33" s="47">
        <f ca="1">(IFERROR(INDIRECT("'ru double'!" &amp; ADDRESS(MATCH(N1,'ru double'!$A$1:$A$34,0),MATCH($V$1,'ru double'!$A$1:$AH$1,0))),0)
+ IFERROR(INDIRECT("'ru double'!" &amp; ADDRESS(MATCH(N1,'ru double'!$A$1:$A$34,0),MATCH($T$1,'ru double'!$A$1:$AH$1,0))),0)
+ IFERROR(INDIRECT("'ru double'!" &amp; ADDRESS(MATCH(N1,'ru double'!$A$1:$A$34,0),MATCH($U$1,'ru double'!$A$1:$AH$1,0))),0)
+ IFERROR(INDIRECT("'ru double'!" &amp; ADDRESS(MATCH(N1,'ru double'!$A$1:$A$34,0),MATCH($W$1,'ru double'!$A$1:$AH$1,0))),0)
+ IFERROR(INDIRECT("'ru double'!" &amp; ADDRESS(MATCH(N1,'ru double'!$A$1:$A$34,0),MATCH($X$1,'ru double'!$A$1:$AH$1,0))),0)
+ IFERROR(INDIRECT("'ru double'!" &amp; ADDRESS(MATCH(N1,'ru double'!$A$1:$A$34,0),MATCH($Y$1,'ru double'!$A$1:$AH$1,0))),0)
+ IFERROR(INDIRECT("'ru double'!" &amp; ADDRESS(MATCH(N1,'ru double'!$A$1:$A$34,0),MATCH($S$2,'ru double'!$A$1:$AH$1,0))),0)
+ IFERROR(INDIRECT("'ru double'!" &amp; ADDRESS(MATCH(N1,'ru double'!$A$1:$A$34,0),MATCH($T$2,'ru double'!$A$1:$AH$1,0))),0)
+ IFERROR(INDIRECT("'ru double'!" &amp; ADDRESS(MATCH(N1,'ru double'!$A$1:$A$34,0),MATCH($U$2,'ru double'!$A$1:$AH$1,0))),0)
+ IFERROR(INDIRECT("'ru double'!" &amp; ADDRESS(MATCH(N1,'ru double'!$A$1:$A$34,0),MATCH($V$2,'ru double'!$A$1:$AH$1,0))),0)
+ IFERROR(INDIRECT("'ru double'!" &amp; ADDRESS(MATCH(N1,'ru double'!$A$1:$A$34,0),MATCH($W$2,'ru double'!$A$1:$AH$1,0))),0)
+ IFERROR(INDIRECT("'ru double'!" &amp; ADDRESS(MATCH(N1,'ru double'!$A$1:$A$34,0),MATCH($X$2,'ru double'!$A$1:$AH$1,0))),0)
+ IFERROR(INDIRECT("'ru double'!" &amp; ADDRESS(MATCH(N1,'ru double'!$A$1:$A$34,0),MATCH($S$3,'ru double'!$A$1:$AH$1,0))),0)
+ IFERROR(INDIRECT("'ru double'!" &amp; ADDRESS(MATCH(N1,'ru double'!$A$1:$A$34,0),MATCH($T$3,'ru double'!$A$1:$AH$1,0))),0)
+ IFERROR(INDIRECT("'ru double'!" &amp; ADDRESS(MATCH(N1,'ru double'!$A$1:$A$34,0),MATCH($U$3,'ru double'!$A$1:$AH$1,0))),0)
+ IFERROR(INDIRECT("'ru double'!" &amp; ADDRESS(MATCH(N1,'ru double'!$A$1:$A$34,0),MATCH($V$3,'ru double'!$A$1:$AH$1,0))),0)
+ IFERROR(INDIRECT("'ru double'!" &amp; ADDRESS(MATCH(N1,'ru double'!$A$1:$A$34,0),MATCH($W$3,'ru double'!$A$1:$AH$1,0))),0)
+ IFERROR(INDIRECT("'ru double'!" &amp; ADDRESS(MATCH(N1,'ru double'!$A$1:$A$34,0),MATCH($S$1,'ru double'!$A$1:$AH$1,0))),0)) / SUM('ru double'!$B$2:$AH$34)</f>
        <v>4.7031878331722935E-3</v>
      </c>
      <c r="O33" s="48">
        <f ca="1">(IFERROR(INDIRECT("'ru double'!" &amp; ADDRESS(MATCH(O1,'ru double'!$A$1:$A$34,0),MATCH($V$1,'ru double'!$A$1:$AH$1,0))),0)
+ IFERROR(INDIRECT("'ru double'!" &amp; ADDRESS(MATCH(O1,'ru double'!$A$1:$A$34,0),MATCH($T$1,'ru double'!$A$1:$AH$1,0))),0)
+ IFERROR(INDIRECT("'ru double'!" &amp; ADDRESS(MATCH(O1,'ru double'!$A$1:$A$34,0),MATCH($U$1,'ru double'!$A$1:$AH$1,0))),0)
+ IFERROR(INDIRECT("'ru double'!" &amp; ADDRESS(MATCH(O1,'ru double'!$A$1:$A$34,0),MATCH($W$1,'ru double'!$A$1:$AH$1,0))),0)
+ IFERROR(INDIRECT("'ru double'!" &amp; ADDRESS(MATCH(O1,'ru double'!$A$1:$A$34,0),MATCH($X$1,'ru double'!$A$1:$AH$1,0))),0)
+ IFERROR(INDIRECT("'ru double'!" &amp; ADDRESS(MATCH(O1,'ru double'!$A$1:$A$34,0),MATCH($Y$1,'ru double'!$A$1:$AH$1,0))),0)
+ IFERROR(INDIRECT("'ru double'!" &amp; ADDRESS(MATCH(O1,'ru double'!$A$1:$A$34,0),MATCH($S$2,'ru double'!$A$1:$AH$1,0))),0)
+ IFERROR(INDIRECT("'ru double'!" &amp; ADDRESS(MATCH(O1,'ru double'!$A$1:$A$34,0),MATCH($T$2,'ru double'!$A$1:$AH$1,0))),0)
+ IFERROR(INDIRECT("'ru double'!" &amp; ADDRESS(MATCH(O1,'ru double'!$A$1:$A$34,0),MATCH($U$2,'ru double'!$A$1:$AH$1,0))),0)
+ IFERROR(INDIRECT("'ru double'!" &amp; ADDRESS(MATCH(O1,'ru double'!$A$1:$A$34,0),MATCH($V$2,'ru double'!$A$1:$AH$1,0))),0)
+ IFERROR(INDIRECT("'ru double'!" &amp; ADDRESS(MATCH(O1,'ru double'!$A$1:$A$34,0),MATCH($W$2,'ru double'!$A$1:$AH$1,0))),0)
+ IFERROR(INDIRECT("'ru double'!" &amp; ADDRESS(MATCH(O1,'ru double'!$A$1:$A$34,0),MATCH($X$2,'ru double'!$A$1:$AH$1,0))),0)
+ IFERROR(INDIRECT("'ru double'!" &amp; ADDRESS(MATCH(O1,'ru double'!$A$1:$A$34,0),MATCH($S$3,'ru double'!$A$1:$AH$1,0))),0)
+ IFERROR(INDIRECT("'ru double'!" &amp; ADDRESS(MATCH(O1,'ru double'!$A$1:$A$34,0),MATCH($T$3,'ru double'!$A$1:$AH$1,0))),0)
+ IFERROR(INDIRECT("'ru double'!" &amp; ADDRESS(MATCH(O1,'ru double'!$A$1:$A$34,0),MATCH($U$3,'ru double'!$A$1:$AH$1,0))),0)
+ IFERROR(INDIRECT("'ru double'!" &amp; ADDRESS(MATCH(O1,'ru double'!$A$1:$A$34,0),MATCH($V$3,'ru double'!$A$1:$AH$1,0))),0)
+ IFERROR(INDIRECT("'ru double'!" &amp; ADDRESS(MATCH(O1,'ru double'!$A$1:$A$34,0),MATCH($W$3,'ru double'!$A$1:$AH$1,0))),0)
+ IFERROR(INDIRECT("'ru double'!" &amp; ADDRESS(MATCH(O1,'ru double'!$A$1:$A$34,0),MATCH($S$1,'ru double'!$A$1:$AH$1,0))),0)) / SUM('ru double'!$B$2:$AH$34)</f>
        <v>1.0640319472071776E-2</v>
      </c>
      <c r="P33" s="48">
        <f ca="1">(IFERROR(INDIRECT("'ru double'!" &amp; ADDRESS(MATCH(P1,'ru double'!$A$1:$A$34,0),MATCH($V$1,'ru double'!$A$1:$AH$1,0))),0)
+ IFERROR(INDIRECT("'ru double'!" &amp; ADDRESS(MATCH(P1,'ru double'!$A$1:$A$34,0),MATCH($T$1,'ru double'!$A$1:$AH$1,0))),0)
+ IFERROR(INDIRECT("'ru double'!" &amp; ADDRESS(MATCH(P1,'ru double'!$A$1:$A$34,0),MATCH($U$1,'ru double'!$A$1:$AH$1,0))),0)
+ IFERROR(INDIRECT("'ru double'!" &amp; ADDRESS(MATCH(P1,'ru double'!$A$1:$A$34,0),MATCH($W$1,'ru double'!$A$1:$AH$1,0))),0)
+ IFERROR(INDIRECT("'ru double'!" &amp; ADDRESS(MATCH(P1,'ru double'!$A$1:$A$34,0),MATCH($X$1,'ru double'!$A$1:$AH$1,0))),0)
+ IFERROR(INDIRECT("'ru double'!" &amp; ADDRESS(MATCH(P1,'ru double'!$A$1:$A$34,0),MATCH($Y$1,'ru double'!$A$1:$AH$1,0))),0)
+ IFERROR(INDIRECT("'ru double'!" &amp; ADDRESS(MATCH(P1,'ru double'!$A$1:$A$34,0),MATCH($S$2,'ru double'!$A$1:$AH$1,0))),0)
+ IFERROR(INDIRECT("'ru double'!" &amp; ADDRESS(MATCH(P1,'ru double'!$A$1:$A$34,0),MATCH($T$2,'ru double'!$A$1:$AH$1,0))),0)
+ IFERROR(INDIRECT("'ru double'!" &amp; ADDRESS(MATCH(P1,'ru double'!$A$1:$A$34,0),MATCH($U$2,'ru double'!$A$1:$AH$1,0))),0)
+ IFERROR(INDIRECT("'ru double'!" &amp; ADDRESS(MATCH(P1,'ru double'!$A$1:$A$34,0),MATCH($V$2,'ru double'!$A$1:$AH$1,0))),0)
+ IFERROR(INDIRECT("'ru double'!" &amp; ADDRESS(MATCH(P1,'ru double'!$A$1:$A$34,0),MATCH($W$2,'ru double'!$A$1:$AH$1,0))),0)
+ IFERROR(INDIRECT("'ru double'!" &amp; ADDRESS(MATCH(P1,'ru double'!$A$1:$A$34,0),MATCH($X$2,'ru double'!$A$1:$AH$1,0))),0)
+ IFERROR(INDIRECT("'ru double'!" &amp; ADDRESS(MATCH(P1,'ru double'!$A$1:$A$34,0),MATCH($S$3,'ru double'!$A$1:$AH$1,0))),0)
+ IFERROR(INDIRECT("'ru double'!" &amp; ADDRESS(MATCH(P1,'ru double'!$A$1:$A$34,0),MATCH($T$3,'ru double'!$A$1:$AH$1,0))),0)
+ IFERROR(INDIRECT("'ru double'!" &amp; ADDRESS(MATCH(P1,'ru double'!$A$1:$A$34,0),MATCH($U$3,'ru double'!$A$1:$AH$1,0))),0)
+ IFERROR(INDIRECT("'ru double'!" &amp; ADDRESS(MATCH(P1,'ru double'!$A$1:$A$34,0),MATCH($V$3,'ru double'!$A$1:$AH$1,0))),0)
+ IFERROR(INDIRECT("'ru double'!" &amp; ADDRESS(MATCH(P1,'ru double'!$A$1:$A$34,0),MATCH($W$3,'ru double'!$A$1:$AH$1,0))),0)
+ IFERROR(INDIRECT("'ru double'!" &amp; ADDRESS(MATCH(P1,'ru double'!$A$1:$A$34,0),MATCH($S$1,'ru double'!$A$1:$AH$1,0))),0)) / SUM('ru double'!$B$2:$AH$34)</f>
        <v>3.3888286426590072E-3</v>
      </c>
      <c r="Q33" s="49">
        <f ca="1">(IFERROR(INDIRECT("'ru double'!" &amp; ADDRESS(MATCH(Q1,'ru double'!$A$1:$A$34,0),MATCH($V$1,'ru double'!$A$1:$AH$1,0))),0)
+ IFERROR(INDIRECT("'ru double'!" &amp; ADDRESS(MATCH(Q1,'ru double'!$A$1:$A$34,0),MATCH($T$1,'ru double'!$A$1:$AH$1,0))),0)
+ IFERROR(INDIRECT("'ru double'!" &amp; ADDRESS(MATCH(Q1,'ru double'!$A$1:$A$34,0),MATCH($U$1,'ru double'!$A$1:$AH$1,0))),0)
+ IFERROR(INDIRECT("'ru double'!" &amp; ADDRESS(MATCH(Q1,'ru double'!$A$1:$A$34,0),MATCH($W$1,'ru double'!$A$1:$AH$1,0))),0)
+ IFERROR(INDIRECT("'ru double'!" &amp; ADDRESS(MATCH(Q1,'ru double'!$A$1:$A$34,0),MATCH($X$1,'ru double'!$A$1:$AH$1,0))),0)
+ IFERROR(INDIRECT("'ru double'!" &amp; ADDRESS(MATCH(Q1,'ru double'!$A$1:$A$34,0),MATCH($Y$1,'ru double'!$A$1:$AH$1,0))),0)
+ IFERROR(INDIRECT("'ru double'!" &amp; ADDRESS(MATCH(Q1,'ru double'!$A$1:$A$34,0),MATCH($S$2,'ru double'!$A$1:$AH$1,0))),0)
+ IFERROR(INDIRECT("'ru double'!" &amp; ADDRESS(MATCH(Q1,'ru double'!$A$1:$A$34,0),MATCH($T$2,'ru double'!$A$1:$AH$1,0))),0)
+ IFERROR(INDIRECT("'ru double'!" &amp; ADDRESS(MATCH(Q1,'ru double'!$A$1:$A$34,0),MATCH($U$2,'ru double'!$A$1:$AH$1,0))),0)
+ IFERROR(INDIRECT("'ru double'!" &amp; ADDRESS(MATCH(Q1,'ru double'!$A$1:$A$34,0),MATCH($V$2,'ru double'!$A$1:$AH$1,0))),0)
+ IFERROR(INDIRECT("'ru double'!" &amp; ADDRESS(MATCH(Q1,'ru double'!$A$1:$A$34,0),MATCH($W$2,'ru double'!$A$1:$AH$1,0))),0)
+ IFERROR(INDIRECT("'ru double'!" &amp; ADDRESS(MATCH(Q1,'ru double'!$A$1:$A$34,0),MATCH($X$2,'ru double'!$A$1:$AH$1,0))),0)
+ IFERROR(INDIRECT("'ru double'!" &amp; ADDRESS(MATCH(Q1,'ru double'!$A$1:$A$34,0),MATCH($S$3,'ru double'!$A$1:$AH$1,0))),0)
+ IFERROR(INDIRECT("'ru double'!" &amp; ADDRESS(MATCH(Q1,'ru double'!$A$1:$A$34,0),MATCH($T$3,'ru double'!$A$1:$AH$1,0))),0)
+ IFERROR(INDIRECT("'ru double'!" &amp; ADDRESS(MATCH(Q1,'ru double'!$A$1:$A$34,0),MATCH($U$3,'ru double'!$A$1:$AH$1,0))),0)
+ IFERROR(INDIRECT("'ru double'!" &amp; ADDRESS(MATCH(Q1,'ru double'!$A$1:$A$34,0),MATCH($V$3,'ru double'!$A$1:$AH$1,0))),0)
+ IFERROR(INDIRECT("'ru double'!" &amp; ADDRESS(MATCH(Q1,'ru double'!$A$1:$A$34,0),MATCH($W$3,'ru double'!$A$1:$AH$1,0))),0)
+ IFERROR(INDIRECT("'ru double'!" &amp; ADDRESS(MATCH(Q1,'ru double'!$A$1:$A$34,0),MATCH($S$1,'ru double'!$A$1:$AH$1,0))),0)) / SUM('ru double'!$B$2:$AH$34)</f>
        <v>9.5525761112405915E-3</v>
      </c>
      <c r="R33" s="50">
        <f ca="1">(IFERROR(INDIRECT("'ru double'!" &amp; ADDRESS(MATCH(R1,'ru double'!$A$1:$A$34,0),MATCH($V$1,'ru double'!$A$1:$AH$1,0))),0)
+ IFERROR(INDIRECT("'ru double'!" &amp; ADDRESS(MATCH(R1,'ru double'!$A$1:$A$34,0),MATCH($T$1,'ru double'!$A$1:$AH$1,0))),0)
+ IFERROR(INDIRECT("'ru double'!" &amp; ADDRESS(MATCH(R1,'ru double'!$A$1:$A$34,0),MATCH($U$1,'ru double'!$A$1:$AH$1,0))),0)
+ IFERROR(INDIRECT("'ru double'!" &amp; ADDRESS(MATCH(R1,'ru double'!$A$1:$A$34,0),MATCH($W$1,'ru double'!$A$1:$AH$1,0))),0)
+ IFERROR(INDIRECT("'ru double'!" &amp; ADDRESS(MATCH(R1,'ru double'!$A$1:$A$34,0),MATCH($X$1,'ru double'!$A$1:$AH$1,0))),0)
+ IFERROR(INDIRECT("'ru double'!" &amp; ADDRESS(MATCH(R1,'ru double'!$A$1:$A$34,0),MATCH($Y$1,'ru double'!$A$1:$AH$1,0))),0)
+ IFERROR(INDIRECT("'ru double'!" &amp; ADDRESS(MATCH(R1,'ru double'!$A$1:$A$34,0),MATCH($S$2,'ru double'!$A$1:$AH$1,0))),0)
+ IFERROR(INDIRECT("'ru double'!" &amp; ADDRESS(MATCH(R1,'ru double'!$A$1:$A$34,0),MATCH($T$2,'ru double'!$A$1:$AH$1,0))),0)
+ IFERROR(INDIRECT("'ru double'!" &amp; ADDRESS(MATCH(R1,'ru double'!$A$1:$A$34,0),MATCH($U$2,'ru double'!$A$1:$AH$1,0))),0)
+ IFERROR(INDIRECT("'ru double'!" &amp; ADDRESS(MATCH(R1,'ru double'!$A$1:$A$34,0),MATCH($V$2,'ru double'!$A$1:$AH$1,0))),0)
+ IFERROR(INDIRECT("'ru double'!" &amp; ADDRESS(MATCH(R1,'ru double'!$A$1:$A$34,0),MATCH($W$2,'ru double'!$A$1:$AH$1,0))),0)
+ IFERROR(INDIRECT("'ru double'!" &amp; ADDRESS(MATCH(R1,'ru double'!$A$1:$A$34,0),MATCH($X$2,'ru double'!$A$1:$AH$1,0))),0)
+ IFERROR(INDIRECT("'ru double'!" &amp; ADDRESS(MATCH(R1,'ru double'!$A$1:$A$34,0),MATCH($S$3,'ru double'!$A$1:$AH$1,0))),0)
+ IFERROR(INDIRECT("'ru double'!" &amp; ADDRESS(MATCH(R1,'ru double'!$A$1:$A$34,0),MATCH($T$3,'ru double'!$A$1:$AH$1,0))),0)
+ IFERROR(INDIRECT("'ru double'!" &amp; ADDRESS(MATCH(R1,'ru double'!$A$1:$A$34,0),MATCH($U$3,'ru double'!$A$1:$AH$1,0))),0)
+ IFERROR(INDIRECT("'ru double'!" &amp; ADDRESS(MATCH(R1,'ru double'!$A$1:$A$34,0),MATCH($V$3,'ru double'!$A$1:$AH$1,0))),0)
+ IFERROR(INDIRECT("'ru double'!" &amp; ADDRESS(MATCH(R1,'ru double'!$A$1:$A$34,0),MATCH($W$3,'ru double'!$A$1:$AH$1,0))),0)
+ IFERROR(INDIRECT("'ru double'!" &amp; ADDRESS(MATCH(R1,'ru double'!$A$1:$A$34,0),MATCH($S$1,'ru double'!$A$1:$AH$1,0))),0)) / SUM('ru double'!$B$2:$AH$34)</f>
        <v>1.1597507274769563E-2</v>
      </c>
      <c r="S33" s="49">
        <f ca="1">(IFERROR(INDIRECT("'ru double'!" &amp; ADDRESS(MATCH(S1,'ru double'!$A$1:$A$34,0),MATCH($O$1,'ru double'!$A$1:$AH$1,0))),0)
+ IFERROR(INDIRECT("'ru double'!" &amp; ADDRESS(MATCH(S1,'ru double'!$A$1:$A$34,0),MATCH($P$1,'ru double'!$A$1:$AH$1,0))),0)
+ IFERROR(INDIRECT("'ru double'!" &amp; ADDRESS(MATCH(S1,'ru double'!$A$1:$A$34,0),MATCH($Q$1,'ru double'!$A$1:$AH$1,0))),0)
+ IFERROR(INDIRECT("'ru double'!" &amp; ADDRESS(MATCH(S1,'ru double'!$A$1:$A$34,0),MATCH($R$1,'ru double'!$A$1:$AH$1,0))),0)
+ IFERROR(INDIRECT("'ru double'!" &amp; ADDRESS(MATCH(S1,'ru double'!$A$1:$A$34,0),MATCH($N$2,'ru double'!$A$1:$AH$1,0))),0)
+ IFERROR(INDIRECT("'ru double'!" &amp; ADDRESS(MATCH(S1,'ru double'!$A$1:$A$34,0),MATCH($O$2,'ru double'!$A$1:$AH$1,0))),0)
+ IFERROR(INDIRECT("'ru double'!" &amp; ADDRESS(MATCH(S1,'ru double'!$A$1:$A$34,0),MATCH($P$2,'ru double'!$A$1:$AH$1,0))),0)
+ IFERROR(INDIRECT("'ru double'!" &amp; ADDRESS(MATCH(S1,'ru double'!$A$1:$A$34,0),MATCH($Q$2,'ru double'!$A$1:$AH$1,0))),0)
+ IFERROR(INDIRECT("'ru double'!" &amp; ADDRESS(MATCH(S1,'ru double'!$A$1:$A$34,0),MATCH($R$2,'ru double'!$A$1:$AH$1,0))),0)
+ IFERROR(INDIRECT("'ru double'!" &amp; ADDRESS(MATCH(S1,'ru double'!$A$1:$A$34,0),MATCH($N$3,'ru double'!$A$1:$AH$1,0))),0)
+ IFERROR(INDIRECT("'ru double'!" &amp; ADDRESS(MATCH(S1,'ru double'!$A$1:$A$34,0),MATCH($O$3,'ru double'!$A$1:$AH$1,0))),0)
+ IFERROR(INDIRECT("'ru double'!" &amp; ADDRESS(MATCH(S1,'ru double'!$A$1:$A$34,0),MATCH($P$3,'ru double'!$A$1:$AH$1,0))),0)
+ IFERROR(INDIRECT("'ru double'!" &amp; ADDRESS(MATCH(S1,'ru double'!$A$1:$A$34,0),MATCH($Q$3,'ru double'!$A$1:$AH$1,0))),0)
+ IFERROR(INDIRECT("'ru double'!" &amp; ADDRESS(MATCH(S1,'ru double'!$A$1:$A$34,0),MATCH($R$3,'ru double'!$A$1:$AH$1,0))),0)
+ IFERROR(INDIRECT("'ru double'!" &amp; ADDRESS(MATCH(S1,'ru double'!$A$1:$A$34,0),MATCH($N$1,'ru double'!$A$1:$AH$1,0))),0)) / SUM('ru double'!$B$2:$AH$34)</f>
        <v>9.8772576550953655E-3</v>
      </c>
      <c r="T33" s="47">
        <f ca="1">(IFERROR(INDIRECT("'ru double'!" &amp; ADDRESS(MATCH(T1,'ru double'!$A$1:$A$34,0),MATCH($O$1,'ru double'!$A$1:$AH$1,0))),0)
+ IFERROR(INDIRECT("'ru double'!" &amp; ADDRESS(MATCH(T1,'ru double'!$A$1:$A$34,0),MATCH($P$1,'ru double'!$A$1:$AH$1,0))),0)
+ IFERROR(INDIRECT("'ru double'!" &amp; ADDRESS(MATCH(T1,'ru double'!$A$1:$A$34,0),MATCH($Q$1,'ru double'!$A$1:$AH$1,0))),0)
+ IFERROR(INDIRECT("'ru double'!" &amp; ADDRESS(MATCH(T1,'ru double'!$A$1:$A$34,0),MATCH($R$1,'ru double'!$A$1:$AH$1,0))),0)
+ IFERROR(INDIRECT("'ru double'!" &amp; ADDRESS(MATCH(T1,'ru double'!$A$1:$A$34,0),MATCH($N$2,'ru double'!$A$1:$AH$1,0))),0)
+ IFERROR(INDIRECT("'ru double'!" &amp; ADDRESS(MATCH(T1,'ru double'!$A$1:$A$34,0),MATCH($O$2,'ru double'!$A$1:$AH$1,0))),0)
+ IFERROR(INDIRECT("'ru double'!" &amp; ADDRESS(MATCH(T1,'ru double'!$A$1:$A$34,0),MATCH($P$2,'ru double'!$A$1:$AH$1,0))),0)
+ IFERROR(INDIRECT("'ru double'!" &amp; ADDRESS(MATCH(T1,'ru double'!$A$1:$A$34,0),MATCH($Q$2,'ru double'!$A$1:$AH$1,0))),0)
+ IFERROR(INDIRECT("'ru double'!" &amp; ADDRESS(MATCH(T1,'ru double'!$A$1:$A$34,0),MATCH($R$2,'ru double'!$A$1:$AH$1,0))),0)
+ IFERROR(INDIRECT("'ru double'!" &amp; ADDRESS(MATCH(T1,'ru double'!$A$1:$A$34,0),MATCH($N$3,'ru double'!$A$1:$AH$1,0))),0)
+ IFERROR(INDIRECT("'ru double'!" &amp; ADDRESS(MATCH(T1,'ru double'!$A$1:$A$34,0),MATCH($O$3,'ru double'!$A$1:$AH$1,0))),0)
+ IFERROR(INDIRECT("'ru double'!" &amp; ADDRESS(MATCH(T1,'ru double'!$A$1:$A$34,0),MATCH($P$3,'ru double'!$A$1:$AH$1,0))),0)
+ IFERROR(INDIRECT("'ru double'!" &amp; ADDRESS(MATCH(T1,'ru double'!$A$1:$A$34,0),MATCH($Q$3,'ru double'!$A$1:$AH$1,0))),0)
+ IFERROR(INDIRECT("'ru double'!" &amp; ADDRESS(MATCH(T1,'ru double'!$A$1:$A$34,0),MATCH($R$3,'ru double'!$A$1:$AH$1,0))),0)
+ IFERROR(INDIRECT("'ru double'!" &amp; ADDRESS(MATCH(T1,'ru double'!$A$1:$A$34,0),MATCH($N$1,'ru double'!$A$1:$AH$1,0))),0)) / SUM('ru double'!$B$2:$AH$34)</f>
        <v>5.2393940908865219E-3</v>
      </c>
      <c r="U33" s="48">
        <f ca="1">(IFERROR(INDIRECT("'ru double'!" &amp; ADDRESS(MATCH(U1,'ru double'!$A$1:$A$34,0),MATCH($O$1,'ru double'!$A$1:$AH$1,0))),0)
+ IFERROR(INDIRECT("'ru double'!" &amp; ADDRESS(MATCH(U1,'ru double'!$A$1:$A$34,0),MATCH($P$1,'ru double'!$A$1:$AH$1,0))),0)
+ IFERROR(INDIRECT("'ru double'!" &amp; ADDRESS(MATCH(U1,'ru double'!$A$1:$A$34,0),MATCH($Q$1,'ru double'!$A$1:$AH$1,0))),0)
+ IFERROR(INDIRECT("'ru double'!" &amp; ADDRESS(MATCH(U1,'ru double'!$A$1:$A$34,0),MATCH($R$1,'ru double'!$A$1:$AH$1,0))),0)
+ IFERROR(INDIRECT("'ru double'!" &amp; ADDRESS(MATCH(U1,'ru double'!$A$1:$A$34,0),MATCH($N$2,'ru double'!$A$1:$AH$1,0))),0)
+ IFERROR(INDIRECT("'ru double'!" &amp; ADDRESS(MATCH(U1,'ru double'!$A$1:$A$34,0),MATCH($O$2,'ru double'!$A$1:$AH$1,0))),0)
+ IFERROR(INDIRECT("'ru double'!" &amp; ADDRESS(MATCH(U1,'ru double'!$A$1:$A$34,0),MATCH($P$2,'ru double'!$A$1:$AH$1,0))),0)
+ IFERROR(INDIRECT("'ru double'!" &amp; ADDRESS(MATCH(U1,'ru double'!$A$1:$A$34,0),MATCH($Q$2,'ru double'!$A$1:$AH$1,0))),0)
+ IFERROR(INDIRECT("'ru double'!" &amp; ADDRESS(MATCH(U1,'ru double'!$A$1:$A$34,0),MATCH($R$2,'ru double'!$A$1:$AH$1,0))),0)
+ IFERROR(INDIRECT("'ru double'!" &amp; ADDRESS(MATCH(U1,'ru double'!$A$1:$A$34,0),MATCH($N$3,'ru double'!$A$1:$AH$1,0))),0)
+ IFERROR(INDIRECT("'ru double'!" &amp; ADDRESS(MATCH(U1,'ru double'!$A$1:$A$34,0),MATCH($O$3,'ru double'!$A$1:$AH$1,0))),0)
+ IFERROR(INDIRECT("'ru double'!" &amp; ADDRESS(MATCH(U1,'ru double'!$A$1:$A$34,0),MATCH($P$3,'ru double'!$A$1:$AH$1,0))),0)
+ IFERROR(INDIRECT("'ru double'!" &amp; ADDRESS(MATCH(U1,'ru double'!$A$1:$A$34,0),MATCH($Q$3,'ru double'!$A$1:$AH$1,0))),0)
+ IFERROR(INDIRECT("'ru double'!" &amp; ADDRESS(MATCH(U1,'ru double'!$A$1:$A$34,0),MATCH($R$3,'ru double'!$A$1:$AH$1,0))),0)
+ IFERROR(INDIRECT("'ru double'!" &amp; ADDRESS(MATCH(U1,'ru double'!$A$1:$A$34,0),MATCH($N$1,'ru double'!$A$1:$AH$1,0))),0)) / SUM('ru double'!$B$2:$AH$34)</f>
        <v>2.2980510113059793E-2</v>
      </c>
      <c r="V33" s="47">
        <f ca="1">(IFERROR(INDIRECT("'ru double'!" &amp; ADDRESS(MATCH(V1,'ru double'!$A$1:$A$34,0),MATCH($O$1,'ru double'!$A$1:$AH$1,0))),0)
+ IFERROR(INDIRECT("'ru double'!" &amp; ADDRESS(MATCH(V1,'ru double'!$A$1:$A$34,0),MATCH($P$1,'ru double'!$A$1:$AH$1,0))),0)
+ IFERROR(INDIRECT("'ru double'!" &amp; ADDRESS(MATCH(V1,'ru double'!$A$1:$A$34,0),MATCH($Q$1,'ru double'!$A$1:$AH$1,0))),0)
+ IFERROR(INDIRECT("'ru double'!" &amp; ADDRESS(MATCH(V1,'ru double'!$A$1:$A$34,0),MATCH($R$1,'ru double'!$A$1:$AH$1,0))),0)
+ IFERROR(INDIRECT("'ru double'!" &amp; ADDRESS(MATCH(V1,'ru double'!$A$1:$A$34,0),MATCH($N$2,'ru double'!$A$1:$AH$1,0))),0)
+ IFERROR(INDIRECT("'ru double'!" &amp; ADDRESS(MATCH(V1,'ru double'!$A$1:$A$34,0),MATCH($O$2,'ru double'!$A$1:$AH$1,0))),0)
+ IFERROR(INDIRECT("'ru double'!" &amp; ADDRESS(MATCH(V1,'ru double'!$A$1:$A$34,0),MATCH($P$2,'ru double'!$A$1:$AH$1,0))),0)
+ IFERROR(INDIRECT("'ru double'!" &amp; ADDRESS(MATCH(V1,'ru double'!$A$1:$A$34,0),MATCH($Q$2,'ru double'!$A$1:$AH$1,0))),0)
+ IFERROR(INDIRECT("'ru double'!" &amp; ADDRESS(MATCH(V1,'ru double'!$A$1:$A$34,0),MATCH($R$2,'ru double'!$A$1:$AH$1,0))),0)
+ IFERROR(INDIRECT("'ru double'!" &amp; ADDRESS(MATCH(V1,'ru double'!$A$1:$A$34,0),MATCH($N$3,'ru double'!$A$1:$AH$1,0))),0)
+ IFERROR(INDIRECT("'ru double'!" &amp; ADDRESS(MATCH(V1,'ru double'!$A$1:$A$34,0),MATCH($O$3,'ru double'!$A$1:$AH$1,0))),0)
+ IFERROR(INDIRECT("'ru double'!" &amp; ADDRESS(MATCH(V1,'ru double'!$A$1:$A$34,0),MATCH($P$3,'ru double'!$A$1:$AH$1,0))),0)
+ IFERROR(INDIRECT("'ru double'!" &amp; ADDRESS(MATCH(V1,'ru double'!$A$1:$A$34,0),MATCH($Q$3,'ru double'!$A$1:$AH$1,0))),0)
+ IFERROR(INDIRECT("'ru double'!" &amp; ADDRESS(MATCH(V1,'ru double'!$A$1:$A$34,0),MATCH($R$3,'ru double'!$A$1:$AH$1,0))),0)
+ IFERROR(INDIRECT("'ru double'!" &amp; ADDRESS(MATCH(V1,'ru double'!$A$1:$A$34,0),MATCH($N$1,'ru double'!$A$1:$AH$1,0))),0)) / SUM('ru double'!$B$2:$AH$34)</f>
        <v>3.8460370367535322E-2</v>
      </c>
      <c r="W33" s="49">
        <f ca="1">(IFERROR(INDIRECT("'ru double'!" &amp; ADDRESS(MATCH(W1,'ru double'!$A$1:$A$34,0),MATCH($O$1,'ru double'!$A$1:$AH$1,0))),0)
+ IFERROR(INDIRECT("'ru double'!" &amp; ADDRESS(MATCH(W1,'ru double'!$A$1:$A$34,0),MATCH($P$1,'ru double'!$A$1:$AH$1,0))),0)
+ IFERROR(INDIRECT("'ru double'!" &amp; ADDRESS(MATCH(W1,'ru double'!$A$1:$A$34,0),MATCH($Q$1,'ru double'!$A$1:$AH$1,0))),0)
+ IFERROR(INDIRECT("'ru double'!" &amp; ADDRESS(MATCH(W1,'ru double'!$A$1:$A$34,0),MATCH($R$1,'ru double'!$A$1:$AH$1,0))),0)
+ IFERROR(INDIRECT("'ru double'!" &amp; ADDRESS(MATCH(W1,'ru double'!$A$1:$A$34,0),MATCH($N$2,'ru double'!$A$1:$AH$1,0))),0)
+ IFERROR(INDIRECT("'ru double'!" &amp; ADDRESS(MATCH(W1,'ru double'!$A$1:$A$34,0),MATCH($O$2,'ru double'!$A$1:$AH$1,0))),0)
+ IFERROR(INDIRECT("'ru double'!" &amp; ADDRESS(MATCH(W1,'ru double'!$A$1:$A$34,0),MATCH($P$2,'ru double'!$A$1:$AH$1,0))),0)
+ IFERROR(INDIRECT("'ru double'!" &amp; ADDRESS(MATCH(W1,'ru double'!$A$1:$A$34,0),MATCH($Q$2,'ru double'!$A$1:$AH$1,0))),0)
+ IFERROR(INDIRECT("'ru double'!" &amp; ADDRESS(MATCH(W1,'ru double'!$A$1:$A$34,0),MATCH($R$2,'ru double'!$A$1:$AH$1,0))),0)
+ IFERROR(INDIRECT("'ru double'!" &amp; ADDRESS(MATCH(W1,'ru double'!$A$1:$A$34,0),MATCH($N$3,'ru double'!$A$1:$AH$1,0))),0)
+ IFERROR(INDIRECT("'ru double'!" &amp; ADDRESS(MATCH(W1,'ru double'!$A$1:$A$34,0),MATCH($O$3,'ru double'!$A$1:$AH$1,0))),0)
+ IFERROR(INDIRECT("'ru double'!" &amp; ADDRESS(MATCH(W1,'ru double'!$A$1:$A$34,0),MATCH($P$3,'ru double'!$A$1:$AH$1,0))),0)
+ IFERROR(INDIRECT("'ru double'!" &amp; ADDRESS(MATCH(W1,'ru double'!$A$1:$A$34,0),MATCH($Q$3,'ru double'!$A$1:$AH$1,0))),0)
+ IFERROR(INDIRECT("'ru double'!" &amp; ADDRESS(MATCH(W1,'ru double'!$A$1:$A$34,0),MATCH($R$3,'ru double'!$A$1:$AH$1,0))),0)
+ IFERROR(INDIRECT("'ru double'!" &amp; ADDRESS(MATCH(W1,'ru double'!$A$1:$A$34,0),MATCH($N$1,'ru double'!$A$1:$AH$1,0))),0)) / SUM('ru double'!$B$2:$AH$34)</f>
        <v>3.2531816341922648E-2</v>
      </c>
      <c r="X33" s="49">
        <f ca="1">(IFERROR(INDIRECT("'ru double'!" &amp; ADDRESS(MATCH(X1,'ru double'!$A$1:$A$34,0),MATCH($O$1,'ru double'!$A$1:$AH$1,0))),0)
+ IFERROR(INDIRECT("'ru double'!" &amp; ADDRESS(MATCH(X1,'ru double'!$A$1:$A$34,0),MATCH($P$1,'ru double'!$A$1:$AH$1,0))),0)
+ IFERROR(INDIRECT("'ru double'!" &amp; ADDRESS(MATCH(X1,'ru double'!$A$1:$A$34,0),MATCH($Q$1,'ru double'!$A$1:$AH$1,0))),0)
+ IFERROR(INDIRECT("'ru double'!" &amp; ADDRESS(MATCH(X1,'ru double'!$A$1:$A$34,0),MATCH($R$1,'ru double'!$A$1:$AH$1,0))),0)
+ IFERROR(INDIRECT("'ru double'!" &amp; ADDRESS(MATCH(X1,'ru double'!$A$1:$A$34,0),MATCH($N$2,'ru double'!$A$1:$AH$1,0))),0)
+ IFERROR(INDIRECT("'ru double'!" &amp; ADDRESS(MATCH(X1,'ru double'!$A$1:$A$34,0),MATCH($O$2,'ru double'!$A$1:$AH$1,0))),0)
+ IFERROR(INDIRECT("'ru double'!" &amp; ADDRESS(MATCH(X1,'ru double'!$A$1:$A$34,0),MATCH($P$2,'ru double'!$A$1:$AH$1,0))),0)
+ IFERROR(INDIRECT("'ru double'!" &amp; ADDRESS(MATCH(X1,'ru double'!$A$1:$A$34,0),MATCH($Q$2,'ru double'!$A$1:$AH$1,0))),0)
+ IFERROR(INDIRECT("'ru double'!" &amp; ADDRESS(MATCH(X1,'ru double'!$A$1:$A$34,0),MATCH($R$2,'ru double'!$A$1:$AH$1,0))),0)
+ IFERROR(INDIRECT("'ru double'!" &amp; ADDRESS(MATCH(X1,'ru double'!$A$1:$A$34,0),MATCH($N$3,'ru double'!$A$1:$AH$1,0))),0)
+ IFERROR(INDIRECT("'ru double'!" &amp; ADDRESS(MATCH(X1,'ru double'!$A$1:$A$34,0),MATCH($O$3,'ru double'!$A$1:$AH$1,0))),0)
+ IFERROR(INDIRECT("'ru double'!" &amp; ADDRESS(MATCH(X1,'ru double'!$A$1:$A$34,0),MATCH($P$3,'ru double'!$A$1:$AH$1,0))),0)
+ IFERROR(INDIRECT("'ru double'!" &amp; ADDRESS(MATCH(X1,'ru double'!$A$1:$A$34,0),MATCH($Q$3,'ru double'!$A$1:$AH$1,0))),0)
+ IFERROR(INDIRECT("'ru double'!" &amp; ADDRESS(MATCH(X1,'ru double'!$A$1:$A$34,0),MATCH($R$3,'ru double'!$A$1:$AH$1,0))),0)
+ IFERROR(INDIRECT("'ru double'!" &amp; ADDRESS(MATCH(X1,'ru double'!$A$1:$A$34,0),MATCH($N$1,'ru double'!$A$1:$AH$1,0))),0)) / SUM('ru double'!$B$2:$AH$34)</f>
        <v>3.6478086247218691E-3</v>
      </c>
      <c r="Y33" s="49">
        <f ca="1">(IFERROR(INDIRECT("'ru double'!" &amp; ADDRESS(MATCH(Y1,'ru double'!$A$1:$A$34,0),MATCH($O$1,'ru double'!$A$1:$AH$1,0))),0)
+ IFERROR(INDIRECT("'ru double'!" &amp; ADDRESS(MATCH(Y1,'ru double'!$A$1:$A$34,0),MATCH($P$1,'ru double'!$A$1:$AH$1,0))),0)
+ IFERROR(INDIRECT("'ru double'!" &amp; ADDRESS(MATCH(Y1,'ru double'!$A$1:$A$34,0),MATCH($Q$1,'ru double'!$A$1:$AH$1,0))),0)
+ IFERROR(INDIRECT("'ru double'!" &amp; ADDRESS(MATCH(Y1,'ru double'!$A$1:$A$34,0),MATCH($R$1,'ru double'!$A$1:$AH$1,0))),0)
+ IFERROR(INDIRECT("'ru double'!" &amp; ADDRESS(MATCH(Y1,'ru double'!$A$1:$A$34,0),MATCH($N$2,'ru double'!$A$1:$AH$1,0))),0)
+ IFERROR(INDIRECT("'ru double'!" &amp; ADDRESS(MATCH(Y1,'ru double'!$A$1:$A$34,0),MATCH($O$2,'ru double'!$A$1:$AH$1,0))),0)
+ IFERROR(INDIRECT("'ru double'!" &amp; ADDRESS(MATCH(Y1,'ru double'!$A$1:$A$34,0),MATCH($P$2,'ru double'!$A$1:$AH$1,0))),0)
+ IFERROR(INDIRECT("'ru double'!" &amp; ADDRESS(MATCH(Y1,'ru double'!$A$1:$A$34,0),MATCH($Q$2,'ru double'!$A$1:$AH$1,0))),0)
+ IFERROR(INDIRECT("'ru double'!" &amp; ADDRESS(MATCH(Y1,'ru double'!$A$1:$A$34,0),MATCH($R$2,'ru double'!$A$1:$AH$1,0))),0)
+ IFERROR(INDIRECT("'ru double'!" &amp; ADDRESS(MATCH(Y1,'ru double'!$A$1:$A$34,0),MATCH($N$3,'ru double'!$A$1:$AH$1,0))),0)
+ IFERROR(INDIRECT("'ru double'!" &amp; ADDRESS(MATCH(Y1,'ru double'!$A$1:$A$34,0),MATCH($O$3,'ru double'!$A$1:$AH$1,0))),0)
+ IFERROR(INDIRECT("'ru double'!" &amp; ADDRESS(MATCH(Y1,'ru double'!$A$1:$A$34,0),MATCH($P$3,'ru double'!$A$1:$AH$1,0))),0)
+ IFERROR(INDIRECT("'ru double'!" &amp; ADDRESS(MATCH(Y1,'ru double'!$A$1:$A$34,0),MATCH($Q$3,'ru double'!$A$1:$AH$1,0))),0)
+ IFERROR(INDIRECT("'ru double'!" &amp; ADDRESS(MATCH(Y1,'ru double'!$A$1:$A$34,0),MATCH($R$3,'ru double'!$A$1:$AH$1,0))),0)
+ IFERROR(INDIRECT("'ru double'!" &amp; ADDRESS(MATCH(Y1,'ru double'!$A$1:$A$34,0),MATCH($N$1,'ru double'!$A$1:$AH$1,0))),0)) / SUM('ru double'!$B$2:$AH$34)</f>
        <v>7.9312724303956701E-4</v>
      </c>
      <c r="Z33" s="32"/>
    </row>
    <row r="34" spans="1:26" ht="15" customHeight="1" outlineLevel="1" x14ac:dyDescent="0.25">
      <c r="A34" s="48">
        <f ca="1">(IFERROR(INDIRECT("'en double'!" &amp; ADDRESS(MATCH(A2,'en double'!$A$1:$A$27,0),MATCH($I$1,'en double'!$A$1:$AA$1,0))),0)
+ IFERROR(INDIRECT("'en double'!" &amp; ADDRESS(MATCH(A2,'en double'!$A$1:$A$27,0),MATCH($G$1,'en double'!$A$1:$AA$1,0))),0)
+ IFERROR(INDIRECT("'en double'!" &amp; ADDRESS(MATCH(A2,'en double'!$A$1:$A$27,0),MATCH($H$1,'en double'!$A$1:$AA$1,0))),0)
+ IFERROR(INDIRECT("'en double'!" &amp; ADDRESS(MATCH(A2,'en double'!$A$1:$A$27,0),MATCH($J$1,'en double'!$A$1:$AA$1,0))),0)
+ IFERROR(INDIRECT("'en double'!" &amp; ADDRESS(MATCH(A2,'en double'!$A$1:$A$27,0),MATCH($K$1,'en double'!$A$1:$AA$1,0))),0)
+ IFERROR(INDIRECT("'en double'!" &amp; ADDRESS(MATCH(A2,'en double'!$A$1:$A$27,0),MATCH($L$1,'en double'!$A$1:$AA$1,0))),0)
+ IFERROR(INDIRECT("'en double'!" &amp; ADDRESS(MATCH(A2,'en double'!$A$1:$A$27,0),MATCH($F$2,'en double'!$A$1:$AA$1,0))),0)
+ IFERROR(INDIRECT("'en double'!" &amp; ADDRESS(MATCH(A2,'en double'!$A$1:$A$27,0),MATCH($G$2,'en double'!$A$1:$AA$1,0))),0)
+ IFERROR(INDIRECT("'en double'!" &amp; ADDRESS(MATCH(A2,'en double'!$A$1:$A$27,0),MATCH($H$2,'en double'!$A$1:$AA$1,0))),0)
+ IFERROR(INDIRECT("'en double'!" &amp; ADDRESS(MATCH(A2,'en double'!$A$1:$A$27,0),MATCH($I$2,'en double'!$A$1:$AA$1,0))),0)
+ IFERROR(INDIRECT("'en double'!" &amp; ADDRESS(MATCH(A2,'en double'!$A$1:$A$27,0),MATCH($J$2,'en double'!$A$1:$AA$1,0))),0)
+ IFERROR(INDIRECT("'en double'!" &amp; ADDRESS(MATCH(A2,'en double'!$A$1:$A$27,0),MATCH($K$2,'en double'!$A$1:$AA$1,0))),0)
+ IFERROR(INDIRECT("'en double'!" &amp; ADDRESS(MATCH(A2,'en double'!$A$1:$A$27,0),MATCH($F$3,'en double'!$A$1:$AA$1,0))),0)
+ IFERROR(INDIRECT("'en double'!" &amp; ADDRESS(MATCH(A2,'en double'!$A$1:$A$27,0),MATCH($G$3,'en double'!$A$1:$AA$1,0))),0)
+ IFERROR(INDIRECT("'en double'!" &amp; ADDRESS(MATCH(A2,'en double'!$A$1:$A$27,0),MATCH($H$3,'en double'!$A$1:$AA$1,0))),0)
+ IFERROR(INDIRECT("'en double'!" &amp; ADDRESS(MATCH(A2,'en double'!$A$1:$A$27,0),MATCH($I$3,'en double'!$A$1:$AA$1,0))),0)
+ IFERROR(INDIRECT("'en double'!" &amp; ADDRESS(MATCH(A2,'en double'!$A$1:$A$27,0),MATCH($J$3,'en double'!$A$1:$AA$1,0))),0)
+ IFERROR(INDIRECT("'en double'!" &amp; ADDRESS(MATCH(A2,'en double'!$A$1:$A$27,0),MATCH($F$1,'en double'!$A$1:$AA$1,0))),0)) / SUM('en double'!$B$2:$AA$27)</f>
        <v>8.5663504290886677E-2</v>
      </c>
      <c r="B34" s="48">
        <f ca="1">(IFERROR(INDIRECT("'en double'!" &amp; ADDRESS(MATCH(B2,'en double'!$A$1:$A$27,0),MATCH($I$1,'en double'!$A$1:$AA$1,0))),0)
+ IFERROR(INDIRECT("'en double'!" &amp; ADDRESS(MATCH(B2,'en double'!$A$1:$A$27,0),MATCH($G$1,'en double'!$A$1:$AA$1,0))),0)
+ IFERROR(INDIRECT("'en double'!" &amp; ADDRESS(MATCH(B2,'en double'!$A$1:$A$27,0),MATCH($H$1,'en double'!$A$1:$AA$1,0))),0)
+ IFERROR(INDIRECT("'en double'!" &amp; ADDRESS(MATCH(B2,'en double'!$A$1:$A$27,0),MATCH($J$1,'en double'!$A$1:$AA$1,0))),0)
+ IFERROR(INDIRECT("'en double'!" &amp; ADDRESS(MATCH(B2,'en double'!$A$1:$A$27,0),MATCH($K$1,'en double'!$A$1:$AA$1,0))),0)
+ IFERROR(INDIRECT("'en double'!" &amp; ADDRESS(MATCH(B2,'en double'!$A$1:$A$27,0),MATCH($L$1,'en double'!$A$1:$AA$1,0))),0)
+ IFERROR(INDIRECT("'en double'!" &amp; ADDRESS(MATCH(B2,'en double'!$A$1:$A$27,0),MATCH($F$2,'en double'!$A$1:$AA$1,0))),0)
+ IFERROR(INDIRECT("'en double'!" &amp; ADDRESS(MATCH(B2,'en double'!$A$1:$A$27,0),MATCH($G$2,'en double'!$A$1:$AA$1,0))),0)
+ IFERROR(INDIRECT("'en double'!" &amp; ADDRESS(MATCH(B2,'en double'!$A$1:$A$27,0),MATCH($H$2,'en double'!$A$1:$AA$1,0))),0)
+ IFERROR(INDIRECT("'en double'!" &amp; ADDRESS(MATCH(B2,'en double'!$A$1:$A$27,0),MATCH($I$2,'en double'!$A$1:$AA$1,0))),0)
+ IFERROR(INDIRECT("'en double'!" &amp; ADDRESS(MATCH(B2,'en double'!$A$1:$A$27,0),MATCH($J$2,'en double'!$A$1:$AA$1,0))),0)
+ IFERROR(INDIRECT("'en double'!" &amp; ADDRESS(MATCH(B2,'en double'!$A$1:$A$27,0),MATCH($K$2,'en double'!$A$1:$AA$1,0))),0)
+ IFERROR(INDIRECT("'en double'!" &amp; ADDRESS(MATCH(B2,'en double'!$A$1:$A$27,0),MATCH($F$3,'en double'!$A$1:$AA$1,0))),0)
+ IFERROR(INDIRECT("'en double'!" &amp; ADDRESS(MATCH(B2,'en double'!$A$1:$A$27,0),MATCH($G$3,'en double'!$A$1:$AA$1,0))),0)
+ IFERROR(INDIRECT("'en double'!" &amp; ADDRESS(MATCH(B2,'en double'!$A$1:$A$27,0),MATCH($H$3,'en double'!$A$1:$AA$1,0))),0)
+ IFERROR(INDIRECT("'en double'!" &amp; ADDRESS(MATCH(B2,'en double'!$A$1:$A$27,0),MATCH($I$3,'en double'!$A$1:$AA$1,0))),0)
+ IFERROR(INDIRECT("'en double'!" &amp; ADDRESS(MATCH(B2,'en double'!$A$1:$A$27,0),MATCH($J$3,'en double'!$A$1:$AA$1,0))),0)
+ IFERROR(INDIRECT("'en double'!" &amp; ADDRESS(MATCH(B2,'en double'!$A$1:$A$27,0),MATCH($F$1,'en double'!$A$1:$AA$1,0))),0)) / SUM('en double'!$B$2:$AA$27)</f>
        <v>8.2954848581346274E-2</v>
      </c>
      <c r="C34" s="48">
        <f ca="1">(IFERROR(INDIRECT("'en double'!" &amp; ADDRESS(MATCH(C2,'en double'!$A$1:$A$27,0),MATCH($I$1,'en double'!$A$1:$AA$1,0))),0)
+ IFERROR(INDIRECT("'en double'!" &amp; ADDRESS(MATCH(C2,'en double'!$A$1:$A$27,0),MATCH($G$1,'en double'!$A$1:$AA$1,0))),0)
+ IFERROR(INDIRECT("'en double'!" &amp; ADDRESS(MATCH(C2,'en double'!$A$1:$A$27,0),MATCH($H$1,'en double'!$A$1:$AA$1,0))),0)
+ IFERROR(INDIRECT("'en double'!" &amp; ADDRESS(MATCH(C2,'en double'!$A$1:$A$27,0),MATCH($J$1,'en double'!$A$1:$AA$1,0))),0)
+ IFERROR(INDIRECT("'en double'!" &amp; ADDRESS(MATCH(C2,'en double'!$A$1:$A$27,0),MATCH($K$1,'en double'!$A$1:$AA$1,0))),0)
+ IFERROR(INDIRECT("'en double'!" &amp; ADDRESS(MATCH(C2,'en double'!$A$1:$A$27,0),MATCH($L$1,'en double'!$A$1:$AA$1,0))),0)
+ IFERROR(INDIRECT("'en double'!" &amp; ADDRESS(MATCH(C2,'en double'!$A$1:$A$27,0),MATCH($F$2,'en double'!$A$1:$AA$1,0))),0)
+ IFERROR(INDIRECT("'en double'!" &amp; ADDRESS(MATCH(C2,'en double'!$A$1:$A$27,0),MATCH($G$2,'en double'!$A$1:$AA$1,0))),0)
+ IFERROR(INDIRECT("'en double'!" &amp; ADDRESS(MATCH(C2,'en double'!$A$1:$A$27,0),MATCH($H$2,'en double'!$A$1:$AA$1,0))),0)
+ IFERROR(INDIRECT("'en double'!" &amp; ADDRESS(MATCH(C2,'en double'!$A$1:$A$27,0),MATCH($I$2,'en double'!$A$1:$AA$1,0))),0)
+ IFERROR(INDIRECT("'en double'!" &amp; ADDRESS(MATCH(C2,'en double'!$A$1:$A$27,0),MATCH($J$2,'en double'!$A$1:$AA$1,0))),0)
+ IFERROR(INDIRECT("'en double'!" &amp; ADDRESS(MATCH(C2,'en double'!$A$1:$A$27,0),MATCH($K$2,'en double'!$A$1:$AA$1,0))),0)
+ IFERROR(INDIRECT("'en double'!" &amp; ADDRESS(MATCH(C2,'en double'!$A$1:$A$27,0),MATCH($F$3,'en double'!$A$1:$AA$1,0))),0)
+ IFERROR(INDIRECT("'en double'!" &amp; ADDRESS(MATCH(C2,'en double'!$A$1:$A$27,0),MATCH($G$3,'en double'!$A$1:$AA$1,0))),0)
+ IFERROR(INDIRECT("'en double'!" &amp; ADDRESS(MATCH(C2,'en double'!$A$1:$A$27,0),MATCH($H$3,'en double'!$A$1:$AA$1,0))),0)
+ IFERROR(INDIRECT("'en double'!" &amp; ADDRESS(MATCH(C2,'en double'!$A$1:$A$27,0),MATCH($I$3,'en double'!$A$1:$AA$1,0))),0)
+ IFERROR(INDIRECT("'en double'!" &amp; ADDRESS(MATCH(C2,'en double'!$A$1:$A$27,0),MATCH($J$3,'en double'!$A$1:$AA$1,0))),0)
+ IFERROR(INDIRECT("'en double'!" &amp; ADDRESS(MATCH(C2,'en double'!$A$1:$A$27,0),MATCH($F$1,'en double'!$A$1:$AA$1,0))),0)) / SUM('en double'!$B$2:$AA$27)</f>
        <v>6.8297853278486198E-2</v>
      </c>
      <c r="D34" s="165">
        <f ca="1">(IFERROR(INDIRECT("'en double'!" &amp; ADDRESS(MATCH(D2,'en double'!$A$1:$A$27,0),MATCH($I$1,'en double'!$A$1:$AA$1,0))),0)
+ IFERROR(INDIRECT("'en double'!" &amp; ADDRESS(MATCH(D2,'en double'!$A$1:$A$27,0),MATCH($G$1,'en double'!$A$1:$AA$1,0))),0)
+ IFERROR(INDIRECT("'en double'!" &amp; ADDRESS(MATCH(D2,'en double'!$A$1:$A$27,0),MATCH($H$1,'en double'!$A$1:$AA$1,0))),0)
+ IFERROR(INDIRECT("'en double'!" &amp; ADDRESS(MATCH(D2,'en double'!$A$1:$A$27,0),MATCH($J$1,'en double'!$A$1:$AA$1,0))),0)
+ IFERROR(INDIRECT("'en double'!" &amp; ADDRESS(MATCH(D2,'en double'!$A$1:$A$27,0),MATCH($K$1,'en double'!$A$1:$AA$1,0))),0)
+ IFERROR(INDIRECT("'en double'!" &amp; ADDRESS(MATCH(D2,'en double'!$A$1:$A$27,0),MATCH($L$1,'en double'!$A$1:$AA$1,0))),0)
+ IFERROR(INDIRECT("'en double'!" &amp; ADDRESS(MATCH(D2,'en double'!$A$1:$A$27,0),MATCH($F$2,'en double'!$A$1:$AA$1,0))),0)
+ IFERROR(INDIRECT("'en double'!" &amp; ADDRESS(MATCH(D2,'en double'!$A$1:$A$27,0),MATCH($G$2,'en double'!$A$1:$AA$1,0))),0)
+ IFERROR(INDIRECT("'en double'!" &amp; ADDRESS(MATCH(D2,'en double'!$A$1:$A$27,0),MATCH($H$2,'en double'!$A$1:$AA$1,0))),0)
+ IFERROR(INDIRECT("'en double'!" &amp; ADDRESS(MATCH(D2,'en double'!$A$1:$A$27,0),MATCH($I$2,'en double'!$A$1:$AA$1,0))),0)
+ IFERROR(INDIRECT("'en double'!" &amp; ADDRESS(MATCH(D2,'en double'!$A$1:$A$27,0),MATCH($J$2,'en double'!$A$1:$AA$1,0))),0)
+ IFERROR(INDIRECT("'en double'!" &amp; ADDRESS(MATCH(D2,'en double'!$A$1:$A$27,0),MATCH($K$2,'en double'!$A$1:$AA$1,0))),0)
+ IFERROR(INDIRECT("'en double'!" &amp; ADDRESS(MATCH(D2,'en double'!$A$1:$A$27,0),MATCH($F$3,'en double'!$A$1:$AA$1,0))),0)
+ IFERROR(INDIRECT("'en double'!" &amp; ADDRESS(MATCH(D2,'en double'!$A$1:$A$27,0),MATCH($G$3,'en double'!$A$1:$AA$1,0))),0)
+ IFERROR(INDIRECT("'en double'!" &amp; ADDRESS(MATCH(D2,'en double'!$A$1:$A$27,0),MATCH($H$3,'en double'!$A$1:$AA$1,0))),0)
+ IFERROR(INDIRECT("'en double'!" &amp; ADDRESS(MATCH(D2,'en double'!$A$1:$A$27,0),MATCH($I$3,'en double'!$A$1:$AA$1,0))),0)
+ IFERROR(INDIRECT("'en double'!" &amp; ADDRESS(MATCH(D2,'en double'!$A$1:$A$27,0),MATCH($J$3,'en double'!$A$1:$AA$1,0))),0)
+ IFERROR(INDIRECT("'en double'!" &amp; ADDRESS(MATCH(D2,'en double'!$A$1:$A$27,0),MATCH($F$1,'en double'!$A$1:$AA$1,0))),0)) / SUM('en double'!$B$2:$AA$27)</f>
        <v>7.4838688324640787E-2</v>
      </c>
      <c r="E34" s="50">
        <f ca="1">(IFERROR(INDIRECT("'en double'!" &amp; ADDRESS(MATCH(E2,'en double'!$A$1:$A$27,0),MATCH($I$1,'en double'!$A$1:$AA$1,0))),0)
+ IFERROR(INDIRECT("'en double'!" &amp; ADDRESS(MATCH(E2,'en double'!$A$1:$A$27,0),MATCH($G$1,'en double'!$A$1:$AA$1,0))),0)
+ IFERROR(INDIRECT("'en double'!" &amp; ADDRESS(MATCH(E2,'en double'!$A$1:$A$27,0),MATCH($H$1,'en double'!$A$1:$AA$1,0))),0)
+ IFERROR(INDIRECT("'en double'!" &amp; ADDRESS(MATCH(E2,'en double'!$A$1:$A$27,0),MATCH($J$1,'en double'!$A$1:$AA$1,0))),0)
+ IFERROR(INDIRECT("'en double'!" &amp; ADDRESS(MATCH(E2,'en double'!$A$1:$A$27,0),MATCH($K$1,'en double'!$A$1:$AA$1,0))),0)
+ IFERROR(INDIRECT("'en double'!" &amp; ADDRESS(MATCH(E2,'en double'!$A$1:$A$27,0),MATCH($L$1,'en double'!$A$1:$AA$1,0))),0)
+ IFERROR(INDIRECT("'en double'!" &amp; ADDRESS(MATCH(E2,'en double'!$A$1:$A$27,0),MATCH($F$2,'en double'!$A$1:$AA$1,0))),0)
+ IFERROR(INDIRECT("'en double'!" &amp; ADDRESS(MATCH(E2,'en double'!$A$1:$A$27,0),MATCH($G$2,'en double'!$A$1:$AA$1,0))),0)
+ IFERROR(INDIRECT("'en double'!" &amp; ADDRESS(MATCH(E2,'en double'!$A$1:$A$27,0),MATCH($H$2,'en double'!$A$1:$AA$1,0))),0)
+ IFERROR(INDIRECT("'en double'!" &amp; ADDRESS(MATCH(E2,'en double'!$A$1:$A$27,0),MATCH($I$2,'en double'!$A$1:$AA$1,0))),0)
+ IFERROR(INDIRECT("'en double'!" &amp; ADDRESS(MATCH(E2,'en double'!$A$1:$A$27,0),MATCH($J$2,'en double'!$A$1:$AA$1,0))),0)
+ IFERROR(INDIRECT("'en double'!" &amp; ADDRESS(MATCH(E2,'en double'!$A$1:$A$27,0),MATCH($K$2,'en double'!$A$1:$AA$1,0))),0)
+ IFERROR(INDIRECT("'en double'!" &amp; ADDRESS(MATCH(E2,'en double'!$A$1:$A$27,0),MATCH($F$3,'en double'!$A$1:$AA$1,0))),0)
+ IFERROR(INDIRECT("'en double'!" &amp; ADDRESS(MATCH(E2,'en double'!$A$1:$A$27,0),MATCH($G$3,'en double'!$A$1:$AA$1,0))),0)
+ IFERROR(INDIRECT("'en double'!" &amp; ADDRESS(MATCH(E2,'en double'!$A$1:$A$27,0),MATCH($H$3,'en double'!$A$1:$AA$1,0))),0)
+ IFERROR(INDIRECT("'en double'!" &amp; ADDRESS(MATCH(E2,'en double'!$A$1:$A$27,0),MATCH($I$3,'en double'!$A$1:$AA$1,0))),0)
+ IFERROR(INDIRECT("'en double'!" &amp; ADDRESS(MATCH(E2,'en double'!$A$1:$A$27,0),MATCH($J$3,'en double'!$A$1:$AA$1,0))),0)
+ IFERROR(INDIRECT("'en double'!" &amp; ADDRESS(MATCH(E2,'en double'!$A$1:$A$27,0),MATCH($F$1,'en double'!$A$1:$AA$1,0))),0)) / SUM('en double'!$B$2:$AA$27)</f>
        <v>2.7371071463503004E-2</v>
      </c>
      <c r="F34" s="49">
        <f ca="1">(IFERROR(INDIRECT("'en double'!" &amp; ADDRESS(MATCH(F2,'en double'!$A$1:$A$27,0),MATCH($B$1,'en double'!$A$1:$AA$1,0))),0)
+ IFERROR(INDIRECT("'en double'!" &amp; ADDRESS(MATCH(F2,'en double'!$A$1:$A$27,0),MATCH($C$1,'en double'!$A$1:$AA$1,0))),0)
+ IFERROR(INDIRECT("'en double'!" &amp; ADDRESS(MATCH(F2,'en double'!$A$1:$A$27,0),MATCH($D$1,'en double'!$A$1:$AA$1,0))),0)
+ IFERROR(INDIRECT("'en double'!" &amp; ADDRESS(MATCH(F2,'en double'!$A$1:$A$27,0),MATCH($E$1,'en double'!$A$1:$AA$1,0))),0)
+ IFERROR(INDIRECT("'en double'!" &amp; ADDRESS(MATCH(F2,'en double'!$A$1:$A$27,0),MATCH($A$2,'en double'!$A$1:$AA$1,0))),0)
+ IFERROR(INDIRECT("'en double'!" &amp; ADDRESS(MATCH(F2,'en double'!$A$1:$A$27,0),MATCH($B$2,'en double'!$A$1:$AA$1,0))),0)
+ IFERROR(INDIRECT("'en double'!" &amp; ADDRESS(MATCH(F2,'en double'!$A$1:$A$27,0),MATCH($C$2,'en double'!$A$1:$AA$1,0))),0)
+ IFERROR(INDIRECT("'en double'!" &amp; ADDRESS(MATCH(F2,'en double'!$A$1:$A$27,0),MATCH($D$2,'en double'!$A$1:$AA$1,0))),0)
+ IFERROR(INDIRECT("'en double'!" &amp; ADDRESS(MATCH(F2,'en double'!$A$1:$A$27,0),MATCH($E$2,'en double'!$A$1:$AA$1,0))),0)
+ IFERROR(INDIRECT("'en double'!" &amp; ADDRESS(MATCH(F2,'en double'!$A$1:$A$27,0),MATCH($A$3,'en double'!$A$1:$AA$1,0))),0)
+ IFERROR(INDIRECT("'en double'!" &amp; ADDRESS(MATCH(F2,'en double'!$A$1:$A$27,0),MATCH($B$3,'en double'!$A$1:$AA$1,0))),0)
+ IFERROR(INDIRECT("'en double'!" &amp; ADDRESS(MATCH(F2,'en double'!$A$1:$A$27,0),MATCH($C$3,'en double'!$A$1:$AA$1,0))),0)
+ IFERROR(INDIRECT("'en double'!" &amp; ADDRESS(MATCH(F2,'en double'!$A$1:$A$27,0),MATCH($D$3,'en double'!$A$1:$AA$1,0))),0)
+ IFERROR(INDIRECT("'en double'!" &amp; ADDRESS(MATCH(F2,'en double'!$A$1:$A$27,0),MATCH($E$3,'en double'!$A$1:$AA$1,0))),0)
+ IFERROR(INDIRECT("'en double'!" &amp; ADDRESS(MATCH(F2,'en double'!$A$1:$A$27,0),MATCH($A$1,'en double'!$A$1:$AA$1,0))),0)) / SUM('en double'!$B$2:$AA$27)</f>
        <v>2.3947644487104642E-2</v>
      </c>
      <c r="G34" s="47">
        <f ca="1">(IFERROR(INDIRECT("'en double'!" &amp; ADDRESS(MATCH(G2,'en double'!$A$1:$A$27,0),MATCH($B$1,'en double'!$A$1:$AA$1,0))),0)
+ IFERROR(INDIRECT("'en double'!" &amp; ADDRESS(MATCH(G2,'en double'!$A$1:$A$27,0),MATCH($C$1,'en double'!$A$1:$AA$1,0))),0)
+ IFERROR(INDIRECT("'en double'!" &amp; ADDRESS(MATCH(G2,'en double'!$A$1:$A$27,0),MATCH($D$1,'en double'!$A$1:$AA$1,0))),0)
+ IFERROR(INDIRECT("'en double'!" &amp; ADDRESS(MATCH(G2,'en double'!$A$1:$A$27,0),MATCH($E$1,'en double'!$A$1:$AA$1,0))),0)
+ IFERROR(INDIRECT("'en double'!" &amp; ADDRESS(MATCH(G2,'en double'!$A$1:$A$27,0),MATCH($A$2,'en double'!$A$1:$AA$1,0))),0)
+ IFERROR(INDIRECT("'en double'!" &amp; ADDRESS(MATCH(G2,'en double'!$A$1:$A$27,0),MATCH($B$2,'en double'!$A$1:$AA$1,0))),0)
+ IFERROR(INDIRECT("'en double'!" &amp; ADDRESS(MATCH(G2,'en double'!$A$1:$A$27,0),MATCH($C$2,'en double'!$A$1:$AA$1,0))),0)
+ IFERROR(INDIRECT("'en double'!" &amp; ADDRESS(MATCH(G2,'en double'!$A$1:$A$27,0),MATCH($D$2,'en double'!$A$1:$AA$1,0))),0)
+ IFERROR(INDIRECT("'en double'!" &amp; ADDRESS(MATCH(G2,'en double'!$A$1:$A$27,0),MATCH($E$2,'en double'!$A$1:$AA$1,0))),0)
+ IFERROR(INDIRECT("'en double'!" &amp; ADDRESS(MATCH(G2,'en double'!$A$1:$A$27,0),MATCH($A$3,'en double'!$A$1:$AA$1,0))),0)
+ IFERROR(INDIRECT("'en double'!" &amp; ADDRESS(MATCH(G2,'en double'!$A$1:$A$27,0),MATCH($B$3,'en double'!$A$1:$AA$1,0))),0)
+ IFERROR(INDIRECT("'en double'!" &amp; ADDRESS(MATCH(G2,'en double'!$A$1:$A$27,0),MATCH($C$3,'en double'!$A$1:$AA$1,0))),0)
+ IFERROR(INDIRECT("'en double'!" &amp; ADDRESS(MATCH(G2,'en double'!$A$1:$A$27,0),MATCH($D$3,'en double'!$A$1:$AA$1,0))),0)
+ IFERROR(INDIRECT("'en double'!" &amp; ADDRESS(MATCH(G2,'en double'!$A$1:$A$27,0),MATCH($E$3,'en double'!$A$1:$AA$1,0))),0)
+ IFERROR(INDIRECT("'en double'!" &amp; ADDRESS(MATCH(G2,'en double'!$A$1:$A$27,0),MATCH($A$1,'en double'!$A$1:$AA$1,0))),0)) / SUM('en double'!$B$2:$AA$27)</f>
        <v>3.0629981301560368E-2</v>
      </c>
      <c r="H34" s="47">
        <f ca="1">(IFERROR(INDIRECT("'en double'!" &amp; ADDRESS(MATCH(H2,'en double'!$A$1:$A$27,0),MATCH($B$1,'en double'!$A$1:$AA$1,0))),0)
+ IFERROR(INDIRECT("'en double'!" &amp; ADDRESS(MATCH(H2,'en double'!$A$1:$A$27,0),MATCH($C$1,'en double'!$A$1:$AA$1,0))),0)
+ IFERROR(INDIRECT("'en double'!" &amp; ADDRESS(MATCH(H2,'en double'!$A$1:$A$27,0),MATCH($D$1,'en double'!$A$1:$AA$1,0))),0)
+ IFERROR(INDIRECT("'en double'!" &amp; ADDRESS(MATCH(H2,'en double'!$A$1:$A$27,0),MATCH($E$1,'en double'!$A$1:$AA$1,0))),0)
+ IFERROR(INDIRECT("'en double'!" &amp; ADDRESS(MATCH(H2,'en double'!$A$1:$A$27,0),MATCH($A$2,'en double'!$A$1:$AA$1,0))),0)
+ IFERROR(INDIRECT("'en double'!" &amp; ADDRESS(MATCH(H2,'en double'!$A$1:$A$27,0),MATCH($B$2,'en double'!$A$1:$AA$1,0))),0)
+ IFERROR(INDIRECT("'en double'!" &amp; ADDRESS(MATCH(H2,'en double'!$A$1:$A$27,0),MATCH($C$2,'en double'!$A$1:$AA$1,0))),0)
+ IFERROR(INDIRECT("'en double'!" &amp; ADDRESS(MATCH(H2,'en double'!$A$1:$A$27,0),MATCH($D$2,'en double'!$A$1:$AA$1,0))),0)
+ IFERROR(INDIRECT("'en double'!" &amp; ADDRESS(MATCH(H2,'en double'!$A$1:$A$27,0),MATCH($E$2,'en double'!$A$1:$AA$1,0))),0)
+ IFERROR(INDIRECT("'en double'!" &amp; ADDRESS(MATCH(H2,'en double'!$A$1:$A$27,0),MATCH($A$3,'en double'!$A$1:$AA$1,0))),0)
+ IFERROR(INDIRECT("'en double'!" &amp; ADDRESS(MATCH(H2,'en double'!$A$1:$A$27,0),MATCH($B$3,'en double'!$A$1:$AA$1,0))),0)
+ IFERROR(INDIRECT("'en double'!" &amp; ADDRESS(MATCH(H2,'en double'!$A$1:$A$27,0),MATCH($C$3,'en double'!$A$1:$AA$1,0))),0)
+ IFERROR(INDIRECT("'en double'!" &amp; ADDRESS(MATCH(H2,'en double'!$A$1:$A$27,0),MATCH($D$3,'en double'!$A$1:$AA$1,0))),0)
+ IFERROR(INDIRECT("'en double'!" &amp; ADDRESS(MATCH(H2,'en double'!$A$1:$A$27,0),MATCH($E$3,'en double'!$A$1:$AA$1,0))),0)
+ IFERROR(INDIRECT("'en double'!" &amp; ADDRESS(MATCH(H2,'en double'!$A$1:$A$27,0),MATCH($A$1,'en double'!$A$1:$AA$1,0))),0)) / SUM('en double'!$B$2:$AA$27)</f>
        <v>8.0601611531496045E-2</v>
      </c>
      <c r="I34" s="47">
        <f ca="1">(IFERROR(INDIRECT("'en double'!" &amp; ADDRESS(MATCH(I2,'en double'!$A$1:$A$27,0),MATCH($B$1,'en double'!$A$1:$AA$1,0))),0)
+ IFERROR(INDIRECT("'en double'!" &amp; ADDRESS(MATCH(I2,'en double'!$A$1:$A$27,0),MATCH($C$1,'en double'!$A$1:$AA$1,0))),0)
+ IFERROR(INDIRECT("'en double'!" &amp; ADDRESS(MATCH(I2,'en double'!$A$1:$A$27,0),MATCH($D$1,'en double'!$A$1:$AA$1,0))),0)
+ IFERROR(INDIRECT("'en double'!" &amp; ADDRESS(MATCH(I2,'en double'!$A$1:$A$27,0),MATCH($E$1,'en double'!$A$1:$AA$1,0))),0)
+ IFERROR(INDIRECT("'en double'!" &amp; ADDRESS(MATCH(I2,'en double'!$A$1:$A$27,0),MATCH($A$2,'en double'!$A$1:$AA$1,0))),0)
+ IFERROR(INDIRECT("'en double'!" &amp; ADDRESS(MATCH(I2,'en double'!$A$1:$A$27,0),MATCH($B$2,'en double'!$A$1:$AA$1,0))),0)
+ IFERROR(INDIRECT("'en double'!" &amp; ADDRESS(MATCH(I2,'en double'!$A$1:$A$27,0),MATCH($C$2,'en double'!$A$1:$AA$1,0))),0)
+ IFERROR(INDIRECT("'en double'!" &amp; ADDRESS(MATCH(I2,'en double'!$A$1:$A$27,0),MATCH($D$2,'en double'!$A$1:$AA$1,0))),0)
+ IFERROR(INDIRECT("'en double'!" &amp; ADDRESS(MATCH(I2,'en double'!$A$1:$A$27,0),MATCH($E$2,'en double'!$A$1:$AA$1,0))),0)
+ IFERROR(INDIRECT("'en double'!" &amp; ADDRESS(MATCH(I2,'en double'!$A$1:$A$27,0),MATCH($A$3,'en double'!$A$1:$AA$1,0))),0)
+ IFERROR(INDIRECT("'en double'!" &amp; ADDRESS(MATCH(I2,'en double'!$A$1:$A$27,0),MATCH($B$3,'en double'!$A$1:$AA$1,0))),0)
+ IFERROR(INDIRECT("'en double'!" &amp; ADDRESS(MATCH(I2,'en double'!$A$1:$A$27,0),MATCH($C$3,'en double'!$A$1:$AA$1,0))),0)
+ IFERROR(INDIRECT("'en double'!" &amp; ADDRESS(MATCH(I2,'en double'!$A$1:$A$27,0),MATCH($D$3,'en double'!$A$1:$AA$1,0))),0)
+ IFERROR(INDIRECT("'en double'!" &amp; ADDRESS(MATCH(I2,'en double'!$A$1:$A$27,0),MATCH($E$3,'en double'!$A$1:$AA$1,0))),0)
+ IFERROR(INDIRECT("'en double'!" &amp; ADDRESS(MATCH(I2,'en double'!$A$1:$A$27,0),MATCH($A$1,'en double'!$A$1:$AA$1,0))),0)) / SUM('en double'!$B$2:$AA$27)</f>
        <v>4.4830157025706648E-2</v>
      </c>
      <c r="J34" s="49">
        <f ca="1">(IFERROR(INDIRECT("'en double'!" &amp; ADDRESS(MATCH(J2,'en double'!$A$1:$A$27,0),MATCH($B$1,'en double'!$A$1:$AA$1,0))),0)
+ IFERROR(INDIRECT("'en double'!" &amp; ADDRESS(MATCH(J2,'en double'!$A$1:$A$27,0),MATCH($C$1,'en double'!$A$1:$AA$1,0))),0)
+ IFERROR(INDIRECT("'en double'!" &amp; ADDRESS(MATCH(J2,'en double'!$A$1:$A$27,0),MATCH($D$1,'en double'!$A$1:$AA$1,0))),0)
+ IFERROR(INDIRECT("'en double'!" &amp; ADDRESS(MATCH(J2,'en double'!$A$1:$A$27,0),MATCH($E$1,'en double'!$A$1:$AA$1,0))),0)
+ IFERROR(INDIRECT("'en double'!" &amp; ADDRESS(MATCH(J2,'en double'!$A$1:$A$27,0),MATCH($A$2,'en double'!$A$1:$AA$1,0))),0)
+ IFERROR(INDIRECT("'en double'!" &amp; ADDRESS(MATCH(J2,'en double'!$A$1:$A$27,0),MATCH($B$2,'en double'!$A$1:$AA$1,0))),0)
+ IFERROR(INDIRECT("'en double'!" &amp; ADDRESS(MATCH(J2,'en double'!$A$1:$A$27,0),MATCH($C$2,'en double'!$A$1:$AA$1,0))),0)
+ IFERROR(INDIRECT("'en double'!" &amp; ADDRESS(MATCH(J2,'en double'!$A$1:$A$27,0),MATCH($D$2,'en double'!$A$1:$AA$1,0))),0)
+ IFERROR(INDIRECT("'en double'!" &amp; ADDRESS(MATCH(J2,'en double'!$A$1:$A$27,0),MATCH($E$2,'en double'!$A$1:$AA$1,0))),0)
+ IFERROR(INDIRECT("'en double'!" &amp; ADDRESS(MATCH(J2,'en double'!$A$1:$A$27,0),MATCH($A$3,'en double'!$A$1:$AA$1,0))),0)
+ IFERROR(INDIRECT("'en double'!" &amp; ADDRESS(MATCH(J2,'en double'!$A$1:$A$27,0),MATCH($B$3,'en double'!$A$1:$AA$1,0))),0)
+ IFERROR(INDIRECT("'en double'!" &amp; ADDRESS(MATCH(J2,'en double'!$A$1:$A$27,0),MATCH($C$3,'en double'!$A$1:$AA$1,0))),0)
+ IFERROR(INDIRECT("'en double'!" &amp; ADDRESS(MATCH(J2,'en double'!$A$1:$A$27,0),MATCH($D$3,'en double'!$A$1:$AA$1,0))),0)
+ IFERROR(INDIRECT("'en double'!" &amp; ADDRESS(MATCH(J2,'en double'!$A$1:$A$27,0),MATCH($E$3,'en double'!$A$1:$AA$1,0))),0)
+ IFERROR(INDIRECT("'en double'!" &amp; ADDRESS(MATCH(J2,'en double'!$A$1:$A$27,0),MATCH($A$1,'en double'!$A$1:$AA$1,0))),0)) / SUM('en double'!$B$2:$AA$27)</f>
        <v>2.1567348894534207E-2</v>
      </c>
      <c r="K34" s="49">
        <f ca="1">(IFERROR(INDIRECT("'en double'!" &amp; ADDRESS(MATCH(K2,'en double'!$A$1:$A$27,0),MATCH($B$1,'en double'!$A$1:$AA$1,0))),0)
+ IFERROR(INDIRECT("'en double'!" &amp; ADDRESS(MATCH(K2,'en double'!$A$1:$A$27,0),MATCH($C$1,'en double'!$A$1:$AA$1,0))),0)
+ IFERROR(INDIRECT("'en double'!" &amp; ADDRESS(MATCH(K2,'en double'!$A$1:$A$27,0),MATCH($D$1,'en double'!$A$1:$AA$1,0))),0)
+ IFERROR(INDIRECT("'en double'!" &amp; ADDRESS(MATCH(K2,'en double'!$A$1:$A$27,0),MATCH($E$1,'en double'!$A$1:$AA$1,0))),0)
+ IFERROR(INDIRECT("'en double'!" &amp; ADDRESS(MATCH(K2,'en double'!$A$1:$A$27,0),MATCH($A$2,'en double'!$A$1:$AA$1,0))),0)
+ IFERROR(INDIRECT("'en double'!" &amp; ADDRESS(MATCH(K2,'en double'!$A$1:$A$27,0),MATCH($B$2,'en double'!$A$1:$AA$1,0))),0)
+ IFERROR(INDIRECT("'en double'!" &amp; ADDRESS(MATCH(K2,'en double'!$A$1:$A$27,0),MATCH($C$2,'en double'!$A$1:$AA$1,0))),0)
+ IFERROR(INDIRECT("'en double'!" &amp; ADDRESS(MATCH(K2,'en double'!$A$1:$A$27,0),MATCH($D$2,'en double'!$A$1:$AA$1,0))),0)
+ IFERROR(INDIRECT("'en double'!" &amp; ADDRESS(MATCH(K2,'en double'!$A$1:$A$27,0),MATCH($E$2,'en double'!$A$1:$AA$1,0))),0)
+ IFERROR(INDIRECT("'en double'!" &amp; ADDRESS(MATCH(K2,'en double'!$A$1:$A$27,0),MATCH($A$3,'en double'!$A$1:$AA$1,0))),0)
+ IFERROR(INDIRECT("'en double'!" &amp; ADDRESS(MATCH(K2,'en double'!$A$1:$A$27,0),MATCH($B$3,'en double'!$A$1:$AA$1,0))),0)
+ IFERROR(INDIRECT("'en double'!" &amp; ADDRESS(MATCH(K2,'en double'!$A$1:$A$27,0),MATCH($C$3,'en double'!$A$1:$AA$1,0))),0)
+ IFERROR(INDIRECT("'en double'!" &amp; ADDRESS(MATCH(K2,'en double'!$A$1:$A$27,0),MATCH($D$3,'en double'!$A$1:$AA$1,0))),0)
+ IFERROR(INDIRECT("'en double'!" &amp; ADDRESS(MATCH(K2,'en double'!$A$1:$A$27,0),MATCH($E$3,'en double'!$A$1:$AA$1,0))),0)
+ IFERROR(INDIRECT("'en double'!" &amp; ADDRESS(MATCH(K2,'en double'!$A$1:$A$27,0),MATCH($A$1,'en double'!$A$1:$AA$1,0))),0)) / SUM('en double'!$B$2:$AA$27)</f>
        <v>3.1337358752532296E-2</v>
      </c>
      <c r="L34" s="49"/>
      <c r="N34" s="47">
        <f ca="1">(IFERROR(INDIRECT("'ru double'!" &amp; ADDRESS(MATCH(N2,'ru double'!$A$1:$A$34,0),MATCH($V$1,'ru double'!$A$1:$AH$1,0))),0)
+ IFERROR(INDIRECT("'ru double'!" &amp; ADDRESS(MATCH(N2,'ru double'!$A$1:$A$34,0),MATCH($T$1,'ru double'!$A$1:$AH$1,0))),0)
+ IFERROR(INDIRECT("'ru double'!" &amp; ADDRESS(MATCH(N2,'ru double'!$A$1:$A$34,0),MATCH($U$1,'ru double'!$A$1:$AH$1,0))),0)
+ IFERROR(INDIRECT("'ru double'!" &amp; ADDRESS(MATCH(N2,'ru double'!$A$1:$A$34,0),MATCH($W$1,'ru double'!$A$1:$AH$1,0))),0)
+ IFERROR(INDIRECT("'ru double'!" &amp; ADDRESS(MATCH(N2,'ru double'!$A$1:$A$34,0),MATCH($X$1,'ru double'!$A$1:$AH$1,0))),0)
+ IFERROR(INDIRECT("'ru double'!" &amp; ADDRESS(MATCH(N2,'ru double'!$A$1:$A$34,0),MATCH($Y$1,'ru double'!$A$1:$AH$1,0))),0)
+ IFERROR(INDIRECT("'ru double'!" &amp; ADDRESS(MATCH(N2,'ru double'!$A$1:$A$34,0),MATCH($S$2,'ru double'!$A$1:$AH$1,0))),0)
+ IFERROR(INDIRECT("'ru double'!" &amp; ADDRESS(MATCH(N2,'ru double'!$A$1:$A$34,0),MATCH($T$2,'ru double'!$A$1:$AH$1,0))),0)
+ IFERROR(INDIRECT("'ru double'!" &amp; ADDRESS(MATCH(N2,'ru double'!$A$1:$A$34,0),MATCH($U$2,'ru double'!$A$1:$AH$1,0))),0)
+ IFERROR(INDIRECT("'ru double'!" &amp; ADDRESS(MATCH(N2,'ru double'!$A$1:$A$34,0),MATCH($V$2,'ru double'!$A$1:$AH$1,0))),0)
+ IFERROR(INDIRECT("'ru double'!" &amp; ADDRESS(MATCH(N2,'ru double'!$A$1:$A$34,0),MATCH($W$2,'ru double'!$A$1:$AH$1,0))),0)
+ IFERROR(INDIRECT("'ru double'!" &amp; ADDRESS(MATCH(N2,'ru double'!$A$1:$A$34,0),MATCH($X$2,'ru double'!$A$1:$AH$1,0))),0)
+ IFERROR(INDIRECT("'ru double'!" &amp; ADDRESS(MATCH(N2,'ru double'!$A$1:$A$34,0),MATCH($S$3,'ru double'!$A$1:$AH$1,0))),0)
+ IFERROR(INDIRECT("'ru double'!" &amp; ADDRESS(MATCH(N2,'ru double'!$A$1:$A$34,0),MATCH($T$3,'ru double'!$A$1:$AH$1,0))),0)
+ IFERROR(INDIRECT("'ru double'!" &amp; ADDRESS(MATCH(N2,'ru double'!$A$1:$A$34,0),MATCH($U$3,'ru double'!$A$1:$AH$1,0))),0)
+ IFERROR(INDIRECT("'ru double'!" &amp; ADDRESS(MATCH(N2,'ru double'!$A$1:$A$34,0),MATCH($V$3,'ru double'!$A$1:$AH$1,0))),0)
+ IFERROR(INDIRECT("'ru double'!" &amp; ADDRESS(MATCH(N2,'ru double'!$A$1:$A$34,0),MATCH($W$3,'ru double'!$A$1:$AH$1,0))),0)
+ IFERROR(INDIRECT("'ru double'!" &amp; ADDRESS(MATCH(N2,'ru double'!$A$1:$A$34,0),MATCH($S$1,'ru double'!$A$1:$AH$1,0))),0)) / SUM('ru double'!$B$2:$AH$34)</f>
        <v>6.7458766493142253E-2</v>
      </c>
      <c r="O34" s="48">
        <f ca="1">(IFERROR(INDIRECT("'ru double'!" &amp; ADDRESS(MATCH(O2,'ru double'!$A$1:$A$34,0),MATCH($V$1,'ru double'!$A$1:$AH$1,0))),0)
+ IFERROR(INDIRECT("'ru double'!" &amp; ADDRESS(MATCH(O2,'ru double'!$A$1:$A$34,0),MATCH($T$1,'ru double'!$A$1:$AH$1,0))),0)
+ IFERROR(INDIRECT("'ru double'!" &amp; ADDRESS(MATCH(O2,'ru double'!$A$1:$A$34,0),MATCH($U$1,'ru double'!$A$1:$AH$1,0))),0)
+ IFERROR(INDIRECT("'ru double'!" &amp; ADDRESS(MATCH(O2,'ru double'!$A$1:$A$34,0),MATCH($W$1,'ru double'!$A$1:$AH$1,0))),0)
+ IFERROR(INDIRECT("'ru double'!" &amp; ADDRESS(MATCH(O2,'ru double'!$A$1:$A$34,0),MATCH($X$1,'ru double'!$A$1:$AH$1,0))),0)
+ IFERROR(INDIRECT("'ru double'!" &amp; ADDRESS(MATCH(O2,'ru double'!$A$1:$A$34,0),MATCH($Y$1,'ru double'!$A$1:$AH$1,0))),0)
+ IFERROR(INDIRECT("'ru double'!" &amp; ADDRESS(MATCH(O2,'ru double'!$A$1:$A$34,0),MATCH($S$2,'ru double'!$A$1:$AH$1,0))),0)
+ IFERROR(INDIRECT("'ru double'!" &amp; ADDRESS(MATCH(O2,'ru double'!$A$1:$A$34,0),MATCH($T$2,'ru double'!$A$1:$AH$1,0))),0)
+ IFERROR(INDIRECT("'ru double'!" &amp; ADDRESS(MATCH(O2,'ru double'!$A$1:$A$34,0),MATCH($U$2,'ru double'!$A$1:$AH$1,0))),0)
+ IFERROR(INDIRECT("'ru double'!" &amp; ADDRESS(MATCH(O2,'ru double'!$A$1:$A$34,0),MATCH($V$2,'ru double'!$A$1:$AH$1,0))),0)
+ IFERROR(INDIRECT("'ru double'!" &amp; ADDRESS(MATCH(O2,'ru double'!$A$1:$A$34,0),MATCH($W$2,'ru double'!$A$1:$AH$1,0))),0)
+ IFERROR(INDIRECT("'ru double'!" &amp; ADDRESS(MATCH(O2,'ru double'!$A$1:$A$34,0),MATCH($X$2,'ru double'!$A$1:$AH$1,0))),0)
+ IFERROR(INDIRECT("'ru double'!" &amp; ADDRESS(MATCH(O2,'ru double'!$A$1:$A$34,0),MATCH($S$3,'ru double'!$A$1:$AH$1,0))),0)
+ IFERROR(INDIRECT("'ru double'!" &amp; ADDRESS(MATCH(O2,'ru double'!$A$1:$A$34,0),MATCH($T$3,'ru double'!$A$1:$AH$1,0))),0)
+ IFERROR(INDIRECT("'ru double'!" &amp; ADDRESS(MATCH(O2,'ru double'!$A$1:$A$34,0),MATCH($U$3,'ru double'!$A$1:$AH$1,0))),0)
+ IFERROR(INDIRECT("'ru double'!" &amp; ADDRESS(MATCH(O2,'ru double'!$A$1:$A$34,0),MATCH($V$3,'ru double'!$A$1:$AH$1,0))),0)
+ IFERROR(INDIRECT("'ru double'!" &amp; ADDRESS(MATCH(O2,'ru double'!$A$1:$A$34,0),MATCH($W$3,'ru double'!$A$1:$AH$1,0))),0)
+ IFERROR(INDIRECT("'ru double'!" &amp; ADDRESS(MATCH(O2,'ru double'!$A$1:$A$34,0),MATCH($S$1,'ru double'!$A$1:$AH$1,0))),0)) / SUM('ru double'!$B$2:$AH$34)</f>
        <v>5.915271614836301E-2</v>
      </c>
      <c r="P34" s="48">
        <f ca="1">(IFERROR(INDIRECT("'ru double'!" &amp; ADDRESS(MATCH(P2,'ru double'!$A$1:$A$34,0),MATCH($V$1,'ru double'!$A$1:$AH$1,0))),0)
+ IFERROR(INDIRECT("'ru double'!" &amp; ADDRESS(MATCH(P2,'ru double'!$A$1:$A$34,0),MATCH($T$1,'ru double'!$A$1:$AH$1,0))),0)
+ IFERROR(INDIRECT("'ru double'!" &amp; ADDRESS(MATCH(P2,'ru double'!$A$1:$A$34,0),MATCH($U$1,'ru double'!$A$1:$AH$1,0))),0)
+ IFERROR(INDIRECT("'ru double'!" &amp; ADDRESS(MATCH(P2,'ru double'!$A$1:$A$34,0),MATCH($W$1,'ru double'!$A$1:$AH$1,0))),0)
+ IFERROR(INDIRECT("'ru double'!" &amp; ADDRESS(MATCH(P2,'ru double'!$A$1:$A$34,0),MATCH($X$1,'ru double'!$A$1:$AH$1,0))),0)
+ IFERROR(INDIRECT("'ru double'!" &amp; ADDRESS(MATCH(P2,'ru double'!$A$1:$A$34,0),MATCH($Y$1,'ru double'!$A$1:$AH$1,0))),0)
+ IFERROR(INDIRECT("'ru double'!" &amp; ADDRESS(MATCH(P2,'ru double'!$A$1:$A$34,0),MATCH($S$2,'ru double'!$A$1:$AH$1,0))),0)
+ IFERROR(INDIRECT("'ru double'!" &amp; ADDRESS(MATCH(P2,'ru double'!$A$1:$A$34,0),MATCH($T$2,'ru double'!$A$1:$AH$1,0))),0)
+ IFERROR(INDIRECT("'ru double'!" &amp; ADDRESS(MATCH(P2,'ru double'!$A$1:$A$34,0),MATCH($U$2,'ru double'!$A$1:$AH$1,0))),0)
+ IFERROR(INDIRECT("'ru double'!" &amp; ADDRESS(MATCH(P2,'ru double'!$A$1:$A$34,0),MATCH($V$2,'ru double'!$A$1:$AH$1,0))),0)
+ IFERROR(INDIRECT("'ru double'!" &amp; ADDRESS(MATCH(P2,'ru double'!$A$1:$A$34,0),MATCH($W$2,'ru double'!$A$1:$AH$1,0))),0)
+ IFERROR(INDIRECT("'ru double'!" &amp; ADDRESS(MATCH(P2,'ru double'!$A$1:$A$34,0),MATCH($X$2,'ru double'!$A$1:$AH$1,0))),0)
+ IFERROR(INDIRECT("'ru double'!" &amp; ADDRESS(MATCH(P2,'ru double'!$A$1:$A$34,0),MATCH($S$3,'ru double'!$A$1:$AH$1,0))),0)
+ IFERROR(INDIRECT("'ru double'!" &amp; ADDRESS(MATCH(P2,'ru double'!$A$1:$A$34,0),MATCH($T$3,'ru double'!$A$1:$AH$1,0))),0)
+ IFERROR(INDIRECT("'ru double'!" &amp; ADDRESS(MATCH(P2,'ru double'!$A$1:$A$34,0),MATCH($U$3,'ru double'!$A$1:$AH$1,0))),0)
+ IFERROR(INDIRECT("'ru double'!" &amp; ADDRESS(MATCH(P2,'ru double'!$A$1:$A$34,0),MATCH($V$3,'ru double'!$A$1:$AH$1,0))),0)
+ IFERROR(INDIRECT("'ru double'!" &amp; ADDRESS(MATCH(P2,'ru double'!$A$1:$A$34,0),MATCH($W$3,'ru double'!$A$1:$AH$1,0))),0)
+ IFERROR(INDIRECT("'ru double'!" &amp; ADDRESS(MATCH(P2,'ru double'!$A$1:$A$34,0),MATCH($S$1,'ru double'!$A$1:$AH$1,0))),0)) / SUM('ru double'!$B$2:$AH$34)</f>
        <v>8.7140409927209728E-2</v>
      </c>
      <c r="Q34" s="49">
        <f ca="1">(IFERROR(INDIRECT("'ru double'!" &amp; ADDRESS(MATCH(Q2,'ru double'!$A$1:$A$34,0),MATCH($V$1,'ru double'!$A$1:$AH$1,0))),0)
+ IFERROR(INDIRECT("'ru double'!" &amp; ADDRESS(MATCH(Q2,'ru double'!$A$1:$A$34,0),MATCH($T$1,'ru double'!$A$1:$AH$1,0))),0)
+ IFERROR(INDIRECT("'ru double'!" &amp; ADDRESS(MATCH(Q2,'ru double'!$A$1:$A$34,0),MATCH($U$1,'ru double'!$A$1:$AH$1,0))),0)
+ IFERROR(INDIRECT("'ru double'!" &amp; ADDRESS(MATCH(Q2,'ru double'!$A$1:$A$34,0),MATCH($W$1,'ru double'!$A$1:$AH$1,0))),0)
+ IFERROR(INDIRECT("'ru double'!" &amp; ADDRESS(MATCH(Q2,'ru double'!$A$1:$A$34,0),MATCH($X$1,'ru double'!$A$1:$AH$1,0))),0)
+ IFERROR(INDIRECT("'ru double'!" &amp; ADDRESS(MATCH(Q2,'ru double'!$A$1:$A$34,0),MATCH($Y$1,'ru double'!$A$1:$AH$1,0))),0)
+ IFERROR(INDIRECT("'ru double'!" &amp; ADDRESS(MATCH(Q2,'ru double'!$A$1:$A$34,0),MATCH($S$2,'ru double'!$A$1:$AH$1,0))),0)
+ IFERROR(INDIRECT("'ru double'!" &amp; ADDRESS(MATCH(Q2,'ru double'!$A$1:$A$34,0),MATCH($T$2,'ru double'!$A$1:$AH$1,0))),0)
+ IFERROR(INDIRECT("'ru double'!" &amp; ADDRESS(MATCH(Q2,'ru double'!$A$1:$A$34,0),MATCH($U$2,'ru double'!$A$1:$AH$1,0))),0)
+ IFERROR(INDIRECT("'ru double'!" &amp; ADDRESS(MATCH(Q2,'ru double'!$A$1:$A$34,0),MATCH($V$2,'ru double'!$A$1:$AH$1,0))),0)
+ IFERROR(INDIRECT("'ru double'!" &amp; ADDRESS(MATCH(Q2,'ru double'!$A$1:$A$34,0),MATCH($W$2,'ru double'!$A$1:$AH$1,0))),0)
+ IFERROR(INDIRECT("'ru double'!" &amp; ADDRESS(MATCH(Q2,'ru double'!$A$1:$A$34,0),MATCH($X$2,'ru double'!$A$1:$AH$1,0))),0)
+ IFERROR(INDIRECT("'ru double'!" &amp; ADDRESS(MATCH(Q2,'ru double'!$A$1:$A$34,0),MATCH($S$3,'ru double'!$A$1:$AH$1,0))),0)
+ IFERROR(INDIRECT("'ru double'!" &amp; ADDRESS(MATCH(Q2,'ru double'!$A$1:$A$34,0),MATCH($T$3,'ru double'!$A$1:$AH$1,0))),0)
+ IFERROR(INDIRECT("'ru double'!" &amp; ADDRESS(MATCH(Q2,'ru double'!$A$1:$A$34,0),MATCH($U$3,'ru double'!$A$1:$AH$1,0))),0)
+ IFERROR(INDIRECT("'ru double'!" &amp; ADDRESS(MATCH(Q2,'ru double'!$A$1:$A$34,0),MATCH($V$3,'ru double'!$A$1:$AH$1,0))),0)
+ IFERROR(INDIRECT("'ru double'!" &amp; ADDRESS(MATCH(Q2,'ru double'!$A$1:$A$34,0),MATCH($W$3,'ru double'!$A$1:$AH$1,0))),0)
+ IFERROR(INDIRECT("'ru double'!" &amp; ADDRESS(MATCH(Q2,'ru double'!$A$1:$A$34,0),MATCH($S$1,'ru double'!$A$1:$AH$1,0))),0)) / SUM('ru double'!$B$2:$AH$34)</f>
        <v>4.7228246002362098E-2</v>
      </c>
      <c r="R34" s="50">
        <f ca="1">(IFERROR(INDIRECT("'ru double'!" &amp; ADDRESS(MATCH(R2,'ru double'!$A$1:$A$34,0),MATCH($V$1,'ru double'!$A$1:$AH$1,0))),0)
+ IFERROR(INDIRECT("'ru double'!" &amp; ADDRESS(MATCH(R2,'ru double'!$A$1:$A$34,0),MATCH($T$1,'ru double'!$A$1:$AH$1,0))),0)
+ IFERROR(INDIRECT("'ru double'!" &amp; ADDRESS(MATCH(R2,'ru double'!$A$1:$A$34,0),MATCH($U$1,'ru double'!$A$1:$AH$1,0))),0)
+ IFERROR(INDIRECT("'ru double'!" &amp; ADDRESS(MATCH(R2,'ru double'!$A$1:$A$34,0),MATCH($W$1,'ru double'!$A$1:$AH$1,0))),0)
+ IFERROR(INDIRECT("'ru double'!" &amp; ADDRESS(MATCH(R2,'ru double'!$A$1:$A$34,0),MATCH($X$1,'ru double'!$A$1:$AH$1,0))),0)
+ IFERROR(INDIRECT("'ru double'!" &amp; ADDRESS(MATCH(R2,'ru double'!$A$1:$A$34,0),MATCH($Y$1,'ru double'!$A$1:$AH$1,0))),0)
+ IFERROR(INDIRECT("'ru double'!" &amp; ADDRESS(MATCH(R2,'ru double'!$A$1:$A$34,0),MATCH($S$2,'ru double'!$A$1:$AH$1,0))),0)
+ IFERROR(INDIRECT("'ru double'!" &amp; ADDRESS(MATCH(R2,'ru double'!$A$1:$A$34,0),MATCH($T$2,'ru double'!$A$1:$AH$1,0))),0)
+ IFERROR(INDIRECT("'ru double'!" &amp; ADDRESS(MATCH(R2,'ru double'!$A$1:$A$34,0),MATCH($U$2,'ru double'!$A$1:$AH$1,0))),0)
+ IFERROR(INDIRECT("'ru double'!" &amp; ADDRESS(MATCH(R2,'ru double'!$A$1:$A$34,0),MATCH($V$2,'ru double'!$A$1:$AH$1,0))),0)
+ IFERROR(INDIRECT("'ru double'!" &amp; ADDRESS(MATCH(R2,'ru double'!$A$1:$A$34,0),MATCH($W$2,'ru double'!$A$1:$AH$1,0))),0)
+ IFERROR(INDIRECT("'ru double'!" &amp; ADDRESS(MATCH(R2,'ru double'!$A$1:$A$34,0),MATCH($X$2,'ru double'!$A$1:$AH$1,0))),0)
+ IFERROR(INDIRECT("'ru double'!" &amp; ADDRESS(MATCH(R2,'ru double'!$A$1:$A$34,0),MATCH($S$3,'ru double'!$A$1:$AH$1,0))),0)
+ IFERROR(INDIRECT("'ru double'!" &amp; ADDRESS(MATCH(R2,'ru double'!$A$1:$A$34,0),MATCH($T$3,'ru double'!$A$1:$AH$1,0))),0)
+ IFERROR(INDIRECT("'ru double'!" &amp; ADDRESS(MATCH(R2,'ru double'!$A$1:$A$34,0),MATCH($U$3,'ru double'!$A$1:$AH$1,0))),0)
+ IFERROR(INDIRECT("'ru double'!" &amp; ADDRESS(MATCH(R2,'ru double'!$A$1:$A$34,0),MATCH($V$3,'ru double'!$A$1:$AH$1,0))),0)
+ IFERROR(INDIRECT("'ru double'!" &amp; ADDRESS(MATCH(R2,'ru double'!$A$1:$A$34,0),MATCH($W$3,'ru double'!$A$1:$AH$1,0))),0)
+ IFERROR(INDIRECT("'ru double'!" &amp; ADDRESS(MATCH(R2,'ru double'!$A$1:$A$34,0),MATCH($S$1,'ru double'!$A$1:$AH$1,0))),0)) / SUM('ru double'!$B$2:$AH$34)</f>
        <v>1.7132882475845389E-2</v>
      </c>
      <c r="S34" s="49">
        <f ca="1">(IFERROR(INDIRECT("'ru double'!" &amp; ADDRESS(MATCH(S2,'ru double'!$A$1:$A$34,0),MATCH($O$1,'ru double'!$A$1:$AH$1,0))),0)
+ IFERROR(INDIRECT("'ru double'!" &amp; ADDRESS(MATCH(S2,'ru double'!$A$1:$A$34,0),MATCH($P$1,'ru double'!$A$1:$AH$1,0))),0)
+ IFERROR(INDIRECT("'ru double'!" &amp; ADDRESS(MATCH(S2,'ru double'!$A$1:$A$34,0),MATCH($Q$1,'ru double'!$A$1:$AH$1,0))),0)
+ IFERROR(INDIRECT("'ru double'!" &amp; ADDRESS(MATCH(S2,'ru double'!$A$1:$A$34,0),MATCH($R$1,'ru double'!$A$1:$AH$1,0))),0)
+ IFERROR(INDIRECT("'ru double'!" &amp; ADDRESS(MATCH(S2,'ru double'!$A$1:$A$34,0),MATCH($N$2,'ru double'!$A$1:$AH$1,0))),0)
+ IFERROR(INDIRECT("'ru double'!" &amp; ADDRESS(MATCH(S2,'ru double'!$A$1:$A$34,0),MATCH($O$2,'ru double'!$A$1:$AH$1,0))),0)
+ IFERROR(INDIRECT("'ru double'!" &amp; ADDRESS(MATCH(S2,'ru double'!$A$1:$A$34,0),MATCH($P$2,'ru double'!$A$1:$AH$1,0))),0)
+ IFERROR(INDIRECT("'ru double'!" &amp; ADDRESS(MATCH(S2,'ru double'!$A$1:$A$34,0),MATCH($Q$2,'ru double'!$A$1:$AH$1,0))),0)
+ IFERROR(INDIRECT("'ru double'!" &amp; ADDRESS(MATCH(S2,'ru double'!$A$1:$A$34,0),MATCH($R$2,'ru double'!$A$1:$AH$1,0))),0)
+ IFERROR(INDIRECT("'ru double'!" &amp; ADDRESS(MATCH(S2,'ru double'!$A$1:$A$34,0),MATCH($N$3,'ru double'!$A$1:$AH$1,0))),0)
+ IFERROR(INDIRECT("'ru double'!" &amp; ADDRESS(MATCH(S2,'ru double'!$A$1:$A$34,0),MATCH($O$3,'ru double'!$A$1:$AH$1,0))),0)
+ IFERROR(INDIRECT("'ru double'!" &amp; ADDRESS(MATCH(S2,'ru double'!$A$1:$A$34,0),MATCH($P$3,'ru double'!$A$1:$AH$1,0))),0)
+ IFERROR(INDIRECT("'ru double'!" &amp; ADDRESS(MATCH(S2,'ru double'!$A$1:$A$34,0),MATCH($Q$3,'ru double'!$A$1:$AH$1,0))),0)
+ IFERROR(INDIRECT("'ru double'!" &amp; ADDRESS(MATCH(S2,'ru double'!$A$1:$A$34,0),MATCH($R$3,'ru double'!$A$1:$AH$1,0))),0)
+ IFERROR(INDIRECT("'ru double'!" &amp; ADDRESS(MATCH(S2,'ru double'!$A$1:$A$34,0),MATCH($N$1,'ru double'!$A$1:$AH$1,0))),0)) / SUM('ru double'!$B$2:$AH$34)</f>
        <v>2.4306118827338307E-2</v>
      </c>
      <c r="T34" s="47">
        <f ca="1">(IFERROR(INDIRECT("'ru double'!" &amp; ADDRESS(MATCH(T2,'ru double'!$A$1:$A$34,0),MATCH($O$1,'ru double'!$A$1:$AH$1,0))),0)
+ IFERROR(INDIRECT("'ru double'!" &amp; ADDRESS(MATCH(T2,'ru double'!$A$1:$A$34,0),MATCH($P$1,'ru double'!$A$1:$AH$1,0))),0)
+ IFERROR(INDIRECT("'ru double'!" &amp; ADDRESS(MATCH(T2,'ru double'!$A$1:$A$34,0),MATCH($Q$1,'ru double'!$A$1:$AH$1,0))),0)
+ IFERROR(INDIRECT("'ru double'!" &amp; ADDRESS(MATCH(T2,'ru double'!$A$1:$A$34,0),MATCH($R$1,'ru double'!$A$1:$AH$1,0))),0)
+ IFERROR(INDIRECT("'ru double'!" &amp; ADDRESS(MATCH(T2,'ru double'!$A$1:$A$34,0),MATCH($N$2,'ru double'!$A$1:$AH$1,0))),0)
+ IFERROR(INDIRECT("'ru double'!" &amp; ADDRESS(MATCH(T2,'ru double'!$A$1:$A$34,0),MATCH($O$2,'ru double'!$A$1:$AH$1,0))),0)
+ IFERROR(INDIRECT("'ru double'!" &amp; ADDRESS(MATCH(T2,'ru double'!$A$1:$A$34,0),MATCH($P$2,'ru double'!$A$1:$AH$1,0))),0)
+ IFERROR(INDIRECT("'ru double'!" &amp; ADDRESS(MATCH(T2,'ru double'!$A$1:$A$34,0),MATCH($Q$2,'ru double'!$A$1:$AH$1,0))),0)
+ IFERROR(INDIRECT("'ru double'!" &amp; ADDRESS(MATCH(T2,'ru double'!$A$1:$A$34,0),MATCH($R$2,'ru double'!$A$1:$AH$1,0))),0)
+ IFERROR(INDIRECT("'ru double'!" &amp; ADDRESS(MATCH(T2,'ru double'!$A$1:$A$34,0),MATCH($N$3,'ru double'!$A$1:$AH$1,0))),0)
+ IFERROR(INDIRECT("'ru double'!" &amp; ADDRESS(MATCH(T2,'ru double'!$A$1:$A$34,0),MATCH($O$3,'ru double'!$A$1:$AH$1,0))),0)
+ IFERROR(INDIRECT("'ru double'!" &amp; ADDRESS(MATCH(T2,'ru double'!$A$1:$A$34,0),MATCH($P$3,'ru double'!$A$1:$AH$1,0))),0)
+ IFERROR(INDIRECT("'ru double'!" &amp; ADDRESS(MATCH(T2,'ru double'!$A$1:$A$34,0),MATCH($Q$3,'ru double'!$A$1:$AH$1,0))),0)
+ IFERROR(INDIRECT("'ru double'!" &amp; ADDRESS(MATCH(T2,'ru double'!$A$1:$A$34,0),MATCH($R$3,'ru double'!$A$1:$AH$1,0))),0)
+ IFERROR(INDIRECT("'ru double'!" &amp; ADDRESS(MATCH(T2,'ru double'!$A$1:$A$34,0),MATCH($N$1,'ru double'!$A$1:$AH$1,0))),0)) / SUM('ru double'!$B$2:$AH$34)</f>
        <v>3.0749572944206025E-2</v>
      </c>
      <c r="U34" s="48">
        <f ca="1">(IFERROR(INDIRECT("'ru double'!" &amp; ADDRESS(MATCH(U2,'ru double'!$A$1:$A$34,0),MATCH($O$1,'ru double'!$A$1:$AH$1,0))),0)
+ IFERROR(INDIRECT("'ru double'!" &amp; ADDRESS(MATCH(U2,'ru double'!$A$1:$A$34,0),MATCH($P$1,'ru double'!$A$1:$AH$1,0))),0)
+ IFERROR(INDIRECT("'ru double'!" &amp; ADDRESS(MATCH(U2,'ru double'!$A$1:$A$34,0),MATCH($Q$1,'ru double'!$A$1:$AH$1,0))),0)
+ IFERROR(INDIRECT("'ru double'!" &amp; ADDRESS(MATCH(U2,'ru double'!$A$1:$A$34,0),MATCH($R$1,'ru double'!$A$1:$AH$1,0))),0)
+ IFERROR(INDIRECT("'ru double'!" &amp; ADDRESS(MATCH(U2,'ru double'!$A$1:$A$34,0),MATCH($N$2,'ru double'!$A$1:$AH$1,0))),0)
+ IFERROR(INDIRECT("'ru double'!" &amp; ADDRESS(MATCH(U2,'ru double'!$A$1:$A$34,0),MATCH($O$2,'ru double'!$A$1:$AH$1,0))),0)
+ IFERROR(INDIRECT("'ru double'!" &amp; ADDRESS(MATCH(U2,'ru double'!$A$1:$A$34,0),MATCH($P$2,'ru double'!$A$1:$AH$1,0))),0)
+ IFERROR(INDIRECT("'ru double'!" &amp; ADDRESS(MATCH(U2,'ru double'!$A$1:$A$34,0),MATCH($Q$2,'ru double'!$A$1:$AH$1,0))),0)
+ IFERROR(INDIRECT("'ru double'!" &amp; ADDRESS(MATCH(U2,'ru double'!$A$1:$A$34,0),MATCH($R$2,'ru double'!$A$1:$AH$1,0))),0)
+ IFERROR(INDIRECT("'ru double'!" &amp; ADDRESS(MATCH(U2,'ru double'!$A$1:$A$34,0),MATCH($N$3,'ru double'!$A$1:$AH$1,0))),0)
+ IFERROR(INDIRECT("'ru double'!" &amp; ADDRESS(MATCH(U2,'ru double'!$A$1:$A$34,0),MATCH($O$3,'ru double'!$A$1:$AH$1,0))),0)
+ IFERROR(INDIRECT("'ru double'!" &amp; ADDRESS(MATCH(U2,'ru double'!$A$1:$A$34,0),MATCH($P$3,'ru double'!$A$1:$AH$1,0))),0)
+ IFERROR(INDIRECT("'ru double'!" &amp; ADDRESS(MATCH(U2,'ru double'!$A$1:$A$34,0),MATCH($Q$3,'ru double'!$A$1:$AH$1,0))),0)
+ IFERROR(INDIRECT("'ru double'!" &amp; ADDRESS(MATCH(U2,'ru double'!$A$1:$A$34,0),MATCH($R$3,'ru double'!$A$1:$AH$1,0))),0)
+ IFERROR(INDIRECT("'ru double'!" &amp; ADDRESS(MATCH(U2,'ru double'!$A$1:$A$34,0),MATCH($N$1,'ru double'!$A$1:$AH$1,0))),0)) / SUM('ru double'!$B$2:$AH$34)</f>
        <v>4.3563592155748794E-2</v>
      </c>
      <c r="V34" s="47">
        <f ca="1">(IFERROR(INDIRECT("'ru double'!" &amp; ADDRESS(MATCH(V2,'ru double'!$A$1:$A$34,0),MATCH($O$1,'ru double'!$A$1:$AH$1,0))),0)
+ IFERROR(INDIRECT("'ru double'!" &amp; ADDRESS(MATCH(V2,'ru double'!$A$1:$A$34,0),MATCH($P$1,'ru double'!$A$1:$AH$1,0))),0)
+ IFERROR(INDIRECT("'ru double'!" &amp; ADDRESS(MATCH(V2,'ru double'!$A$1:$A$34,0),MATCH($Q$1,'ru double'!$A$1:$AH$1,0))),0)
+ IFERROR(INDIRECT("'ru double'!" &amp; ADDRESS(MATCH(V2,'ru double'!$A$1:$A$34,0),MATCH($R$1,'ru double'!$A$1:$AH$1,0))),0)
+ IFERROR(INDIRECT("'ru double'!" &amp; ADDRESS(MATCH(V2,'ru double'!$A$1:$A$34,0),MATCH($N$2,'ru double'!$A$1:$AH$1,0))),0)
+ IFERROR(INDIRECT("'ru double'!" &amp; ADDRESS(MATCH(V2,'ru double'!$A$1:$A$34,0),MATCH($O$2,'ru double'!$A$1:$AH$1,0))),0)
+ IFERROR(INDIRECT("'ru double'!" &amp; ADDRESS(MATCH(V2,'ru double'!$A$1:$A$34,0),MATCH($P$2,'ru double'!$A$1:$AH$1,0))),0)
+ IFERROR(INDIRECT("'ru double'!" &amp; ADDRESS(MATCH(V2,'ru double'!$A$1:$A$34,0),MATCH($Q$2,'ru double'!$A$1:$AH$1,0))),0)
+ IFERROR(INDIRECT("'ru double'!" &amp; ADDRESS(MATCH(V2,'ru double'!$A$1:$A$34,0),MATCH($R$2,'ru double'!$A$1:$AH$1,0))),0)
+ IFERROR(INDIRECT("'ru double'!" &amp; ADDRESS(MATCH(V2,'ru double'!$A$1:$A$34,0),MATCH($N$3,'ru double'!$A$1:$AH$1,0))),0)
+ IFERROR(INDIRECT("'ru double'!" &amp; ADDRESS(MATCH(V2,'ru double'!$A$1:$A$34,0),MATCH($O$3,'ru double'!$A$1:$AH$1,0))),0)
+ IFERROR(INDIRECT("'ru double'!" &amp; ADDRESS(MATCH(V2,'ru double'!$A$1:$A$34,0),MATCH($P$3,'ru double'!$A$1:$AH$1,0))),0)
+ IFERROR(INDIRECT("'ru double'!" &amp; ADDRESS(MATCH(V2,'ru double'!$A$1:$A$34,0),MATCH($Q$3,'ru double'!$A$1:$AH$1,0))),0)
+ IFERROR(INDIRECT("'ru double'!" &amp; ADDRESS(MATCH(V2,'ru double'!$A$1:$A$34,0),MATCH($R$3,'ru double'!$A$1:$AH$1,0))),0)
+ IFERROR(INDIRECT("'ru double'!" &amp; ADDRESS(MATCH(V2,'ru double'!$A$1:$A$34,0),MATCH($N$1,'ru double'!$A$1:$AH$1,0))),0)) / SUM('ru double'!$B$2:$AH$34)</f>
        <v>4.6293019296119141E-2</v>
      </c>
      <c r="W34" s="49">
        <f ca="1">(IFERROR(INDIRECT("'ru double'!" &amp; ADDRESS(MATCH(W2,'ru double'!$A$1:$A$34,0),MATCH($O$1,'ru double'!$A$1:$AH$1,0))),0)
+ IFERROR(INDIRECT("'ru double'!" &amp; ADDRESS(MATCH(W2,'ru double'!$A$1:$A$34,0),MATCH($P$1,'ru double'!$A$1:$AH$1,0))),0)
+ IFERROR(INDIRECT("'ru double'!" &amp; ADDRESS(MATCH(W2,'ru double'!$A$1:$A$34,0),MATCH($Q$1,'ru double'!$A$1:$AH$1,0))),0)
+ IFERROR(INDIRECT("'ru double'!" &amp; ADDRESS(MATCH(W2,'ru double'!$A$1:$A$34,0),MATCH($R$1,'ru double'!$A$1:$AH$1,0))),0)
+ IFERROR(INDIRECT("'ru double'!" &amp; ADDRESS(MATCH(W2,'ru double'!$A$1:$A$34,0),MATCH($N$2,'ru double'!$A$1:$AH$1,0))),0)
+ IFERROR(INDIRECT("'ru double'!" &amp; ADDRESS(MATCH(W2,'ru double'!$A$1:$A$34,0),MATCH($O$2,'ru double'!$A$1:$AH$1,0))),0)
+ IFERROR(INDIRECT("'ru double'!" &amp; ADDRESS(MATCH(W2,'ru double'!$A$1:$A$34,0),MATCH($P$2,'ru double'!$A$1:$AH$1,0))),0)
+ IFERROR(INDIRECT("'ru double'!" &amp; ADDRESS(MATCH(W2,'ru double'!$A$1:$A$34,0),MATCH($Q$2,'ru double'!$A$1:$AH$1,0))),0)
+ IFERROR(INDIRECT("'ru double'!" &amp; ADDRESS(MATCH(W2,'ru double'!$A$1:$A$34,0),MATCH($R$2,'ru double'!$A$1:$AH$1,0))),0)
+ IFERROR(INDIRECT("'ru double'!" &amp; ADDRESS(MATCH(W2,'ru double'!$A$1:$A$34,0),MATCH($N$3,'ru double'!$A$1:$AH$1,0))),0)
+ IFERROR(INDIRECT("'ru double'!" &amp; ADDRESS(MATCH(W2,'ru double'!$A$1:$A$34,0),MATCH($O$3,'ru double'!$A$1:$AH$1,0))),0)
+ IFERROR(INDIRECT("'ru double'!" &amp; ADDRESS(MATCH(W2,'ru double'!$A$1:$A$34,0),MATCH($P$3,'ru double'!$A$1:$AH$1,0))),0)
+ IFERROR(INDIRECT("'ru double'!" &amp; ADDRESS(MATCH(W2,'ru double'!$A$1:$A$34,0),MATCH($Q$3,'ru double'!$A$1:$AH$1,0))),0)
+ IFERROR(INDIRECT("'ru double'!" &amp; ADDRESS(MATCH(W2,'ru double'!$A$1:$A$34,0),MATCH($R$3,'ru double'!$A$1:$AH$1,0))),0)
+ IFERROR(INDIRECT("'ru double'!" &amp; ADDRESS(MATCH(W2,'ru double'!$A$1:$A$34,0),MATCH($N$1,'ru double'!$A$1:$AH$1,0))),0)) / SUM('ru double'!$B$2:$AH$34)</f>
        <v>5.7062729927571512E-2</v>
      </c>
      <c r="X34" s="49">
        <f ca="1">(IFERROR(INDIRECT("'ru double'!" &amp; ADDRESS(MATCH(X2,'ru double'!$A$1:$A$34,0),MATCH($O$1,'ru double'!$A$1:$AH$1,0))),0)
+ IFERROR(INDIRECT("'ru double'!" &amp; ADDRESS(MATCH(X2,'ru double'!$A$1:$A$34,0),MATCH($P$1,'ru double'!$A$1:$AH$1,0))),0)
+ IFERROR(INDIRECT("'ru double'!" &amp; ADDRESS(MATCH(X2,'ru double'!$A$1:$A$34,0),MATCH($Q$1,'ru double'!$A$1:$AH$1,0))),0)
+ IFERROR(INDIRECT("'ru double'!" &amp; ADDRESS(MATCH(X2,'ru double'!$A$1:$A$34,0),MATCH($R$1,'ru double'!$A$1:$AH$1,0))),0)
+ IFERROR(INDIRECT("'ru double'!" &amp; ADDRESS(MATCH(X2,'ru double'!$A$1:$A$34,0),MATCH($N$2,'ru double'!$A$1:$AH$1,0))),0)
+ IFERROR(INDIRECT("'ru double'!" &amp; ADDRESS(MATCH(X2,'ru double'!$A$1:$A$34,0),MATCH($O$2,'ru double'!$A$1:$AH$1,0))),0)
+ IFERROR(INDIRECT("'ru double'!" &amp; ADDRESS(MATCH(X2,'ru double'!$A$1:$A$34,0),MATCH($P$2,'ru double'!$A$1:$AH$1,0))),0)
+ IFERROR(INDIRECT("'ru double'!" &amp; ADDRESS(MATCH(X2,'ru double'!$A$1:$A$34,0),MATCH($Q$2,'ru double'!$A$1:$AH$1,0))),0)
+ IFERROR(INDIRECT("'ru double'!" &amp; ADDRESS(MATCH(X2,'ru double'!$A$1:$A$34,0),MATCH($R$2,'ru double'!$A$1:$AH$1,0))),0)
+ IFERROR(INDIRECT("'ru double'!" &amp; ADDRESS(MATCH(X2,'ru double'!$A$1:$A$34,0),MATCH($N$3,'ru double'!$A$1:$AH$1,0))),0)
+ IFERROR(INDIRECT("'ru double'!" &amp; ADDRESS(MATCH(X2,'ru double'!$A$1:$A$34,0),MATCH($O$3,'ru double'!$A$1:$AH$1,0))),0)
+ IFERROR(INDIRECT("'ru double'!" &amp; ADDRESS(MATCH(X2,'ru double'!$A$1:$A$34,0),MATCH($P$3,'ru double'!$A$1:$AH$1,0))),0)
+ IFERROR(INDIRECT("'ru double'!" &amp; ADDRESS(MATCH(X2,'ru double'!$A$1:$A$34,0),MATCH($Q$3,'ru double'!$A$1:$AH$1,0))),0)
+ IFERROR(INDIRECT("'ru double'!" &amp; ADDRESS(MATCH(X2,'ru double'!$A$1:$A$34,0),MATCH($R$3,'ru double'!$A$1:$AH$1,0))),0)
+ IFERROR(INDIRECT("'ru double'!" &amp; ADDRESS(MATCH(X2,'ru double'!$A$1:$A$34,0),MATCH($N$1,'ru double'!$A$1:$AH$1,0))),0)) / SUM('ru double'!$B$2:$AH$34)</f>
        <v>5.4516627604248285E-3</v>
      </c>
      <c r="Y34" s="49"/>
      <c r="Z34" s="32"/>
    </row>
    <row r="35" spans="1:26" ht="15" customHeight="1" outlineLevel="1" x14ac:dyDescent="0.25">
      <c r="A35" s="48">
        <f ca="1">(IFERROR(INDIRECT("'en double'!" &amp; ADDRESS(MATCH(A3,'en double'!$A$1:$A$27,0),MATCH($I$1,'en double'!$A$1:$AA$1,0))),0)
+ IFERROR(INDIRECT("'en double'!" &amp; ADDRESS(MATCH(A3,'en double'!$A$1:$A$27,0),MATCH($G$1,'en double'!$A$1:$AA$1,0))),0)
+ IFERROR(INDIRECT("'en double'!" &amp; ADDRESS(MATCH(A3,'en double'!$A$1:$A$27,0),MATCH($H$1,'en double'!$A$1:$AA$1,0))),0)
+ IFERROR(INDIRECT("'en double'!" &amp; ADDRESS(MATCH(A3,'en double'!$A$1:$A$27,0),MATCH($J$1,'en double'!$A$1:$AA$1,0))),0)
+ IFERROR(INDIRECT("'en double'!" &amp; ADDRESS(MATCH(A3,'en double'!$A$1:$A$27,0),MATCH($K$1,'en double'!$A$1:$AA$1,0))),0)
+ IFERROR(INDIRECT("'en double'!" &amp; ADDRESS(MATCH(A3,'en double'!$A$1:$A$27,0),MATCH($L$1,'en double'!$A$1:$AA$1,0))),0)
+ IFERROR(INDIRECT("'en double'!" &amp; ADDRESS(MATCH(A3,'en double'!$A$1:$A$27,0),MATCH($F$2,'en double'!$A$1:$AA$1,0))),0)
+ IFERROR(INDIRECT("'en double'!" &amp; ADDRESS(MATCH(A3,'en double'!$A$1:$A$27,0),MATCH($G$2,'en double'!$A$1:$AA$1,0))),0)
+ IFERROR(INDIRECT("'en double'!" &amp; ADDRESS(MATCH(A3,'en double'!$A$1:$A$27,0),MATCH($H$2,'en double'!$A$1:$AA$1,0))),0)
+ IFERROR(INDIRECT("'en double'!" &amp; ADDRESS(MATCH(A3,'en double'!$A$1:$A$27,0),MATCH($I$2,'en double'!$A$1:$AA$1,0))),0)
+ IFERROR(INDIRECT("'en double'!" &amp; ADDRESS(MATCH(A3,'en double'!$A$1:$A$27,0),MATCH($J$2,'en double'!$A$1:$AA$1,0))),0)
+ IFERROR(INDIRECT("'en double'!" &amp; ADDRESS(MATCH(A3,'en double'!$A$1:$A$27,0),MATCH($K$2,'en double'!$A$1:$AA$1,0))),0)
+ IFERROR(INDIRECT("'en double'!" &amp; ADDRESS(MATCH(A3,'en double'!$A$1:$A$27,0),MATCH($F$3,'en double'!$A$1:$AA$1,0))),0)
+ IFERROR(INDIRECT("'en double'!" &amp; ADDRESS(MATCH(A3,'en double'!$A$1:$A$27,0),MATCH($G$3,'en double'!$A$1:$AA$1,0))),0)
+ IFERROR(INDIRECT("'en double'!" &amp; ADDRESS(MATCH(A3,'en double'!$A$1:$A$27,0),MATCH($H$3,'en double'!$A$1:$AA$1,0))),0)
+ IFERROR(INDIRECT("'en double'!" &amp; ADDRESS(MATCH(A3,'en double'!$A$1:$A$27,0),MATCH($I$3,'en double'!$A$1:$AA$1,0))),0)
+ IFERROR(INDIRECT("'en double'!" &amp; ADDRESS(MATCH(A3,'en double'!$A$1:$A$27,0),MATCH($J$3,'en double'!$A$1:$AA$1,0))),0)
+ IFERROR(INDIRECT("'en double'!" &amp; ADDRESS(MATCH(A3,'en double'!$A$1:$A$27,0),MATCH($F$1,'en double'!$A$1:$AA$1,0))),0)) / SUM('en double'!$B$2:$AA$27)</f>
        <v>1.9035658872644465E-5</v>
      </c>
      <c r="B35" s="158">
        <f ca="1">(IFERROR(INDIRECT("'en double'!" &amp; ADDRESS(MATCH(B3,'en double'!$A$1:$A$27,0),MATCH($I$1,'en double'!$A$1:$AA$1,0))),0)
+ IFERROR(INDIRECT("'en double'!" &amp; ADDRESS(MATCH(B3,'en double'!$A$1:$A$27,0),MATCH($G$1,'en double'!$A$1:$AA$1,0))),0)
+ IFERROR(INDIRECT("'en double'!" &amp; ADDRESS(MATCH(B3,'en double'!$A$1:$A$27,0),MATCH($H$1,'en double'!$A$1:$AA$1,0))),0)
+ IFERROR(INDIRECT("'en double'!" &amp; ADDRESS(MATCH(B3,'en double'!$A$1:$A$27,0),MATCH($J$1,'en double'!$A$1:$AA$1,0))),0)
+ IFERROR(INDIRECT("'en double'!" &amp; ADDRESS(MATCH(B3,'en double'!$A$1:$A$27,0),MATCH($K$1,'en double'!$A$1:$AA$1,0))),0)
+ IFERROR(INDIRECT("'en double'!" &amp; ADDRESS(MATCH(B3,'en double'!$A$1:$A$27,0),MATCH($L$1,'en double'!$A$1:$AA$1,0))),0)
+ IFERROR(INDIRECT("'en double'!" &amp; ADDRESS(MATCH(B3,'en double'!$A$1:$A$27,0),MATCH($F$2,'en double'!$A$1:$AA$1,0))),0)
+ IFERROR(INDIRECT("'en double'!" &amp; ADDRESS(MATCH(B3,'en double'!$A$1:$A$27,0),MATCH($G$2,'en double'!$A$1:$AA$1,0))),0)
+ IFERROR(INDIRECT("'en double'!" &amp; ADDRESS(MATCH(B3,'en double'!$A$1:$A$27,0),MATCH($H$2,'en double'!$A$1:$AA$1,0))),0)
+ IFERROR(INDIRECT("'en double'!" &amp; ADDRESS(MATCH(B3,'en double'!$A$1:$A$27,0),MATCH($I$2,'en double'!$A$1:$AA$1,0))),0)
+ IFERROR(INDIRECT("'en double'!" &amp; ADDRESS(MATCH(B3,'en double'!$A$1:$A$27,0),MATCH($J$2,'en double'!$A$1:$AA$1,0))),0)
+ IFERROR(INDIRECT("'en double'!" &amp; ADDRESS(MATCH(B3,'en double'!$A$1:$A$27,0),MATCH($K$2,'en double'!$A$1:$AA$1,0))),0)
+ IFERROR(INDIRECT("'en double'!" &amp; ADDRESS(MATCH(B3,'en double'!$A$1:$A$27,0),MATCH($F$3,'en double'!$A$1:$AA$1,0))),0)
+ IFERROR(INDIRECT("'en double'!" &amp; ADDRESS(MATCH(B3,'en double'!$A$1:$A$27,0),MATCH($G$3,'en double'!$A$1:$AA$1,0))),0)
+ IFERROR(INDIRECT("'en double'!" &amp; ADDRESS(MATCH(B3,'en double'!$A$1:$A$27,0),MATCH($H$3,'en double'!$A$1:$AA$1,0))),0)
+ IFERROR(INDIRECT("'en double'!" &amp; ADDRESS(MATCH(B3,'en double'!$A$1:$A$27,0),MATCH($I$3,'en double'!$A$1:$AA$1,0))),0)
+ IFERROR(INDIRECT("'en double'!" &amp; ADDRESS(MATCH(B3,'en double'!$A$1:$A$27,0),MATCH($J$3,'en double'!$A$1:$AA$1,0))),0)
+ IFERROR(INDIRECT("'en double'!" &amp; ADDRESS(MATCH(B3,'en double'!$A$1:$A$27,0),MATCH($F$1,'en double'!$A$1:$AA$1,0))),0)) / SUM('en double'!$B$2:$AA$27)</f>
        <v>0</v>
      </c>
      <c r="C35" s="158">
        <f ca="1">(IFERROR(INDIRECT("'en double'!" &amp; ADDRESS(MATCH(C3,'en double'!$A$1:$A$27,0),MATCH($I$1,'en double'!$A$1:$AA$1,0))),0)
+ IFERROR(INDIRECT("'en double'!" &amp; ADDRESS(MATCH(C3,'en double'!$A$1:$A$27,0),MATCH($G$1,'en double'!$A$1:$AA$1,0))),0)
+ IFERROR(INDIRECT("'en double'!" &amp; ADDRESS(MATCH(C3,'en double'!$A$1:$A$27,0),MATCH($H$1,'en double'!$A$1:$AA$1,0))),0)
+ IFERROR(INDIRECT("'en double'!" &amp; ADDRESS(MATCH(C3,'en double'!$A$1:$A$27,0),MATCH($J$1,'en double'!$A$1:$AA$1,0))),0)
+ IFERROR(INDIRECT("'en double'!" &amp; ADDRESS(MATCH(C3,'en double'!$A$1:$A$27,0),MATCH($K$1,'en double'!$A$1:$AA$1,0))),0)
+ IFERROR(INDIRECT("'en double'!" &amp; ADDRESS(MATCH(C3,'en double'!$A$1:$A$27,0),MATCH($L$1,'en double'!$A$1:$AA$1,0))),0)
+ IFERROR(INDIRECT("'en double'!" &amp; ADDRESS(MATCH(C3,'en double'!$A$1:$A$27,0),MATCH($F$2,'en double'!$A$1:$AA$1,0))),0)
+ IFERROR(INDIRECT("'en double'!" &amp; ADDRESS(MATCH(C3,'en double'!$A$1:$A$27,0),MATCH($G$2,'en double'!$A$1:$AA$1,0))),0)
+ IFERROR(INDIRECT("'en double'!" &amp; ADDRESS(MATCH(C3,'en double'!$A$1:$A$27,0),MATCH($H$2,'en double'!$A$1:$AA$1,0))),0)
+ IFERROR(INDIRECT("'en double'!" &amp; ADDRESS(MATCH(C3,'en double'!$A$1:$A$27,0),MATCH($I$2,'en double'!$A$1:$AA$1,0))),0)
+ IFERROR(INDIRECT("'en double'!" &amp; ADDRESS(MATCH(C3,'en double'!$A$1:$A$27,0),MATCH($J$2,'en double'!$A$1:$AA$1,0))),0)
+ IFERROR(INDIRECT("'en double'!" &amp; ADDRESS(MATCH(C3,'en double'!$A$1:$A$27,0),MATCH($K$2,'en double'!$A$1:$AA$1,0))),0)
+ IFERROR(INDIRECT("'en double'!" &amp; ADDRESS(MATCH(C3,'en double'!$A$1:$A$27,0),MATCH($F$3,'en double'!$A$1:$AA$1,0))),0)
+ IFERROR(INDIRECT("'en double'!" &amp; ADDRESS(MATCH(C3,'en double'!$A$1:$A$27,0),MATCH($G$3,'en double'!$A$1:$AA$1,0))),0)
+ IFERROR(INDIRECT("'en double'!" &amp; ADDRESS(MATCH(C3,'en double'!$A$1:$A$27,0),MATCH($H$3,'en double'!$A$1:$AA$1,0))),0)
+ IFERROR(INDIRECT("'en double'!" &amp; ADDRESS(MATCH(C3,'en double'!$A$1:$A$27,0),MATCH($I$3,'en double'!$A$1:$AA$1,0))),0)
+ IFERROR(INDIRECT("'en double'!" &amp; ADDRESS(MATCH(C3,'en double'!$A$1:$A$27,0),MATCH($J$3,'en double'!$A$1:$AA$1,0))),0)
+ IFERROR(INDIRECT("'en double'!" &amp; ADDRESS(MATCH(C3,'en double'!$A$1:$A$27,0),MATCH($F$1,'en double'!$A$1:$AA$1,0))),0)) / SUM('en double'!$B$2:$AA$27)</f>
        <v>0</v>
      </c>
      <c r="D35" s="165">
        <f ca="1">(IFERROR(INDIRECT("'en double'!" &amp; ADDRESS(MATCH(D3,'en double'!$A$1:$A$27,0),MATCH($I$1,'en double'!$A$1:$AA$1,0))),0)
+ IFERROR(INDIRECT("'en double'!" &amp; ADDRESS(MATCH(D3,'en double'!$A$1:$A$27,0),MATCH($G$1,'en double'!$A$1:$AA$1,0))),0)
+ IFERROR(INDIRECT("'en double'!" &amp; ADDRESS(MATCH(D3,'en double'!$A$1:$A$27,0),MATCH($H$1,'en double'!$A$1:$AA$1,0))),0)
+ IFERROR(INDIRECT("'en double'!" &amp; ADDRESS(MATCH(D3,'en double'!$A$1:$A$27,0),MATCH($J$1,'en double'!$A$1:$AA$1,0))),0)
+ IFERROR(INDIRECT("'en double'!" &amp; ADDRESS(MATCH(D3,'en double'!$A$1:$A$27,0),MATCH($K$1,'en double'!$A$1:$AA$1,0))),0)
+ IFERROR(INDIRECT("'en double'!" &amp; ADDRESS(MATCH(D3,'en double'!$A$1:$A$27,0),MATCH($L$1,'en double'!$A$1:$AA$1,0))),0)
+ IFERROR(INDIRECT("'en double'!" &amp; ADDRESS(MATCH(D3,'en double'!$A$1:$A$27,0),MATCH($F$2,'en double'!$A$1:$AA$1,0))),0)
+ IFERROR(INDIRECT("'en double'!" &amp; ADDRESS(MATCH(D3,'en double'!$A$1:$A$27,0),MATCH($G$2,'en double'!$A$1:$AA$1,0))),0)
+ IFERROR(INDIRECT("'en double'!" &amp; ADDRESS(MATCH(D3,'en double'!$A$1:$A$27,0),MATCH($H$2,'en double'!$A$1:$AA$1,0))),0)
+ IFERROR(INDIRECT("'en double'!" &amp; ADDRESS(MATCH(D3,'en double'!$A$1:$A$27,0),MATCH($I$2,'en double'!$A$1:$AA$1,0))),0)
+ IFERROR(INDIRECT("'en double'!" &amp; ADDRESS(MATCH(D3,'en double'!$A$1:$A$27,0),MATCH($J$2,'en double'!$A$1:$AA$1,0))),0)
+ IFERROR(INDIRECT("'en double'!" &amp; ADDRESS(MATCH(D3,'en double'!$A$1:$A$27,0),MATCH($K$2,'en double'!$A$1:$AA$1,0))),0)
+ IFERROR(INDIRECT("'en double'!" &amp; ADDRESS(MATCH(D3,'en double'!$A$1:$A$27,0),MATCH($F$3,'en double'!$A$1:$AA$1,0))),0)
+ IFERROR(INDIRECT("'en double'!" &amp; ADDRESS(MATCH(D3,'en double'!$A$1:$A$27,0),MATCH($G$3,'en double'!$A$1:$AA$1,0))),0)
+ IFERROR(INDIRECT("'en double'!" &amp; ADDRESS(MATCH(D3,'en double'!$A$1:$A$27,0),MATCH($H$3,'en double'!$A$1:$AA$1,0))),0)
+ IFERROR(INDIRECT("'en double'!" &amp; ADDRESS(MATCH(D3,'en double'!$A$1:$A$27,0),MATCH($I$3,'en double'!$A$1:$AA$1,0))),0)
+ IFERROR(INDIRECT("'en double'!" &amp; ADDRESS(MATCH(D3,'en double'!$A$1:$A$27,0),MATCH($J$3,'en double'!$A$1:$AA$1,0))),0)
+ IFERROR(INDIRECT("'en double'!" &amp; ADDRESS(MATCH(D3,'en double'!$A$1:$A$27,0),MATCH($F$1,'en double'!$A$1:$AA$1,0))),0)) / SUM('en double'!$B$2:$AA$27)</f>
        <v>1.3340793884492541E-3</v>
      </c>
      <c r="E35" s="157">
        <f ca="1">(IFERROR(INDIRECT("'en double'!" &amp; ADDRESS(MATCH(E3,'en double'!$A$1:$A$27,0),MATCH($I$1,'en double'!$A$1:$AA$1,0))),0)
+ IFERROR(INDIRECT("'en double'!" &amp; ADDRESS(MATCH(E3,'en double'!$A$1:$A$27,0),MATCH($G$1,'en double'!$A$1:$AA$1,0))),0)
+ IFERROR(INDIRECT("'en double'!" &amp; ADDRESS(MATCH(E3,'en double'!$A$1:$A$27,0),MATCH($H$1,'en double'!$A$1:$AA$1,0))),0)
+ IFERROR(INDIRECT("'en double'!" &amp; ADDRESS(MATCH(E3,'en double'!$A$1:$A$27,0),MATCH($J$1,'en double'!$A$1:$AA$1,0))),0)
+ IFERROR(INDIRECT("'en double'!" &amp; ADDRESS(MATCH(E3,'en double'!$A$1:$A$27,0),MATCH($K$1,'en double'!$A$1:$AA$1,0))),0)
+ IFERROR(INDIRECT("'en double'!" &amp; ADDRESS(MATCH(E3,'en double'!$A$1:$A$27,0),MATCH($L$1,'en double'!$A$1:$AA$1,0))),0)
+ IFERROR(INDIRECT("'en double'!" &amp; ADDRESS(MATCH(E3,'en double'!$A$1:$A$27,0),MATCH($F$2,'en double'!$A$1:$AA$1,0))),0)
+ IFERROR(INDIRECT("'en double'!" &amp; ADDRESS(MATCH(E3,'en double'!$A$1:$A$27,0),MATCH($G$2,'en double'!$A$1:$AA$1,0))),0)
+ IFERROR(INDIRECT("'en double'!" &amp; ADDRESS(MATCH(E3,'en double'!$A$1:$A$27,0),MATCH($H$2,'en double'!$A$1:$AA$1,0))),0)
+ IFERROR(INDIRECT("'en double'!" &amp; ADDRESS(MATCH(E3,'en double'!$A$1:$A$27,0),MATCH($I$2,'en double'!$A$1:$AA$1,0))),0)
+ IFERROR(INDIRECT("'en double'!" &amp; ADDRESS(MATCH(E3,'en double'!$A$1:$A$27,0),MATCH($J$2,'en double'!$A$1:$AA$1,0))),0)
+ IFERROR(INDIRECT("'en double'!" &amp; ADDRESS(MATCH(E3,'en double'!$A$1:$A$27,0),MATCH($K$2,'en double'!$A$1:$AA$1,0))),0)
+ IFERROR(INDIRECT("'en double'!" &amp; ADDRESS(MATCH(E3,'en double'!$A$1:$A$27,0),MATCH($F$3,'en double'!$A$1:$AA$1,0))),0)
+ IFERROR(INDIRECT("'en double'!" &amp; ADDRESS(MATCH(E3,'en double'!$A$1:$A$27,0),MATCH($G$3,'en double'!$A$1:$AA$1,0))),0)
+ IFERROR(INDIRECT("'en double'!" &amp; ADDRESS(MATCH(E3,'en double'!$A$1:$A$27,0),MATCH($H$3,'en double'!$A$1:$AA$1,0))),0)
+ IFERROR(INDIRECT("'en double'!" &amp; ADDRESS(MATCH(E3,'en double'!$A$1:$A$27,0),MATCH($I$3,'en double'!$A$1:$AA$1,0))),0)
+ IFERROR(INDIRECT("'en double'!" &amp; ADDRESS(MATCH(E3,'en double'!$A$1:$A$27,0),MATCH($J$3,'en double'!$A$1:$AA$1,0))),0)
+ IFERROR(INDIRECT("'en double'!" &amp; ADDRESS(MATCH(E3,'en double'!$A$1:$A$27,0),MATCH($F$1,'en double'!$A$1:$AA$1,0))),0)) / SUM('en double'!$B$2:$AA$27)</f>
        <v>0</v>
      </c>
      <c r="F35" s="49">
        <f ca="1">(IFERROR(INDIRECT("'en double'!" &amp; ADDRESS(MATCH(F3,'en double'!$A$1:$A$27,0),MATCH($B$1,'en double'!$A$1:$AA$1,0))),0)
+ IFERROR(INDIRECT("'en double'!" &amp; ADDRESS(MATCH(F3,'en double'!$A$1:$A$27,0),MATCH($C$1,'en double'!$A$1:$AA$1,0))),0)
+ IFERROR(INDIRECT("'en double'!" &amp; ADDRESS(MATCH(F3,'en double'!$A$1:$A$27,0),MATCH($D$1,'en double'!$A$1:$AA$1,0))),0)
+ IFERROR(INDIRECT("'en double'!" &amp; ADDRESS(MATCH(F3,'en double'!$A$1:$A$27,0),MATCH($E$1,'en double'!$A$1:$AA$1,0))),0)
+ IFERROR(INDIRECT("'en double'!" &amp; ADDRESS(MATCH(F3,'en double'!$A$1:$A$27,0),MATCH($A$2,'en double'!$A$1:$AA$1,0))),0)
+ IFERROR(INDIRECT("'en double'!" &amp; ADDRESS(MATCH(F3,'en double'!$A$1:$A$27,0),MATCH($B$2,'en double'!$A$1:$AA$1,0))),0)
+ IFERROR(INDIRECT("'en double'!" &amp; ADDRESS(MATCH(F3,'en double'!$A$1:$A$27,0),MATCH($C$2,'en double'!$A$1:$AA$1,0))),0)
+ IFERROR(INDIRECT("'en double'!" &amp; ADDRESS(MATCH(F3,'en double'!$A$1:$A$27,0),MATCH($D$2,'en double'!$A$1:$AA$1,0))),0)
+ IFERROR(INDIRECT("'en double'!" &amp; ADDRESS(MATCH(F3,'en double'!$A$1:$A$27,0),MATCH($E$2,'en double'!$A$1:$AA$1,0))),0)
+ IFERROR(INDIRECT("'en double'!" &amp; ADDRESS(MATCH(F3,'en double'!$A$1:$A$27,0),MATCH($A$3,'en double'!$A$1:$AA$1,0))),0)
+ IFERROR(INDIRECT("'en double'!" &amp; ADDRESS(MATCH(F3,'en double'!$A$1:$A$27,0),MATCH($B$3,'en double'!$A$1:$AA$1,0))),0)
+ IFERROR(INDIRECT("'en double'!" &amp; ADDRESS(MATCH(F3,'en double'!$A$1:$A$27,0),MATCH($C$3,'en double'!$A$1:$AA$1,0))),0)
+ IFERROR(INDIRECT("'en double'!" &amp; ADDRESS(MATCH(F3,'en double'!$A$1:$A$27,0),MATCH($D$3,'en double'!$A$1:$AA$1,0))),0)
+ IFERROR(INDIRECT("'en double'!" &amp; ADDRESS(MATCH(F3,'en double'!$A$1:$A$27,0),MATCH($E$3,'en double'!$A$1:$AA$1,0))),0)
+ IFERROR(INDIRECT("'en double'!" &amp; ADDRESS(MATCH(F3,'en double'!$A$1:$A$27,0),MATCH($A$1,'en double'!$A$1:$AA$1,0))),0)) / SUM('en double'!$B$2:$AA$27)</f>
        <v>1.1761979474247381E-2</v>
      </c>
      <c r="G35" s="47">
        <f ca="1">(IFERROR(INDIRECT("'en double'!" &amp; ADDRESS(MATCH(G3,'en double'!$A$1:$A$27,0),MATCH($B$1,'en double'!$A$1:$AA$1,0))),0)
+ IFERROR(INDIRECT("'en double'!" &amp; ADDRESS(MATCH(G3,'en double'!$A$1:$A$27,0),MATCH($C$1,'en double'!$A$1:$AA$1,0))),0)
+ IFERROR(INDIRECT("'en double'!" &amp; ADDRESS(MATCH(G3,'en double'!$A$1:$A$27,0),MATCH($D$1,'en double'!$A$1:$AA$1,0))),0)
+ IFERROR(INDIRECT("'en double'!" &amp; ADDRESS(MATCH(G3,'en double'!$A$1:$A$27,0),MATCH($E$1,'en double'!$A$1:$AA$1,0))),0)
+ IFERROR(INDIRECT("'en double'!" &amp; ADDRESS(MATCH(G3,'en double'!$A$1:$A$27,0),MATCH($A$2,'en double'!$A$1:$AA$1,0))),0)
+ IFERROR(INDIRECT("'en double'!" &amp; ADDRESS(MATCH(G3,'en double'!$A$1:$A$27,0),MATCH($B$2,'en double'!$A$1:$AA$1,0))),0)
+ IFERROR(INDIRECT("'en double'!" &amp; ADDRESS(MATCH(G3,'en double'!$A$1:$A$27,0),MATCH($C$2,'en double'!$A$1:$AA$1,0))),0)
+ IFERROR(INDIRECT("'en double'!" &amp; ADDRESS(MATCH(G3,'en double'!$A$1:$A$27,0),MATCH($D$2,'en double'!$A$1:$AA$1,0))),0)
+ IFERROR(INDIRECT("'en double'!" &amp; ADDRESS(MATCH(G3,'en double'!$A$1:$A$27,0),MATCH($E$2,'en double'!$A$1:$AA$1,0))),0)
+ IFERROR(INDIRECT("'en double'!" &amp; ADDRESS(MATCH(G3,'en double'!$A$1:$A$27,0),MATCH($A$3,'en double'!$A$1:$AA$1,0))),0)
+ IFERROR(INDIRECT("'en double'!" &amp; ADDRESS(MATCH(G3,'en double'!$A$1:$A$27,0),MATCH($B$3,'en double'!$A$1:$AA$1,0))),0)
+ IFERROR(INDIRECT("'en double'!" &amp; ADDRESS(MATCH(G3,'en double'!$A$1:$A$27,0),MATCH($C$3,'en double'!$A$1:$AA$1,0))),0)
+ IFERROR(INDIRECT("'en double'!" &amp; ADDRESS(MATCH(G3,'en double'!$A$1:$A$27,0),MATCH($D$3,'en double'!$A$1:$AA$1,0))),0)
+ IFERROR(INDIRECT("'en double'!" &amp; ADDRESS(MATCH(G3,'en double'!$A$1:$A$27,0),MATCH($E$3,'en double'!$A$1:$AA$1,0))),0)
+ IFERROR(INDIRECT("'en double'!" &amp; ADDRESS(MATCH(G3,'en double'!$A$1:$A$27,0),MATCH($A$1,'en double'!$A$1:$AA$1,0))),0)) / SUM('en double'!$B$2:$AA$27)</f>
        <v>1.2770448746654348E-2</v>
      </c>
      <c r="H35" s="160">
        <f ca="1">(IFERROR(INDIRECT("'en double'!" &amp; ADDRESS(MATCH(H3,'en double'!$A$1:$A$27,0),MATCH($B$1,'en double'!$A$1:$AA$1,0))),0)
+ IFERROR(INDIRECT("'en double'!" &amp; ADDRESS(MATCH(H3,'en double'!$A$1:$A$27,0),MATCH($C$1,'en double'!$A$1:$AA$1,0))),0)
+ IFERROR(INDIRECT("'en double'!" &amp; ADDRESS(MATCH(H3,'en double'!$A$1:$A$27,0),MATCH($D$1,'en double'!$A$1:$AA$1,0))),0)
+ IFERROR(INDIRECT("'en double'!" &amp; ADDRESS(MATCH(H3,'en double'!$A$1:$A$27,0),MATCH($E$1,'en double'!$A$1:$AA$1,0))),0)
+ IFERROR(INDIRECT("'en double'!" &amp; ADDRESS(MATCH(H3,'en double'!$A$1:$A$27,0),MATCH($A$2,'en double'!$A$1:$AA$1,0))),0)
+ IFERROR(INDIRECT("'en double'!" &amp; ADDRESS(MATCH(H3,'en double'!$A$1:$A$27,0),MATCH($B$2,'en double'!$A$1:$AA$1,0))),0)
+ IFERROR(INDIRECT("'en double'!" &amp; ADDRESS(MATCH(H3,'en double'!$A$1:$A$27,0),MATCH($C$2,'en double'!$A$1:$AA$1,0))),0)
+ IFERROR(INDIRECT("'en double'!" &amp; ADDRESS(MATCH(H3,'en double'!$A$1:$A$27,0),MATCH($D$2,'en double'!$A$1:$AA$1,0))),0)
+ IFERROR(INDIRECT("'en double'!" &amp; ADDRESS(MATCH(H3,'en double'!$A$1:$A$27,0),MATCH($E$2,'en double'!$A$1:$AA$1,0))),0)
+ IFERROR(INDIRECT("'en double'!" &amp; ADDRESS(MATCH(H3,'en double'!$A$1:$A$27,0),MATCH($A$3,'en double'!$A$1:$AA$1,0))),0)
+ IFERROR(INDIRECT("'en double'!" &amp; ADDRESS(MATCH(H3,'en double'!$A$1:$A$27,0),MATCH($B$3,'en double'!$A$1:$AA$1,0))),0)
+ IFERROR(INDIRECT("'en double'!" &amp; ADDRESS(MATCH(H3,'en double'!$A$1:$A$27,0),MATCH($C$3,'en double'!$A$1:$AA$1,0))),0)
+ IFERROR(INDIRECT("'en double'!" &amp; ADDRESS(MATCH(H3,'en double'!$A$1:$A$27,0),MATCH($D$3,'en double'!$A$1:$AA$1,0))),0)
+ IFERROR(INDIRECT("'en double'!" &amp; ADDRESS(MATCH(H3,'en double'!$A$1:$A$27,0),MATCH($E$3,'en double'!$A$1:$AA$1,0))),0)
+ IFERROR(INDIRECT("'en double'!" &amp; ADDRESS(MATCH(H3,'en double'!$A$1:$A$27,0),MATCH($A$1,'en double'!$A$1:$AA$1,0))),0)) / SUM('en double'!$B$2:$AA$27)</f>
        <v>0</v>
      </c>
      <c r="I35" s="160">
        <f ca="1">(IFERROR(INDIRECT("'en double'!" &amp; ADDRESS(MATCH(I3,'en double'!$A$1:$A$27,0),MATCH($B$1,'en double'!$A$1:$AA$1,0))),0)
+ IFERROR(INDIRECT("'en double'!" &amp; ADDRESS(MATCH(I3,'en double'!$A$1:$A$27,0),MATCH($C$1,'en double'!$A$1:$AA$1,0))),0)
+ IFERROR(INDIRECT("'en double'!" &amp; ADDRESS(MATCH(I3,'en double'!$A$1:$A$27,0),MATCH($D$1,'en double'!$A$1:$AA$1,0))),0)
+ IFERROR(INDIRECT("'en double'!" &amp; ADDRESS(MATCH(I3,'en double'!$A$1:$A$27,0),MATCH($E$1,'en double'!$A$1:$AA$1,0))),0)
+ IFERROR(INDIRECT("'en double'!" &amp; ADDRESS(MATCH(I3,'en double'!$A$1:$A$27,0),MATCH($A$2,'en double'!$A$1:$AA$1,0))),0)
+ IFERROR(INDIRECT("'en double'!" &amp; ADDRESS(MATCH(I3,'en double'!$A$1:$A$27,0),MATCH($B$2,'en double'!$A$1:$AA$1,0))),0)
+ IFERROR(INDIRECT("'en double'!" &amp; ADDRESS(MATCH(I3,'en double'!$A$1:$A$27,0),MATCH($C$2,'en double'!$A$1:$AA$1,0))),0)
+ IFERROR(INDIRECT("'en double'!" &amp; ADDRESS(MATCH(I3,'en double'!$A$1:$A$27,0),MATCH($D$2,'en double'!$A$1:$AA$1,0))),0)
+ IFERROR(INDIRECT("'en double'!" &amp; ADDRESS(MATCH(I3,'en double'!$A$1:$A$27,0),MATCH($E$2,'en double'!$A$1:$AA$1,0))),0)
+ IFERROR(INDIRECT("'en double'!" &amp; ADDRESS(MATCH(I3,'en double'!$A$1:$A$27,0),MATCH($A$3,'en double'!$A$1:$AA$1,0))),0)
+ IFERROR(INDIRECT("'en double'!" &amp; ADDRESS(MATCH(I3,'en double'!$A$1:$A$27,0),MATCH($B$3,'en double'!$A$1:$AA$1,0))),0)
+ IFERROR(INDIRECT("'en double'!" &amp; ADDRESS(MATCH(I3,'en double'!$A$1:$A$27,0),MATCH($C$3,'en double'!$A$1:$AA$1,0))),0)
+ IFERROR(INDIRECT("'en double'!" &amp; ADDRESS(MATCH(I3,'en double'!$A$1:$A$27,0),MATCH($D$3,'en double'!$A$1:$AA$1,0))),0)
+ IFERROR(INDIRECT("'en double'!" &amp; ADDRESS(MATCH(I3,'en double'!$A$1:$A$27,0),MATCH($E$3,'en double'!$A$1:$AA$1,0))),0)
+ IFERROR(INDIRECT("'en double'!" &amp; ADDRESS(MATCH(I3,'en double'!$A$1:$A$27,0),MATCH($A$1,'en double'!$A$1:$AA$1,0))),0)) / SUM('en double'!$B$2:$AA$27)</f>
        <v>0</v>
      </c>
      <c r="J35" s="49">
        <f ca="1">(IFERROR(INDIRECT("'en double'!" &amp; ADDRESS(MATCH(J3,'en double'!$A$1:$A$27,0),MATCH($B$1,'en double'!$A$1:$AA$1,0))),0)
+ IFERROR(INDIRECT("'en double'!" &amp; ADDRESS(MATCH(J3,'en double'!$A$1:$A$27,0),MATCH($C$1,'en double'!$A$1:$AA$1,0))),0)
+ IFERROR(INDIRECT("'en double'!" &amp; ADDRESS(MATCH(J3,'en double'!$A$1:$A$27,0),MATCH($D$1,'en double'!$A$1:$AA$1,0))),0)
+ IFERROR(INDIRECT("'en double'!" &amp; ADDRESS(MATCH(J3,'en double'!$A$1:$A$27,0),MATCH($E$1,'en double'!$A$1:$AA$1,0))),0)
+ IFERROR(INDIRECT("'en double'!" &amp; ADDRESS(MATCH(J3,'en double'!$A$1:$A$27,0),MATCH($A$2,'en double'!$A$1:$AA$1,0))),0)
+ IFERROR(INDIRECT("'en double'!" &amp; ADDRESS(MATCH(J3,'en double'!$A$1:$A$27,0),MATCH($B$2,'en double'!$A$1:$AA$1,0))),0)
+ IFERROR(INDIRECT("'en double'!" &amp; ADDRESS(MATCH(J3,'en double'!$A$1:$A$27,0),MATCH($C$2,'en double'!$A$1:$AA$1,0))),0)
+ IFERROR(INDIRECT("'en double'!" &amp; ADDRESS(MATCH(J3,'en double'!$A$1:$A$27,0),MATCH($D$2,'en double'!$A$1:$AA$1,0))),0)
+ IFERROR(INDIRECT("'en double'!" &amp; ADDRESS(MATCH(J3,'en double'!$A$1:$A$27,0),MATCH($E$2,'en double'!$A$1:$AA$1,0))),0)
+ IFERROR(INDIRECT("'en double'!" &amp; ADDRESS(MATCH(J3,'en double'!$A$1:$A$27,0),MATCH($A$3,'en double'!$A$1:$AA$1,0))),0)
+ IFERROR(INDIRECT("'en double'!" &amp; ADDRESS(MATCH(J3,'en double'!$A$1:$A$27,0),MATCH($B$3,'en double'!$A$1:$AA$1,0))),0)
+ IFERROR(INDIRECT("'en double'!" &amp; ADDRESS(MATCH(J3,'en double'!$A$1:$A$27,0),MATCH($C$3,'en double'!$A$1:$AA$1,0))),0)
+ IFERROR(INDIRECT("'en double'!" &amp; ADDRESS(MATCH(J3,'en double'!$A$1:$A$27,0),MATCH($D$3,'en double'!$A$1:$AA$1,0))),0)
+ IFERROR(INDIRECT("'en double'!" &amp; ADDRESS(MATCH(J3,'en double'!$A$1:$A$27,0),MATCH($E$3,'en double'!$A$1:$AA$1,0))),0)
+ IFERROR(INDIRECT("'en double'!" &amp; ADDRESS(MATCH(J3,'en double'!$A$1:$A$27,0),MATCH($A$1,'en double'!$A$1:$AA$1,0))),0)) / SUM('en double'!$B$2:$AA$27)</f>
        <v>1.3749664152920581E-2</v>
      </c>
      <c r="K35" s="49"/>
      <c r="L35" s="49"/>
      <c r="N35" s="47">
        <f ca="1">(IFERROR(INDIRECT("'ru double'!" &amp; ADDRESS(MATCH(N3,'ru double'!$A$1:$A$34,0),MATCH($V$1,'ru double'!$A$1:$AH$1,0))),0)
+ IFERROR(INDIRECT("'ru double'!" &amp; ADDRESS(MATCH(N3,'ru double'!$A$1:$A$34,0),MATCH($T$1,'ru double'!$A$1:$AH$1,0))),0)
+ IFERROR(INDIRECT("'ru double'!" &amp; ADDRESS(MATCH(N3,'ru double'!$A$1:$A$34,0),MATCH($U$1,'ru double'!$A$1:$AH$1,0))),0)
+ IFERROR(INDIRECT("'ru double'!" &amp; ADDRESS(MATCH(N3,'ru double'!$A$1:$A$34,0),MATCH($W$1,'ru double'!$A$1:$AH$1,0))),0)
+ IFERROR(INDIRECT("'ru double'!" &amp; ADDRESS(MATCH(N3,'ru double'!$A$1:$A$34,0),MATCH($X$1,'ru double'!$A$1:$AH$1,0))),0)
+ IFERROR(INDIRECT("'ru double'!" &amp; ADDRESS(MATCH(N3,'ru double'!$A$1:$A$34,0),MATCH($Y$1,'ru double'!$A$1:$AH$1,0))),0)
+ IFERROR(INDIRECT("'ru double'!" &amp; ADDRESS(MATCH(N3,'ru double'!$A$1:$A$34,0),MATCH($S$2,'ru double'!$A$1:$AH$1,0))),0)
+ IFERROR(INDIRECT("'ru double'!" &amp; ADDRESS(MATCH(N3,'ru double'!$A$1:$A$34,0),MATCH($T$2,'ru double'!$A$1:$AH$1,0))),0)
+ IFERROR(INDIRECT("'ru double'!" &amp; ADDRESS(MATCH(N3,'ru double'!$A$1:$A$34,0),MATCH($U$2,'ru double'!$A$1:$AH$1,0))),0)
+ IFERROR(INDIRECT("'ru double'!" &amp; ADDRESS(MATCH(N3,'ru double'!$A$1:$A$34,0),MATCH($V$2,'ru double'!$A$1:$AH$1,0))),0)
+ IFERROR(INDIRECT("'ru double'!" &amp; ADDRESS(MATCH(N3,'ru double'!$A$1:$A$34,0),MATCH($W$2,'ru double'!$A$1:$AH$1,0))),0)
+ IFERROR(INDIRECT("'ru double'!" &amp; ADDRESS(MATCH(N3,'ru double'!$A$1:$A$34,0),MATCH($X$2,'ru double'!$A$1:$AH$1,0))),0)
+ IFERROR(INDIRECT("'ru double'!" &amp; ADDRESS(MATCH(N3,'ru double'!$A$1:$A$34,0),MATCH($S$3,'ru double'!$A$1:$AH$1,0))),0)
+ IFERROR(INDIRECT("'ru double'!" &amp; ADDRESS(MATCH(N3,'ru double'!$A$1:$A$34,0),MATCH($T$3,'ru double'!$A$1:$AH$1,0))),0)
+ IFERROR(INDIRECT("'ru double'!" &amp; ADDRESS(MATCH(N3,'ru double'!$A$1:$A$34,0),MATCH($U$3,'ru double'!$A$1:$AH$1,0))),0)
+ IFERROR(INDIRECT("'ru double'!" &amp; ADDRESS(MATCH(N3,'ru double'!$A$1:$A$34,0),MATCH($V$3,'ru double'!$A$1:$AH$1,0))),0)
+ IFERROR(INDIRECT("'ru double'!" &amp; ADDRESS(MATCH(N3,'ru double'!$A$1:$A$34,0),MATCH($W$3,'ru double'!$A$1:$AH$1,0))),0)
+ IFERROR(INDIRECT("'ru double'!" &amp; ADDRESS(MATCH(N3,'ru double'!$A$1:$A$34,0),MATCH($S$1,'ru double'!$A$1:$AH$1,0))),0)) / SUM('ru double'!$B$2:$AH$34)</f>
        <v>6.8323365469032567E-3</v>
      </c>
      <c r="O35" s="48">
        <f ca="1">(IFERROR(INDIRECT("'ru double'!" &amp; ADDRESS(MATCH(O3,'ru double'!$A$1:$A$34,0),MATCH($V$1,'ru double'!$A$1:$AH$1,0))),0)
+ IFERROR(INDIRECT("'ru double'!" &amp; ADDRESS(MATCH(O3,'ru double'!$A$1:$A$34,0),MATCH($T$1,'ru double'!$A$1:$AH$1,0))),0)
+ IFERROR(INDIRECT("'ru double'!" &amp; ADDRESS(MATCH(O3,'ru double'!$A$1:$A$34,0),MATCH($U$1,'ru double'!$A$1:$AH$1,0))),0)
+ IFERROR(INDIRECT("'ru double'!" &amp; ADDRESS(MATCH(O3,'ru double'!$A$1:$A$34,0),MATCH($W$1,'ru double'!$A$1:$AH$1,0))),0)
+ IFERROR(INDIRECT("'ru double'!" &amp; ADDRESS(MATCH(O3,'ru double'!$A$1:$A$34,0),MATCH($X$1,'ru double'!$A$1:$AH$1,0))),0)
+ IFERROR(INDIRECT("'ru double'!" &amp; ADDRESS(MATCH(O3,'ru double'!$A$1:$A$34,0),MATCH($Y$1,'ru double'!$A$1:$AH$1,0))),0)
+ IFERROR(INDIRECT("'ru double'!" &amp; ADDRESS(MATCH(O3,'ru double'!$A$1:$A$34,0),MATCH($S$2,'ru double'!$A$1:$AH$1,0))),0)
+ IFERROR(INDIRECT("'ru double'!" &amp; ADDRESS(MATCH(O3,'ru double'!$A$1:$A$34,0),MATCH($T$2,'ru double'!$A$1:$AH$1,0))),0)
+ IFERROR(INDIRECT("'ru double'!" &amp; ADDRESS(MATCH(O3,'ru double'!$A$1:$A$34,0),MATCH($U$2,'ru double'!$A$1:$AH$1,0))),0)
+ IFERROR(INDIRECT("'ru double'!" &amp; ADDRESS(MATCH(O3,'ru double'!$A$1:$A$34,0),MATCH($V$2,'ru double'!$A$1:$AH$1,0))),0)
+ IFERROR(INDIRECT("'ru double'!" &amp; ADDRESS(MATCH(O3,'ru double'!$A$1:$A$34,0),MATCH($W$2,'ru double'!$A$1:$AH$1,0))),0)
+ IFERROR(INDIRECT("'ru double'!" &amp; ADDRESS(MATCH(O3,'ru double'!$A$1:$A$34,0),MATCH($X$2,'ru double'!$A$1:$AH$1,0))),0)
+ IFERROR(INDIRECT("'ru double'!" &amp; ADDRESS(MATCH(O3,'ru double'!$A$1:$A$34,0),MATCH($S$3,'ru double'!$A$1:$AH$1,0))),0)
+ IFERROR(INDIRECT("'ru double'!" &amp; ADDRESS(MATCH(O3,'ru double'!$A$1:$A$34,0),MATCH($T$3,'ru double'!$A$1:$AH$1,0))),0)
+ IFERROR(INDIRECT("'ru double'!" &amp; ADDRESS(MATCH(O3,'ru double'!$A$1:$A$34,0),MATCH($U$3,'ru double'!$A$1:$AH$1,0))),0)
+ IFERROR(INDIRECT("'ru double'!" &amp; ADDRESS(MATCH(O3,'ru double'!$A$1:$A$34,0),MATCH($V$3,'ru double'!$A$1:$AH$1,0))),0)
+ IFERROR(INDIRECT("'ru double'!" &amp; ADDRESS(MATCH(O3,'ru double'!$A$1:$A$34,0),MATCH($W$3,'ru double'!$A$1:$AH$1,0))),0)
+ IFERROR(INDIRECT("'ru double'!" &amp; ADDRESS(MATCH(O3,'ru double'!$A$1:$A$34,0),MATCH($S$1,'ru double'!$A$1:$AH$1,0))),0)) / SUM('ru double'!$B$2:$AH$34)</f>
        <v>2.8582047239817296E-3</v>
      </c>
      <c r="P35" s="48">
        <f ca="1">(IFERROR(INDIRECT("'ru double'!" &amp; ADDRESS(MATCH(P3,'ru double'!$A$1:$A$34,0),MATCH($V$1,'ru double'!$A$1:$AH$1,0))),0)
+ IFERROR(INDIRECT("'ru double'!" &amp; ADDRESS(MATCH(P3,'ru double'!$A$1:$A$34,0),MATCH($T$1,'ru double'!$A$1:$AH$1,0))),0)
+ IFERROR(INDIRECT("'ru double'!" &amp; ADDRESS(MATCH(P3,'ru double'!$A$1:$A$34,0),MATCH($U$1,'ru double'!$A$1:$AH$1,0))),0)
+ IFERROR(INDIRECT("'ru double'!" &amp; ADDRESS(MATCH(P3,'ru double'!$A$1:$A$34,0),MATCH($W$1,'ru double'!$A$1:$AH$1,0))),0)
+ IFERROR(INDIRECT("'ru double'!" &amp; ADDRESS(MATCH(P3,'ru double'!$A$1:$A$34,0),MATCH($X$1,'ru double'!$A$1:$AH$1,0))),0)
+ IFERROR(INDIRECT("'ru double'!" &amp; ADDRESS(MATCH(P3,'ru double'!$A$1:$A$34,0),MATCH($Y$1,'ru double'!$A$1:$AH$1,0))),0)
+ IFERROR(INDIRECT("'ru double'!" &amp; ADDRESS(MATCH(P3,'ru double'!$A$1:$A$34,0),MATCH($S$2,'ru double'!$A$1:$AH$1,0))),0)
+ IFERROR(INDIRECT("'ru double'!" &amp; ADDRESS(MATCH(P3,'ru double'!$A$1:$A$34,0),MATCH($T$2,'ru double'!$A$1:$AH$1,0))),0)
+ IFERROR(INDIRECT("'ru double'!" &amp; ADDRESS(MATCH(P3,'ru double'!$A$1:$A$34,0),MATCH($U$2,'ru double'!$A$1:$AH$1,0))),0)
+ IFERROR(INDIRECT("'ru double'!" &amp; ADDRESS(MATCH(P3,'ru double'!$A$1:$A$34,0),MATCH($V$2,'ru double'!$A$1:$AH$1,0))),0)
+ IFERROR(INDIRECT("'ru double'!" &amp; ADDRESS(MATCH(P3,'ru double'!$A$1:$A$34,0),MATCH($W$2,'ru double'!$A$1:$AH$1,0))),0)
+ IFERROR(INDIRECT("'ru double'!" &amp; ADDRESS(MATCH(P3,'ru double'!$A$1:$A$34,0),MATCH($X$2,'ru double'!$A$1:$AH$1,0))),0)
+ IFERROR(INDIRECT("'ru double'!" &amp; ADDRESS(MATCH(P3,'ru double'!$A$1:$A$34,0),MATCH($S$3,'ru double'!$A$1:$AH$1,0))),0)
+ IFERROR(INDIRECT("'ru double'!" &amp; ADDRESS(MATCH(P3,'ru double'!$A$1:$A$34,0),MATCH($T$3,'ru double'!$A$1:$AH$1,0))),0)
+ IFERROR(INDIRECT("'ru double'!" &amp; ADDRESS(MATCH(P3,'ru double'!$A$1:$A$34,0),MATCH($U$3,'ru double'!$A$1:$AH$1,0))),0)
+ IFERROR(INDIRECT("'ru double'!" &amp; ADDRESS(MATCH(P3,'ru double'!$A$1:$A$34,0),MATCH($V$3,'ru double'!$A$1:$AH$1,0))),0)
+ IFERROR(INDIRECT("'ru double'!" &amp; ADDRESS(MATCH(P3,'ru double'!$A$1:$A$34,0),MATCH($W$3,'ru double'!$A$1:$AH$1,0))),0)
+ IFERROR(INDIRECT("'ru double'!" &amp; ADDRESS(MATCH(P3,'ru double'!$A$1:$A$34,0),MATCH($S$1,'ru double'!$A$1:$AH$1,0))),0)) / SUM('ru double'!$B$2:$AH$34)</f>
        <v>1.6615550783665926E-3</v>
      </c>
      <c r="Q35" s="49">
        <f ca="1">(IFERROR(INDIRECT("'ru double'!" &amp; ADDRESS(MATCH(Q3,'ru double'!$A$1:$A$34,0),MATCH($V$1,'ru double'!$A$1:$AH$1,0))),0)
+ IFERROR(INDIRECT("'ru double'!" &amp; ADDRESS(MATCH(Q3,'ru double'!$A$1:$A$34,0),MATCH($T$1,'ru double'!$A$1:$AH$1,0))),0)
+ IFERROR(INDIRECT("'ru double'!" &amp; ADDRESS(MATCH(Q3,'ru double'!$A$1:$A$34,0),MATCH($U$1,'ru double'!$A$1:$AH$1,0))),0)
+ IFERROR(INDIRECT("'ru double'!" &amp; ADDRESS(MATCH(Q3,'ru double'!$A$1:$A$34,0),MATCH($W$1,'ru double'!$A$1:$AH$1,0))),0)
+ IFERROR(INDIRECT("'ru double'!" &amp; ADDRESS(MATCH(Q3,'ru double'!$A$1:$A$34,0),MATCH($X$1,'ru double'!$A$1:$AH$1,0))),0)
+ IFERROR(INDIRECT("'ru double'!" &amp; ADDRESS(MATCH(Q3,'ru double'!$A$1:$A$34,0),MATCH($Y$1,'ru double'!$A$1:$AH$1,0))),0)
+ IFERROR(INDIRECT("'ru double'!" &amp; ADDRESS(MATCH(Q3,'ru double'!$A$1:$A$34,0),MATCH($S$2,'ru double'!$A$1:$AH$1,0))),0)
+ IFERROR(INDIRECT("'ru double'!" &amp; ADDRESS(MATCH(Q3,'ru double'!$A$1:$A$34,0),MATCH($T$2,'ru double'!$A$1:$AH$1,0))),0)
+ IFERROR(INDIRECT("'ru double'!" &amp; ADDRESS(MATCH(Q3,'ru double'!$A$1:$A$34,0),MATCH($U$2,'ru double'!$A$1:$AH$1,0))),0)
+ IFERROR(INDIRECT("'ru double'!" &amp; ADDRESS(MATCH(Q3,'ru double'!$A$1:$A$34,0),MATCH($V$2,'ru double'!$A$1:$AH$1,0))),0)
+ IFERROR(INDIRECT("'ru double'!" &amp; ADDRESS(MATCH(Q3,'ru double'!$A$1:$A$34,0),MATCH($W$2,'ru double'!$A$1:$AH$1,0))),0)
+ IFERROR(INDIRECT("'ru double'!" &amp; ADDRESS(MATCH(Q3,'ru double'!$A$1:$A$34,0),MATCH($X$2,'ru double'!$A$1:$AH$1,0))),0)
+ IFERROR(INDIRECT("'ru double'!" &amp; ADDRESS(MATCH(Q3,'ru double'!$A$1:$A$34,0),MATCH($S$3,'ru double'!$A$1:$AH$1,0))),0)
+ IFERROR(INDIRECT("'ru double'!" &amp; ADDRESS(MATCH(Q3,'ru double'!$A$1:$A$34,0),MATCH($T$3,'ru double'!$A$1:$AH$1,0))),0)
+ IFERROR(INDIRECT("'ru double'!" &amp; ADDRESS(MATCH(Q3,'ru double'!$A$1:$A$34,0),MATCH($U$3,'ru double'!$A$1:$AH$1,0))),0)
+ IFERROR(INDIRECT("'ru double'!" &amp; ADDRESS(MATCH(Q3,'ru double'!$A$1:$A$34,0),MATCH($V$3,'ru double'!$A$1:$AH$1,0))),0)
+ IFERROR(INDIRECT("'ru double'!" &amp; ADDRESS(MATCH(Q3,'ru double'!$A$1:$A$34,0),MATCH($W$3,'ru double'!$A$1:$AH$1,0))),0)
+ IFERROR(INDIRECT("'ru double'!" &amp; ADDRESS(MATCH(Q3,'ru double'!$A$1:$A$34,0),MATCH($S$1,'ru double'!$A$1:$AH$1,0))),0)) / SUM('ru double'!$B$2:$AH$34)</f>
        <v>8.3179429493685265E-3</v>
      </c>
      <c r="R35" s="50">
        <f ca="1">(IFERROR(INDIRECT("'ru double'!" &amp; ADDRESS(MATCH(R3,'ru double'!$A$1:$A$34,0),MATCH($V$1,'ru double'!$A$1:$AH$1,0))),0)
+ IFERROR(INDIRECT("'ru double'!" &amp; ADDRESS(MATCH(R3,'ru double'!$A$1:$A$34,0),MATCH($T$1,'ru double'!$A$1:$AH$1,0))),0)
+ IFERROR(INDIRECT("'ru double'!" &amp; ADDRESS(MATCH(R3,'ru double'!$A$1:$A$34,0),MATCH($U$1,'ru double'!$A$1:$AH$1,0))),0)
+ IFERROR(INDIRECT("'ru double'!" &amp; ADDRESS(MATCH(R3,'ru double'!$A$1:$A$34,0),MATCH($W$1,'ru double'!$A$1:$AH$1,0))),0)
+ IFERROR(INDIRECT("'ru double'!" &amp; ADDRESS(MATCH(R3,'ru double'!$A$1:$A$34,0),MATCH($X$1,'ru double'!$A$1:$AH$1,0))),0)
+ IFERROR(INDIRECT("'ru double'!" &amp; ADDRESS(MATCH(R3,'ru double'!$A$1:$A$34,0),MATCH($Y$1,'ru double'!$A$1:$AH$1,0))),0)
+ IFERROR(INDIRECT("'ru double'!" &amp; ADDRESS(MATCH(R3,'ru double'!$A$1:$A$34,0),MATCH($S$2,'ru double'!$A$1:$AH$1,0))),0)
+ IFERROR(INDIRECT("'ru double'!" &amp; ADDRESS(MATCH(R3,'ru double'!$A$1:$A$34,0),MATCH($T$2,'ru double'!$A$1:$AH$1,0))),0)
+ IFERROR(INDIRECT("'ru double'!" &amp; ADDRESS(MATCH(R3,'ru double'!$A$1:$A$34,0),MATCH($U$2,'ru double'!$A$1:$AH$1,0))),0)
+ IFERROR(INDIRECT("'ru double'!" &amp; ADDRESS(MATCH(R3,'ru double'!$A$1:$A$34,0),MATCH($V$2,'ru double'!$A$1:$AH$1,0))),0)
+ IFERROR(INDIRECT("'ru double'!" &amp; ADDRESS(MATCH(R3,'ru double'!$A$1:$A$34,0),MATCH($W$2,'ru double'!$A$1:$AH$1,0))),0)
+ IFERROR(INDIRECT("'ru double'!" &amp; ADDRESS(MATCH(R3,'ru double'!$A$1:$A$34,0),MATCH($X$2,'ru double'!$A$1:$AH$1,0))),0)
+ IFERROR(INDIRECT("'ru double'!" &amp; ADDRESS(MATCH(R3,'ru double'!$A$1:$A$34,0),MATCH($S$3,'ru double'!$A$1:$AH$1,0))),0)
+ IFERROR(INDIRECT("'ru double'!" &amp; ADDRESS(MATCH(R3,'ru double'!$A$1:$A$34,0),MATCH($T$3,'ru double'!$A$1:$AH$1,0))),0)
+ IFERROR(INDIRECT("'ru double'!" &amp; ADDRESS(MATCH(R3,'ru double'!$A$1:$A$34,0),MATCH($U$3,'ru double'!$A$1:$AH$1,0))),0)
+ IFERROR(INDIRECT("'ru double'!" &amp; ADDRESS(MATCH(R3,'ru double'!$A$1:$A$34,0),MATCH($V$3,'ru double'!$A$1:$AH$1,0))),0)
+ IFERROR(INDIRECT("'ru double'!" &amp; ADDRESS(MATCH(R3,'ru double'!$A$1:$A$34,0),MATCH($W$3,'ru double'!$A$1:$AH$1,0))),0)
+ IFERROR(INDIRECT("'ru double'!" &amp; ADDRESS(MATCH(R3,'ru double'!$A$1:$A$34,0),MATCH($S$1,'ru double'!$A$1:$AH$1,0))),0)) / SUM('ru double'!$B$2:$AH$34)</f>
        <v>7.1536853794609721E-3</v>
      </c>
      <c r="S35" s="49">
        <f ca="1">(IFERROR(INDIRECT("'ru double'!" &amp; ADDRESS(MATCH(S3,'ru double'!$A$1:$A$34,0),MATCH($O$1,'ru double'!$A$1:$AH$1,0))),0)
+ IFERROR(INDIRECT("'ru double'!" &amp; ADDRESS(MATCH(S3,'ru double'!$A$1:$A$34,0),MATCH($P$1,'ru double'!$A$1:$AH$1,0))),0)
+ IFERROR(INDIRECT("'ru double'!" &amp; ADDRESS(MATCH(S3,'ru double'!$A$1:$A$34,0),MATCH($Q$1,'ru double'!$A$1:$AH$1,0))),0)
+ IFERROR(INDIRECT("'ru double'!" &amp; ADDRESS(MATCH(S3,'ru double'!$A$1:$A$34,0),MATCH($R$1,'ru double'!$A$1:$AH$1,0))),0)
+ IFERROR(INDIRECT("'ru double'!" &amp; ADDRESS(MATCH(S3,'ru double'!$A$1:$A$34,0),MATCH($N$2,'ru double'!$A$1:$AH$1,0))),0)
+ IFERROR(INDIRECT("'ru double'!" &amp; ADDRESS(MATCH(S3,'ru double'!$A$1:$A$34,0),MATCH($O$2,'ru double'!$A$1:$AH$1,0))),0)
+ IFERROR(INDIRECT("'ru double'!" &amp; ADDRESS(MATCH(S3,'ru double'!$A$1:$A$34,0),MATCH($P$2,'ru double'!$A$1:$AH$1,0))),0)
+ IFERROR(INDIRECT("'ru double'!" &amp; ADDRESS(MATCH(S3,'ru double'!$A$1:$A$34,0),MATCH($Q$2,'ru double'!$A$1:$AH$1,0))),0)
+ IFERROR(INDIRECT("'ru double'!" &amp; ADDRESS(MATCH(S3,'ru double'!$A$1:$A$34,0),MATCH($R$2,'ru double'!$A$1:$AH$1,0))),0)
+ IFERROR(INDIRECT("'ru double'!" &amp; ADDRESS(MATCH(S3,'ru double'!$A$1:$A$34,0),MATCH($N$3,'ru double'!$A$1:$AH$1,0))),0)
+ IFERROR(INDIRECT("'ru double'!" &amp; ADDRESS(MATCH(S3,'ru double'!$A$1:$A$34,0),MATCH($O$3,'ru double'!$A$1:$AH$1,0))),0)
+ IFERROR(INDIRECT("'ru double'!" &amp; ADDRESS(MATCH(S3,'ru double'!$A$1:$A$34,0),MATCH($P$3,'ru double'!$A$1:$AH$1,0))),0)
+ IFERROR(INDIRECT("'ru double'!" &amp; ADDRESS(MATCH(S3,'ru double'!$A$1:$A$34,0),MATCH($Q$3,'ru double'!$A$1:$AH$1,0))),0)
+ IFERROR(INDIRECT("'ru double'!" &amp; ADDRESS(MATCH(S3,'ru double'!$A$1:$A$34,0),MATCH($R$3,'ru double'!$A$1:$AH$1,0))),0)
+ IFERROR(INDIRECT("'ru double'!" &amp; ADDRESS(MATCH(S3,'ru double'!$A$1:$A$34,0),MATCH($N$1,'ru double'!$A$1:$AH$1,0))),0)) / SUM('ru double'!$B$2:$AH$34)</f>
        <v>1.4519468989715206E-2</v>
      </c>
      <c r="T35" s="47">
        <f ca="1">(IFERROR(INDIRECT("'ru double'!" &amp; ADDRESS(MATCH(T3,'ru double'!$A$1:$A$34,0),MATCH($O$1,'ru double'!$A$1:$AH$1,0))),0)
+ IFERROR(INDIRECT("'ru double'!" &amp; ADDRESS(MATCH(T3,'ru double'!$A$1:$A$34,0),MATCH($P$1,'ru double'!$A$1:$AH$1,0))),0)
+ IFERROR(INDIRECT("'ru double'!" &amp; ADDRESS(MATCH(T3,'ru double'!$A$1:$A$34,0),MATCH($Q$1,'ru double'!$A$1:$AH$1,0))),0)
+ IFERROR(INDIRECT("'ru double'!" &amp; ADDRESS(MATCH(T3,'ru double'!$A$1:$A$34,0),MATCH($R$1,'ru double'!$A$1:$AH$1,0))),0)
+ IFERROR(INDIRECT("'ru double'!" &amp; ADDRESS(MATCH(T3,'ru double'!$A$1:$A$34,0),MATCH($N$2,'ru double'!$A$1:$AH$1,0))),0)
+ IFERROR(INDIRECT("'ru double'!" &amp; ADDRESS(MATCH(T3,'ru double'!$A$1:$A$34,0),MATCH($O$2,'ru double'!$A$1:$AH$1,0))),0)
+ IFERROR(INDIRECT("'ru double'!" &amp; ADDRESS(MATCH(T3,'ru double'!$A$1:$A$34,0),MATCH($P$2,'ru double'!$A$1:$AH$1,0))),0)
+ IFERROR(INDIRECT("'ru double'!" &amp; ADDRESS(MATCH(T3,'ru double'!$A$1:$A$34,0),MATCH($Q$2,'ru double'!$A$1:$AH$1,0))),0)
+ IFERROR(INDIRECT("'ru double'!" &amp; ADDRESS(MATCH(T3,'ru double'!$A$1:$A$34,0),MATCH($R$2,'ru double'!$A$1:$AH$1,0))),0)
+ IFERROR(INDIRECT("'ru double'!" &amp; ADDRESS(MATCH(T3,'ru double'!$A$1:$A$34,0),MATCH($N$3,'ru double'!$A$1:$AH$1,0))),0)
+ IFERROR(INDIRECT("'ru double'!" &amp; ADDRESS(MATCH(T3,'ru double'!$A$1:$A$34,0),MATCH($O$3,'ru double'!$A$1:$AH$1,0))),0)
+ IFERROR(INDIRECT("'ru double'!" &amp; ADDRESS(MATCH(T3,'ru double'!$A$1:$A$34,0),MATCH($P$3,'ru double'!$A$1:$AH$1,0))),0)
+ IFERROR(INDIRECT("'ru double'!" &amp; ADDRESS(MATCH(T3,'ru double'!$A$1:$A$34,0),MATCH($Q$3,'ru double'!$A$1:$AH$1,0))),0)
+ IFERROR(INDIRECT("'ru double'!" &amp; ADDRESS(MATCH(T3,'ru double'!$A$1:$A$34,0),MATCH($R$3,'ru double'!$A$1:$AH$1,0))),0)
+ IFERROR(INDIRECT("'ru double'!" &amp; ADDRESS(MATCH(T3,'ru double'!$A$1:$A$34,0),MATCH($N$1,'ru double'!$A$1:$AH$1,0))),0)) / SUM('ru double'!$B$2:$AH$34)</f>
        <v>3.069939624702242E-3</v>
      </c>
      <c r="U35" s="48">
        <f ca="1">(IFERROR(INDIRECT("'ru double'!" &amp; ADDRESS(MATCH(U3,'ru double'!$A$1:$A$34,0),MATCH($O$1,'ru double'!$A$1:$AH$1,0))),0)
+ IFERROR(INDIRECT("'ru double'!" &amp; ADDRESS(MATCH(U3,'ru double'!$A$1:$A$34,0),MATCH($P$1,'ru double'!$A$1:$AH$1,0))),0)
+ IFERROR(INDIRECT("'ru double'!" &amp; ADDRESS(MATCH(U3,'ru double'!$A$1:$A$34,0),MATCH($Q$1,'ru double'!$A$1:$AH$1,0))),0)
+ IFERROR(INDIRECT("'ru double'!" &amp; ADDRESS(MATCH(U3,'ru double'!$A$1:$A$34,0),MATCH($R$1,'ru double'!$A$1:$AH$1,0))),0)
+ IFERROR(INDIRECT("'ru double'!" &amp; ADDRESS(MATCH(U3,'ru double'!$A$1:$A$34,0),MATCH($N$2,'ru double'!$A$1:$AH$1,0))),0)
+ IFERROR(INDIRECT("'ru double'!" &amp; ADDRESS(MATCH(U3,'ru double'!$A$1:$A$34,0),MATCH($O$2,'ru double'!$A$1:$AH$1,0))),0)
+ IFERROR(INDIRECT("'ru double'!" &amp; ADDRESS(MATCH(U3,'ru double'!$A$1:$A$34,0),MATCH($P$2,'ru double'!$A$1:$AH$1,0))),0)
+ IFERROR(INDIRECT("'ru double'!" &amp; ADDRESS(MATCH(U3,'ru double'!$A$1:$A$34,0),MATCH($Q$2,'ru double'!$A$1:$AH$1,0))),0)
+ IFERROR(INDIRECT("'ru double'!" &amp; ADDRESS(MATCH(U3,'ru double'!$A$1:$A$34,0),MATCH($R$2,'ru double'!$A$1:$AH$1,0))),0)
+ IFERROR(INDIRECT("'ru double'!" &amp; ADDRESS(MATCH(U3,'ru double'!$A$1:$A$34,0),MATCH($N$3,'ru double'!$A$1:$AH$1,0))),0)
+ IFERROR(INDIRECT("'ru double'!" &amp; ADDRESS(MATCH(U3,'ru double'!$A$1:$A$34,0),MATCH($O$3,'ru double'!$A$1:$AH$1,0))),0)
+ IFERROR(INDIRECT("'ru double'!" &amp; ADDRESS(MATCH(U3,'ru double'!$A$1:$A$34,0),MATCH($P$3,'ru double'!$A$1:$AH$1,0))),0)
+ IFERROR(INDIRECT("'ru double'!" &amp; ADDRESS(MATCH(U3,'ru double'!$A$1:$A$34,0),MATCH($Q$3,'ru double'!$A$1:$AH$1,0))),0)
+ IFERROR(INDIRECT("'ru double'!" &amp; ADDRESS(MATCH(U3,'ru double'!$A$1:$A$34,0),MATCH($R$3,'ru double'!$A$1:$AH$1,0))),0)
+ IFERROR(INDIRECT("'ru double'!" &amp; ADDRESS(MATCH(U3,'ru double'!$A$1:$A$34,0),MATCH($N$1,'ru double'!$A$1:$AH$1,0))),0)) / SUM('ru double'!$B$2:$AH$34)</f>
        <v>6.4925206235737854E-3</v>
      </c>
      <c r="V35" s="47">
        <f ca="1">(IFERROR(INDIRECT("'ru double'!" &amp; ADDRESS(MATCH(V3,'ru double'!$A$1:$A$34,0),MATCH($O$1,'ru double'!$A$1:$AH$1,0))),0)
+ IFERROR(INDIRECT("'ru double'!" &amp; ADDRESS(MATCH(V3,'ru double'!$A$1:$A$34,0),MATCH($P$1,'ru double'!$A$1:$AH$1,0))),0)
+ IFERROR(INDIRECT("'ru double'!" &amp; ADDRESS(MATCH(V3,'ru double'!$A$1:$A$34,0),MATCH($Q$1,'ru double'!$A$1:$AH$1,0))),0)
+ IFERROR(INDIRECT("'ru double'!" &amp; ADDRESS(MATCH(V3,'ru double'!$A$1:$A$34,0),MATCH($R$1,'ru double'!$A$1:$AH$1,0))),0)
+ IFERROR(INDIRECT("'ru double'!" &amp; ADDRESS(MATCH(V3,'ru double'!$A$1:$A$34,0),MATCH($N$2,'ru double'!$A$1:$AH$1,0))),0)
+ IFERROR(INDIRECT("'ru double'!" &amp; ADDRESS(MATCH(V3,'ru double'!$A$1:$A$34,0),MATCH($O$2,'ru double'!$A$1:$AH$1,0))),0)
+ IFERROR(INDIRECT("'ru double'!" &amp; ADDRESS(MATCH(V3,'ru double'!$A$1:$A$34,0),MATCH($P$2,'ru double'!$A$1:$AH$1,0))),0)
+ IFERROR(INDIRECT("'ru double'!" &amp; ADDRESS(MATCH(V3,'ru double'!$A$1:$A$34,0),MATCH($Q$2,'ru double'!$A$1:$AH$1,0))),0)
+ IFERROR(INDIRECT("'ru double'!" &amp; ADDRESS(MATCH(V3,'ru double'!$A$1:$A$34,0),MATCH($R$2,'ru double'!$A$1:$AH$1,0))),0)
+ IFERROR(INDIRECT("'ru double'!" &amp; ADDRESS(MATCH(V3,'ru double'!$A$1:$A$34,0),MATCH($N$3,'ru double'!$A$1:$AH$1,0))),0)
+ IFERROR(INDIRECT("'ru double'!" &amp; ADDRESS(MATCH(V3,'ru double'!$A$1:$A$34,0),MATCH($O$3,'ru double'!$A$1:$AH$1,0))),0)
+ IFERROR(INDIRECT("'ru double'!" &amp; ADDRESS(MATCH(V3,'ru double'!$A$1:$A$34,0),MATCH($P$3,'ru double'!$A$1:$AH$1,0))),0)
+ IFERROR(INDIRECT("'ru double'!" &amp; ADDRESS(MATCH(V3,'ru double'!$A$1:$A$34,0),MATCH($Q$3,'ru double'!$A$1:$AH$1,0))),0)
+ IFERROR(INDIRECT("'ru double'!" &amp; ADDRESS(MATCH(V3,'ru double'!$A$1:$A$34,0),MATCH($R$3,'ru double'!$A$1:$AH$1,0))),0)
+ IFERROR(INDIRECT("'ru double'!" &amp; ADDRESS(MATCH(V3,'ru double'!$A$1:$A$34,0),MATCH($N$1,'ru double'!$A$1:$AH$1,0))),0)) / SUM('ru double'!$B$2:$AH$34)</f>
        <v>1.0438135310743949E-2</v>
      </c>
      <c r="W35" s="49">
        <f ca="1">(IFERROR(INDIRECT("'ru double'!" &amp; ADDRESS(MATCH(W3,'ru double'!$A$1:$A$34,0),MATCH($O$1,'ru double'!$A$1:$AH$1,0))),0)
+ IFERROR(INDIRECT("'ru double'!" &amp; ADDRESS(MATCH(W3,'ru double'!$A$1:$A$34,0),MATCH($P$1,'ru double'!$A$1:$AH$1,0))),0)
+ IFERROR(INDIRECT("'ru double'!" &amp; ADDRESS(MATCH(W3,'ru double'!$A$1:$A$34,0),MATCH($Q$1,'ru double'!$A$1:$AH$1,0))),0)
+ IFERROR(INDIRECT("'ru double'!" &amp; ADDRESS(MATCH(W3,'ru double'!$A$1:$A$34,0),MATCH($R$1,'ru double'!$A$1:$AH$1,0))),0)
+ IFERROR(INDIRECT("'ru double'!" &amp; ADDRESS(MATCH(W3,'ru double'!$A$1:$A$34,0),MATCH($N$2,'ru double'!$A$1:$AH$1,0))),0)
+ IFERROR(INDIRECT("'ru double'!" &amp; ADDRESS(MATCH(W3,'ru double'!$A$1:$A$34,0),MATCH($O$2,'ru double'!$A$1:$AH$1,0))),0)
+ IFERROR(INDIRECT("'ru double'!" &amp; ADDRESS(MATCH(W3,'ru double'!$A$1:$A$34,0),MATCH($P$2,'ru double'!$A$1:$AH$1,0))),0)
+ IFERROR(INDIRECT("'ru double'!" &amp; ADDRESS(MATCH(W3,'ru double'!$A$1:$A$34,0),MATCH($Q$2,'ru double'!$A$1:$AH$1,0))),0)
+ IFERROR(INDIRECT("'ru double'!" &amp; ADDRESS(MATCH(W3,'ru double'!$A$1:$A$34,0),MATCH($R$2,'ru double'!$A$1:$AH$1,0))),0)
+ IFERROR(INDIRECT("'ru double'!" &amp; ADDRESS(MATCH(W3,'ru double'!$A$1:$A$34,0),MATCH($N$3,'ru double'!$A$1:$AH$1,0))),0)
+ IFERROR(INDIRECT("'ru double'!" &amp; ADDRESS(MATCH(W3,'ru double'!$A$1:$A$34,0),MATCH($O$3,'ru double'!$A$1:$AH$1,0))),0)
+ IFERROR(INDIRECT("'ru double'!" &amp; ADDRESS(MATCH(W3,'ru double'!$A$1:$A$34,0),MATCH($P$3,'ru double'!$A$1:$AH$1,0))),0)
+ IFERROR(INDIRECT("'ru double'!" &amp; ADDRESS(MATCH(W3,'ru double'!$A$1:$A$34,0),MATCH($Q$3,'ru double'!$A$1:$AH$1,0))),0)
+ IFERROR(INDIRECT("'ru double'!" &amp; ADDRESS(MATCH(W3,'ru double'!$A$1:$A$34,0),MATCH($R$3,'ru double'!$A$1:$AH$1,0))),0)
+ IFERROR(INDIRECT("'ru double'!" &amp; ADDRESS(MATCH(W3,'ru double'!$A$1:$A$34,0),MATCH($N$1,'ru double'!$A$1:$AH$1,0))),0)) / SUM('ru double'!$B$2:$AH$34)</f>
        <v>1.1981432635597091E-2</v>
      </c>
      <c r="X35" s="49"/>
      <c r="Y35" s="49"/>
      <c r="Z35" s="32"/>
    </row>
    <row r="36" spans="1:26" ht="15" customHeight="1" outlineLevel="1" x14ac:dyDescent="0.25">
      <c r="A36" s="373" t="s">
        <v>246</v>
      </c>
      <c r="B36" s="374"/>
      <c r="C36" s="374"/>
      <c r="D36" s="374"/>
      <c r="E36" s="374"/>
      <c r="F36" s="374"/>
      <c r="G36" s="374"/>
      <c r="H36" s="374"/>
      <c r="I36" s="374"/>
      <c r="J36" s="374"/>
      <c r="K36" s="374"/>
      <c r="L36" s="374"/>
      <c r="N36" s="373" t="s">
        <v>246</v>
      </c>
      <c r="O36" s="374"/>
      <c r="P36" s="374"/>
      <c r="Q36" s="374"/>
      <c r="R36" s="374"/>
      <c r="S36" s="374"/>
      <c r="T36" s="374"/>
      <c r="U36" s="374"/>
      <c r="V36" s="374"/>
      <c r="W36" s="374"/>
      <c r="X36" s="374"/>
      <c r="Y36" s="374"/>
      <c r="Z36" s="32"/>
    </row>
    <row r="37" spans="1:26" ht="15" customHeight="1" outlineLevel="1" x14ac:dyDescent="0.25">
      <c r="A37" s="48">
        <f ca="1">(IFERROR(INDIRECT("'en double'!" &amp; ADDRESS(MATCH(A1,'en double'!$A$1:$A$27,0),MATCH($B$1,'en double'!$A$1:$AA$1,0))),0)
+ IFERROR(INDIRECT("'en double'!" &amp; ADDRESS(MATCH(A1,'en double'!$A$1:$A$27,0),MATCH($C$1,'en double'!$A$1:$AA$1,0))),0)
+ IFERROR(INDIRECT("'en double'!" &amp; ADDRESS(MATCH(A1,'en double'!$A$1:$A$27,0),MATCH($D$1,'en double'!$A$1:$AA$1,0))),0)
+ IFERROR(INDIRECT("'en double'!" &amp; ADDRESS(MATCH(A1,'en double'!$A$1:$A$27,0),MATCH($E$1,'en double'!$A$1:$AA$1,0))),0)
+ IFERROR(INDIRECT("'en double'!" &amp; ADDRESS(MATCH(A1,'en double'!$A$1:$A$27,0),MATCH($A$2,'en double'!$A$1:$AA$1,0))),0)
+ IFERROR(INDIRECT("'en double'!" &amp; ADDRESS(MATCH(A1,'en double'!$A$1:$A$27,0),MATCH($B$2,'en double'!$A$1:$AA$1,0))),0)
+ IFERROR(INDIRECT("'en double'!" &amp; ADDRESS(MATCH(A1,'en double'!$A$1:$A$27,0),MATCH($C$2,'en double'!$A$1:$AA$1,0))),0)
+ IFERROR(INDIRECT("'en double'!" &amp; ADDRESS(MATCH(A1,'en double'!$A$1:$A$27,0),MATCH($D$2,'en double'!$A$1:$AA$1,0))),0)
+ IFERROR(INDIRECT("'en double'!" &amp; ADDRESS(MATCH(A1,'en double'!$A$1:$A$27,0),MATCH($E$2,'en double'!$A$1:$AA$1,0))),0)
+ IFERROR(INDIRECT("'en double'!" &amp; ADDRESS(MATCH(A1,'en double'!$A$1:$A$27,0),MATCH($A$3,'en double'!$A$1:$AA$1,0))),0)
+ IFERROR(INDIRECT("'en double'!" &amp; ADDRESS(MATCH(A1,'en double'!$A$1:$A$27,0),MATCH($B$3,'en double'!$A$1:$AA$1,0))),0)
+ IFERROR(INDIRECT("'en double'!" &amp; ADDRESS(MATCH(A1,'en double'!$A$1:$A$27,0),MATCH($C$3,'en double'!$A$1:$AA$1,0))),0)
+ IFERROR(INDIRECT("'en double'!" &amp; ADDRESS(MATCH(A1,'en double'!$A$1:$A$27,0),MATCH($D$3,'en double'!$A$1:$AA$1,0))),0)
+ IFERROR(INDIRECT("'en double'!" &amp; ADDRESS(MATCH(A1,'en double'!$A$1:$A$27,0),MATCH($E$3,'en double'!$A$1:$AA$1,0))),0)
+ IFERROR(INDIRECT("'en double'!" &amp; ADDRESS(MATCH(A1,'en double'!$A$1:$A$27,0),MATCH($A$1,'en double'!$A$1:$AA$1,0))),0)) / SUM('en double'!$B$2:$AA$27)</f>
        <v>1.4277344972003958E-3</v>
      </c>
      <c r="B37" s="48">
        <f ca="1">(IFERROR(INDIRECT("'en double'!" &amp; ADDRESS(MATCH(B1,'en double'!$A$1:$A$27,0),MATCH($B$1,'en double'!$A$1:$AA$1,0))),0)
+ IFERROR(INDIRECT("'en double'!" &amp; ADDRESS(MATCH(B1,'en double'!$A$1:$A$27,0),MATCH($C$1,'en double'!$A$1:$AA$1,0))),0)
+ IFERROR(INDIRECT("'en double'!" &amp; ADDRESS(MATCH(B1,'en double'!$A$1:$A$27,0),MATCH($D$1,'en double'!$A$1:$AA$1,0))),0)
+ IFERROR(INDIRECT("'en double'!" &amp; ADDRESS(MATCH(B1,'en double'!$A$1:$A$27,0),MATCH($E$1,'en double'!$A$1:$AA$1,0))),0)
+ IFERROR(INDIRECT("'en double'!" &amp; ADDRESS(MATCH(B1,'en double'!$A$1:$A$27,0),MATCH($A$2,'en double'!$A$1:$AA$1,0))),0)
+ IFERROR(INDIRECT("'en double'!" &amp; ADDRESS(MATCH(B1,'en double'!$A$1:$A$27,0),MATCH($B$2,'en double'!$A$1:$AA$1,0))),0)
+ IFERROR(INDIRECT("'en double'!" &amp; ADDRESS(MATCH(B1,'en double'!$A$1:$A$27,0),MATCH($C$2,'en double'!$A$1:$AA$1,0))),0)
+ IFERROR(INDIRECT("'en double'!" &amp; ADDRESS(MATCH(B1,'en double'!$A$1:$A$27,0),MATCH($D$2,'en double'!$A$1:$AA$1,0))),0)
+ IFERROR(INDIRECT("'en double'!" &amp; ADDRESS(MATCH(B1,'en double'!$A$1:$A$27,0),MATCH($E$2,'en double'!$A$1:$AA$1,0))),0)
+ IFERROR(INDIRECT("'en double'!" &amp; ADDRESS(MATCH(B1,'en double'!$A$1:$A$27,0),MATCH($A$3,'en double'!$A$1:$AA$1,0))),0)
+ IFERROR(INDIRECT("'en double'!" &amp; ADDRESS(MATCH(B1,'en double'!$A$1:$A$27,0),MATCH($B$3,'en double'!$A$1:$AA$1,0))),0)
+ IFERROR(INDIRECT("'en double'!" &amp; ADDRESS(MATCH(B1,'en double'!$A$1:$A$27,0),MATCH($C$3,'en double'!$A$1:$AA$1,0))),0)
+ IFERROR(INDIRECT("'en double'!" &amp; ADDRESS(MATCH(B1,'en double'!$A$1:$A$27,0),MATCH($D$3,'en double'!$A$1:$AA$1,0))),0)
+ IFERROR(INDIRECT("'en double'!" &amp; ADDRESS(MATCH(B1,'en double'!$A$1:$A$27,0),MATCH($E$3,'en double'!$A$1:$AA$1,0))),0)
+ IFERROR(INDIRECT("'en double'!" &amp; ADDRESS(MATCH(B1,'en double'!$A$1:$A$27,0),MATCH($A$1,'en double'!$A$1:$AA$1,0))),0)) / SUM('en double'!$B$2:$AA$27)</f>
        <v>1.6050910368120005E-2</v>
      </c>
      <c r="C37" s="48">
        <f ca="1">(IFERROR(INDIRECT("'en double'!" &amp; ADDRESS(MATCH(C1,'en double'!$A$1:$A$27,0),MATCH($B$1,'en double'!$A$1:$AA$1,0))),0)
+ IFERROR(INDIRECT("'en double'!" &amp; ADDRESS(MATCH(C1,'en double'!$A$1:$A$27,0),MATCH($C$1,'en double'!$A$1:$AA$1,0))),0)
+ IFERROR(INDIRECT("'en double'!" &amp; ADDRESS(MATCH(C1,'en double'!$A$1:$A$27,0),MATCH($D$1,'en double'!$A$1:$AA$1,0))),0)
+ IFERROR(INDIRECT("'en double'!" &amp; ADDRESS(MATCH(C1,'en double'!$A$1:$A$27,0),MATCH($E$1,'en double'!$A$1:$AA$1,0))),0)
+ IFERROR(INDIRECT("'en double'!" &amp; ADDRESS(MATCH(C1,'en double'!$A$1:$A$27,0),MATCH($A$2,'en double'!$A$1:$AA$1,0))),0)
+ IFERROR(INDIRECT("'en double'!" &amp; ADDRESS(MATCH(C1,'en double'!$A$1:$A$27,0),MATCH($B$2,'en double'!$A$1:$AA$1,0))),0)
+ IFERROR(INDIRECT("'en double'!" &amp; ADDRESS(MATCH(C1,'en double'!$A$1:$A$27,0),MATCH($C$2,'en double'!$A$1:$AA$1,0))),0)
+ IFERROR(INDIRECT("'en double'!" &amp; ADDRESS(MATCH(C1,'en double'!$A$1:$A$27,0),MATCH($D$2,'en double'!$A$1:$AA$1,0))),0)
+ IFERROR(INDIRECT("'en double'!" &amp; ADDRESS(MATCH(C1,'en double'!$A$1:$A$27,0),MATCH($E$2,'en double'!$A$1:$AA$1,0))),0)
+ IFERROR(INDIRECT("'en double'!" &amp; ADDRESS(MATCH(C1,'en double'!$A$1:$A$27,0),MATCH($A$3,'en double'!$A$1:$AA$1,0))),0)
+ IFERROR(INDIRECT("'en double'!" &amp; ADDRESS(MATCH(C1,'en double'!$A$1:$A$27,0),MATCH($B$3,'en double'!$A$1:$AA$1,0))),0)
+ IFERROR(INDIRECT("'en double'!" &amp; ADDRESS(MATCH(C1,'en double'!$A$1:$A$27,0),MATCH($C$3,'en double'!$A$1:$AA$1,0))),0)
+ IFERROR(INDIRECT("'en double'!" &amp; ADDRESS(MATCH(C1,'en double'!$A$1:$A$27,0),MATCH($D$3,'en double'!$A$1:$AA$1,0))),0)
+ IFERROR(INDIRECT("'en double'!" &amp; ADDRESS(MATCH(C1,'en double'!$A$1:$A$27,0),MATCH($E$3,'en double'!$A$1:$AA$1,0))),0)
+ IFERROR(INDIRECT("'en double'!" &amp; ADDRESS(MATCH(C1,'en double'!$A$1:$A$27,0),MATCH($A$1,'en double'!$A$1:$AA$1,0))),0)) / SUM('en double'!$B$2:$AA$27)</f>
        <v>5.2011711713136323E-2</v>
      </c>
      <c r="D37" s="165">
        <f ca="1">(IFERROR(INDIRECT("'en double'!" &amp; ADDRESS(MATCH(D1,'en double'!$A$1:$A$27,0),MATCH($B$1,'en double'!$A$1:$AA$1,0))),0)
+ IFERROR(INDIRECT("'en double'!" &amp; ADDRESS(MATCH(D1,'en double'!$A$1:$A$27,0),MATCH($C$1,'en double'!$A$1:$AA$1,0))),0)
+ IFERROR(INDIRECT("'en double'!" &amp; ADDRESS(MATCH(D1,'en double'!$A$1:$A$27,0),MATCH($D$1,'en double'!$A$1:$AA$1,0))),0)
+ IFERROR(INDIRECT("'en double'!" &amp; ADDRESS(MATCH(D1,'en double'!$A$1:$A$27,0),MATCH($E$1,'en double'!$A$1:$AA$1,0))),0)
+ IFERROR(INDIRECT("'en double'!" &amp; ADDRESS(MATCH(D1,'en double'!$A$1:$A$27,0),MATCH($A$2,'en double'!$A$1:$AA$1,0))),0)
+ IFERROR(INDIRECT("'en double'!" &amp; ADDRESS(MATCH(D1,'en double'!$A$1:$A$27,0),MATCH($B$2,'en double'!$A$1:$AA$1,0))),0)
+ IFERROR(INDIRECT("'en double'!" &amp; ADDRESS(MATCH(D1,'en double'!$A$1:$A$27,0),MATCH($C$2,'en double'!$A$1:$AA$1,0))),0)
+ IFERROR(INDIRECT("'en double'!" &amp; ADDRESS(MATCH(D1,'en double'!$A$1:$A$27,0),MATCH($D$2,'en double'!$A$1:$AA$1,0))),0)
+ IFERROR(INDIRECT("'en double'!" &amp; ADDRESS(MATCH(D1,'en double'!$A$1:$A$27,0),MATCH($E$2,'en double'!$A$1:$AA$1,0))),0)
+ IFERROR(INDIRECT("'en double'!" &amp; ADDRESS(MATCH(D1,'en double'!$A$1:$A$27,0),MATCH($A$3,'en double'!$A$1:$AA$1,0))),0)
+ IFERROR(INDIRECT("'en double'!" &amp; ADDRESS(MATCH(D1,'en double'!$A$1:$A$27,0),MATCH($B$3,'en double'!$A$1:$AA$1,0))),0)
+ IFERROR(INDIRECT("'en double'!" &amp; ADDRESS(MATCH(D1,'en double'!$A$1:$A$27,0),MATCH($C$3,'en double'!$A$1:$AA$1,0))),0)
+ IFERROR(INDIRECT("'en double'!" &amp; ADDRESS(MATCH(D1,'en double'!$A$1:$A$27,0),MATCH($D$3,'en double'!$A$1:$AA$1,0))),0)
+ IFERROR(INDIRECT("'en double'!" &amp; ADDRESS(MATCH(D1,'en double'!$A$1:$A$27,0),MATCH($E$3,'en double'!$A$1:$AA$1,0))),0)
+ IFERROR(INDIRECT("'en double'!" &amp; ADDRESS(MATCH(D1,'en double'!$A$1:$A$27,0),MATCH($A$1,'en double'!$A$1:$AA$1,0))),0)) / SUM('en double'!$B$2:$AA$27)</f>
        <v>3.5372203258933494E-3</v>
      </c>
      <c r="E37" s="50">
        <f ca="1">(IFERROR(INDIRECT("'en double'!" &amp; ADDRESS(MATCH(E1,'en double'!$A$1:$A$27,0),MATCH($B$1,'en double'!$A$1:$AA$1,0))),0)
+ IFERROR(INDIRECT("'en double'!" &amp; ADDRESS(MATCH(E1,'en double'!$A$1:$A$27,0),MATCH($C$1,'en double'!$A$1:$AA$1,0))),0)
+ IFERROR(INDIRECT("'en double'!" &amp; ADDRESS(MATCH(E1,'en double'!$A$1:$A$27,0),MATCH($D$1,'en double'!$A$1:$AA$1,0))),0)
+ IFERROR(INDIRECT("'en double'!" &amp; ADDRESS(MATCH(E1,'en double'!$A$1:$A$27,0),MATCH($E$1,'en double'!$A$1:$AA$1,0))),0)
+ IFERROR(INDIRECT("'en double'!" &amp; ADDRESS(MATCH(E1,'en double'!$A$1:$A$27,0),MATCH($A$2,'en double'!$A$1:$AA$1,0))),0)
+ IFERROR(INDIRECT("'en double'!" &amp; ADDRESS(MATCH(E1,'en double'!$A$1:$A$27,0),MATCH($B$2,'en double'!$A$1:$AA$1,0))),0)
+ IFERROR(INDIRECT("'en double'!" &amp; ADDRESS(MATCH(E1,'en double'!$A$1:$A$27,0),MATCH($C$2,'en double'!$A$1:$AA$1,0))),0)
+ IFERROR(INDIRECT("'en double'!" &amp; ADDRESS(MATCH(E1,'en double'!$A$1:$A$27,0),MATCH($D$2,'en double'!$A$1:$AA$1,0))),0)
+ IFERROR(INDIRECT("'en double'!" &amp; ADDRESS(MATCH(E1,'en double'!$A$1:$A$27,0),MATCH($E$2,'en double'!$A$1:$AA$1,0))),0)
+ IFERROR(INDIRECT("'en double'!" &amp; ADDRESS(MATCH(E1,'en double'!$A$1:$A$27,0),MATCH($A$3,'en double'!$A$1:$AA$1,0))),0)
+ IFERROR(INDIRECT("'en double'!" &amp; ADDRESS(MATCH(E1,'en double'!$A$1:$A$27,0),MATCH($B$3,'en double'!$A$1:$AA$1,0))),0)
+ IFERROR(INDIRECT("'en double'!" &amp; ADDRESS(MATCH(E1,'en double'!$A$1:$A$27,0),MATCH($C$3,'en double'!$A$1:$AA$1,0))),0)
+ IFERROR(INDIRECT("'en double'!" &amp; ADDRESS(MATCH(E1,'en double'!$A$1:$A$27,0),MATCH($D$3,'en double'!$A$1:$AA$1,0))),0)
+ IFERROR(INDIRECT("'en double'!" &amp; ADDRESS(MATCH(E1,'en double'!$A$1:$A$27,0),MATCH($E$3,'en double'!$A$1:$AA$1,0))),0)
+ IFERROR(INDIRECT("'en double'!" &amp; ADDRESS(MATCH(E1,'en double'!$A$1:$A$27,0),MATCH($A$1,'en double'!$A$1:$AA$1,0))),0)) / SUM('en double'!$B$2:$AA$27)</f>
        <v>1.6643659108848748E-3</v>
      </c>
      <c r="F37" s="49">
        <f ca="1">(IFERROR(INDIRECT("'en double'!" &amp; ADDRESS(MATCH(F1,'en double'!$A$1:$A$27,0),MATCH($I$1,'en double'!$A$1:$AA$1,0))),0)
+ IFERROR(INDIRECT("'en double'!" &amp; ADDRESS(MATCH(F1,'en double'!$A$1:$A$27,0),MATCH($G$1,'en double'!$A$1:$AA$1,0))),0)
+ IFERROR(INDIRECT("'en double'!" &amp; ADDRESS(MATCH(F1,'en double'!$A$1:$A$27,0),MATCH($H$1,'en double'!$A$1:$AA$1,0))),0)
+ IFERROR(INDIRECT("'en double'!" &amp; ADDRESS(MATCH(F1,'en double'!$A$1:$A$27,0),MATCH($J$1,'en double'!$A$1:$AA$1,0))),0)
+ IFERROR(INDIRECT("'en double'!" &amp; ADDRESS(MATCH(F1,'en double'!$A$1:$A$27,0),MATCH($K$1,'en double'!$A$1:$AA$1,0))),0)
+ IFERROR(INDIRECT("'en double'!" &amp; ADDRESS(MATCH(F1,'en double'!$A$1:$A$27,0),MATCH($L$1,'en double'!$A$1:$AA$1,0))),0)
+ IFERROR(INDIRECT("'en double'!" &amp; ADDRESS(MATCH(F1,'en double'!$A$1:$A$27,0),MATCH($F$2,'en double'!$A$1:$AA$1,0))),0)
+ IFERROR(INDIRECT("'en double'!" &amp; ADDRESS(MATCH(F1,'en double'!$A$1:$A$27,0),MATCH($G$2,'en double'!$A$1:$AA$1,0))),0)
+ IFERROR(INDIRECT("'en double'!" &amp; ADDRESS(MATCH(F1,'en double'!$A$1:$A$27,0),MATCH($H$2,'en double'!$A$1:$AA$1,0))),0)
+ IFERROR(INDIRECT("'en double'!" &amp; ADDRESS(MATCH(F1,'en double'!$A$1:$A$27,0),MATCH($I$2,'en double'!$A$1:$AA$1,0))),0)
+ IFERROR(INDIRECT("'en double'!" &amp; ADDRESS(MATCH(F1,'en double'!$A$1:$A$27,0),MATCH($J$2,'en double'!$A$1:$AA$1,0))),0)
+ IFERROR(INDIRECT("'en double'!" &amp; ADDRESS(MATCH(F1,'en double'!$A$1:$A$27,0),MATCH($K$2,'en double'!$A$1:$AA$1,0))),0)
+ IFERROR(INDIRECT("'en double'!" &amp; ADDRESS(MATCH(F1,'en double'!$A$1:$A$27,0),MATCH($F$3,'en double'!$A$1:$AA$1,0))),0)
+ IFERROR(INDIRECT("'en double'!" &amp; ADDRESS(MATCH(F1,'en double'!$A$1:$A$27,0),MATCH($G$3,'en double'!$A$1:$AA$1,0))),0)
+ IFERROR(INDIRECT("'en double'!" &amp; ADDRESS(MATCH(F1,'en double'!$A$1:$A$27,0),MATCH($H$3,'en double'!$A$1:$AA$1,0))),0)
+ IFERROR(INDIRECT("'en double'!" &amp; ADDRESS(MATCH(F1,'en double'!$A$1:$A$27,0),MATCH($I$3,'en double'!$A$1:$AA$1,0))),0)
+ IFERROR(INDIRECT("'en double'!" &amp; ADDRESS(MATCH(F1,'en double'!$A$1:$A$27,0),MATCH($J$3,'en double'!$A$1:$AA$1,0))),0)
+ IFERROR(INDIRECT("'en double'!" &amp; ADDRESS(MATCH(F1,'en double'!$A$1:$A$27,0),MATCH($F$1,'en double'!$A$1:$AA$1,0))),0)) / SUM('en double'!$B$2:$AA$27)</f>
        <v>6.9979625689801987E-5</v>
      </c>
      <c r="G37" s="47">
        <f ca="1">(IFERROR(INDIRECT("'en double'!" &amp; ADDRESS(MATCH(G1,'en double'!$A$1:$A$27,0),MATCH($I$1,'en double'!$A$1:$AA$1,0))),0)
+ IFERROR(INDIRECT("'en double'!" &amp; ADDRESS(MATCH(G1,'en double'!$A$1:$A$27,0),MATCH($G$1,'en double'!$A$1:$AA$1,0))),0)
+ IFERROR(INDIRECT("'en double'!" &amp; ADDRESS(MATCH(G1,'en double'!$A$1:$A$27,0),MATCH($H$1,'en double'!$A$1:$AA$1,0))),0)
+ IFERROR(INDIRECT("'en double'!" &amp; ADDRESS(MATCH(G1,'en double'!$A$1:$A$27,0),MATCH($J$1,'en double'!$A$1:$AA$1,0))),0)
+ IFERROR(INDIRECT("'en double'!" &amp; ADDRESS(MATCH(G1,'en double'!$A$1:$A$27,0),MATCH($K$1,'en double'!$A$1:$AA$1,0))),0)
+ IFERROR(INDIRECT("'en double'!" &amp; ADDRESS(MATCH(G1,'en double'!$A$1:$A$27,0),MATCH($L$1,'en double'!$A$1:$AA$1,0))),0)
+ IFERROR(INDIRECT("'en double'!" &amp; ADDRESS(MATCH(G1,'en double'!$A$1:$A$27,0),MATCH($F$2,'en double'!$A$1:$AA$1,0))),0)
+ IFERROR(INDIRECT("'en double'!" &amp; ADDRESS(MATCH(G1,'en double'!$A$1:$A$27,0),MATCH($G$2,'en double'!$A$1:$AA$1,0))),0)
+ IFERROR(INDIRECT("'en double'!" &amp; ADDRESS(MATCH(G1,'en double'!$A$1:$A$27,0),MATCH($H$2,'en double'!$A$1:$AA$1,0))),0)
+ IFERROR(INDIRECT("'en double'!" &amp; ADDRESS(MATCH(G1,'en double'!$A$1:$A$27,0),MATCH($I$2,'en double'!$A$1:$AA$1,0))),0)
+ IFERROR(INDIRECT("'en double'!" &amp; ADDRESS(MATCH(G1,'en double'!$A$1:$A$27,0),MATCH($J$2,'en double'!$A$1:$AA$1,0))),0)
+ IFERROR(INDIRECT("'en double'!" &amp; ADDRESS(MATCH(G1,'en double'!$A$1:$A$27,0),MATCH($K$2,'en double'!$A$1:$AA$1,0))),0)
+ IFERROR(INDIRECT("'en double'!" &amp; ADDRESS(MATCH(G1,'en double'!$A$1:$A$27,0),MATCH($F$3,'en double'!$A$1:$AA$1,0))),0)
+ IFERROR(INDIRECT("'en double'!" &amp; ADDRESS(MATCH(G1,'en double'!$A$1:$A$27,0),MATCH($G$3,'en double'!$A$1:$AA$1,0))),0)
+ IFERROR(INDIRECT("'en double'!" &amp; ADDRESS(MATCH(G1,'en double'!$A$1:$A$27,0),MATCH($H$3,'en double'!$A$1:$AA$1,0))),0)
+ IFERROR(INDIRECT("'en double'!" &amp; ADDRESS(MATCH(G1,'en double'!$A$1:$A$27,0),MATCH($I$3,'en double'!$A$1:$AA$1,0))),0)
+ IFERROR(INDIRECT("'en double'!" &amp; ADDRESS(MATCH(G1,'en double'!$A$1:$A$27,0),MATCH($J$3,'en double'!$A$1:$AA$1,0))),0)
+ IFERROR(INDIRECT("'en double'!" &amp; ADDRESS(MATCH(G1,'en double'!$A$1:$A$27,0),MATCH($F$1,'en double'!$A$1:$AA$1,0))),0)) / SUM('en double'!$B$2:$AA$27)</f>
        <v>1.7988516223375226E-3</v>
      </c>
      <c r="H37" s="47">
        <f ca="1">(IFERROR(INDIRECT("'en double'!" &amp; ADDRESS(MATCH(H1,'en double'!$A$1:$A$27,0),MATCH($I$1,'en double'!$A$1:$AA$1,0))),0)
+ IFERROR(INDIRECT("'en double'!" &amp; ADDRESS(MATCH(H1,'en double'!$A$1:$A$27,0),MATCH($G$1,'en double'!$A$1:$AA$1,0))),0)
+ IFERROR(INDIRECT("'en double'!" &amp; ADDRESS(MATCH(H1,'en double'!$A$1:$A$27,0),MATCH($H$1,'en double'!$A$1:$AA$1,0))),0)
+ IFERROR(INDIRECT("'en double'!" &amp; ADDRESS(MATCH(H1,'en double'!$A$1:$A$27,0),MATCH($J$1,'en double'!$A$1:$AA$1,0))),0)
+ IFERROR(INDIRECT("'en double'!" &amp; ADDRESS(MATCH(H1,'en double'!$A$1:$A$27,0),MATCH($K$1,'en double'!$A$1:$AA$1,0))),0)
+ IFERROR(INDIRECT("'en double'!" &amp; ADDRESS(MATCH(H1,'en double'!$A$1:$A$27,0),MATCH($L$1,'en double'!$A$1:$AA$1,0))),0)
+ IFERROR(INDIRECT("'en double'!" &amp; ADDRESS(MATCH(H1,'en double'!$A$1:$A$27,0),MATCH($F$2,'en double'!$A$1:$AA$1,0))),0)
+ IFERROR(INDIRECT("'en double'!" &amp; ADDRESS(MATCH(H1,'en double'!$A$1:$A$27,0),MATCH($G$2,'en double'!$A$1:$AA$1,0))),0)
+ IFERROR(INDIRECT("'en double'!" &amp; ADDRESS(MATCH(H1,'en double'!$A$1:$A$27,0),MATCH($H$2,'en double'!$A$1:$AA$1,0))),0)
+ IFERROR(INDIRECT("'en double'!" &amp; ADDRESS(MATCH(H1,'en double'!$A$1:$A$27,0),MATCH($I$2,'en double'!$A$1:$AA$1,0))),0)
+ IFERROR(INDIRECT("'en double'!" &amp; ADDRESS(MATCH(H1,'en double'!$A$1:$A$27,0),MATCH($J$2,'en double'!$A$1:$AA$1,0))),0)
+ IFERROR(INDIRECT("'en double'!" &amp; ADDRESS(MATCH(H1,'en double'!$A$1:$A$27,0),MATCH($K$2,'en double'!$A$1:$AA$1,0))),0)
+ IFERROR(INDIRECT("'en double'!" &amp; ADDRESS(MATCH(H1,'en double'!$A$1:$A$27,0),MATCH($F$3,'en double'!$A$1:$AA$1,0))),0)
+ IFERROR(INDIRECT("'en double'!" &amp; ADDRESS(MATCH(H1,'en double'!$A$1:$A$27,0),MATCH($G$3,'en double'!$A$1:$AA$1,0))),0)
+ IFERROR(INDIRECT("'en double'!" &amp; ADDRESS(MATCH(H1,'en double'!$A$1:$A$27,0),MATCH($H$3,'en double'!$A$1:$AA$1,0))),0)
+ IFERROR(INDIRECT("'en double'!" &amp; ADDRESS(MATCH(H1,'en double'!$A$1:$A$27,0),MATCH($I$3,'en double'!$A$1:$AA$1,0))),0)
+ IFERROR(INDIRECT("'en double'!" &amp; ADDRESS(MATCH(H1,'en double'!$A$1:$A$27,0),MATCH($J$3,'en double'!$A$1:$AA$1,0))),0)
+ IFERROR(INDIRECT("'en double'!" &amp; ADDRESS(MATCH(H1,'en double'!$A$1:$A$27,0),MATCH($F$1,'en double'!$A$1:$AA$1,0))),0)) / SUM('en double'!$B$2:$AA$27)</f>
        <v>5.1025854350532484E-3</v>
      </c>
      <c r="I37" s="47">
        <f ca="1">(IFERROR(INDIRECT("'en double'!" &amp; ADDRESS(MATCH(I1,'en double'!$A$1:$A$27,0),MATCH($I$1,'en double'!$A$1:$AA$1,0))),0)
+ IFERROR(INDIRECT("'en double'!" &amp; ADDRESS(MATCH(I1,'en double'!$A$1:$A$27,0),MATCH($G$1,'en double'!$A$1:$AA$1,0))),0)
+ IFERROR(INDIRECT("'en double'!" &amp; ADDRESS(MATCH(I1,'en double'!$A$1:$A$27,0),MATCH($H$1,'en double'!$A$1:$AA$1,0))),0)
+ IFERROR(INDIRECT("'en double'!" &amp; ADDRESS(MATCH(I1,'en double'!$A$1:$A$27,0),MATCH($J$1,'en double'!$A$1:$AA$1,0))),0)
+ IFERROR(INDIRECT("'en double'!" &amp; ADDRESS(MATCH(I1,'en double'!$A$1:$A$27,0),MATCH($K$1,'en double'!$A$1:$AA$1,0))),0)
+ IFERROR(INDIRECT("'en double'!" &amp; ADDRESS(MATCH(I1,'en double'!$A$1:$A$27,0),MATCH($L$1,'en double'!$A$1:$AA$1,0))),0)
+ IFERROR(INDIRECT("'en double'!" &amp; ADDRESS(MATCH(I1,'en double'!$A$1:$A$27,0),MATCH($F$2,'en double'!$A$1:$AA$1,0))),0)
+ IFERROR(INDIRECT("'en double'!" &amp; ADDRESS(MATCH(I1,'en double'!$A$1:$A$27,0),MATCH($G$2,'en double'!$A$1:$AA$1,0))),0)
+ IFERROR(INDIRECT("'en double'!" &amp; ADDRESS(MATCH(I1,'en double'!$A$1:$A$27,0),MATCH($H$2,'en double'!$A$1:$AA$1,0))),0)
+ IFERROR(INDIRECT("'en double'!" &amp; ADDRESS(MATCH(I1,'en double'!$A$1:$A$27,0),MATCH($I$2,'en double'!$A$1:$AA$1,0))),0)
+ IFERROR(INDIRECT("'en double'!" &amp; ADDRESS(MATCH(I1,'en double'!$A$1:$A$27,0),MATCH($J$2,'en double'!$A$1:$AA$1,0))),0)
+ IFERROR(INDIRECT("'en double'!" &amp; ADDRESS(MATCH(I1,'en double'!$A$1:$A$27,0),MATCH($K$2,'en double'!$A$1:$AA$1,0))),0)
+ IFERROR(INDIRECT("'en double'!" &amp; ADDRESS(MATCH(I1,'en double'!$A$1:$A$27,0),MATCH($F$3,'en double'!$A$1:$AA$1,0))),0)
+ IFERROR(INDIRECT("'en double'!" &amp; ADDRESS(MATCH(I1,'en double'!$A$1:$A$27,0),MATCH($G$3,'en double'!$A$1:$AA$1,0))),0)
+ IFERROR(INDIRECT("'en double'!" &amp; ADDRESS(MATCH(I1,'en double'!$A$1:$A$27,0),MATCH($H$3,'en double'!$A$1:$AA$1,0))),0)
+ IFERROR(INDIRECT("'en double'!" &amp; ADDRESS(MATCH(I1,'en double'!$A$1:$A$27,0),MATCH($I$3,'en double'!$A$1:$AA$1,0))),0)
+ IFERROR(INDIRECT("'en double'!" &amp; ADDRESS(MATCH(I1,'en double'!$A$1:$A$27,0),MATCH($J$3,'en double'!$A$1:$AA$1,0))),0)
+ IFERROR(INDIRECT("'en double'!" &amp; ADDRESS(MATCH(I1,'en double'!$A$1:$A$27,0),MATCH($F$1,'en double'!$A$1:$AA$1,0))),0)) / SUM('en double'!$B$2:$AA$27)</f>
        <v>1.2696588324405161E-2</v>
      </c>
      <c r="J37" s="49">
        <f ca="1">(IFERROR(INDIRECT("'en double'!" &amp; ADDRESS(MATCH(J1,'en double'!$A$1:$A$27,0),MATCH($I$1,'en double'!$A$1:$AA$1,0))),0)
+ IFERROR(INDIRECT("'en double'!" &amp; ADDRESS(MATCH(J1,'en double'!$A$1:$A$27,0),MATCH($G$1,'en double'!$A$1:$AA$1,0))),0)
+ IFERROR(INDIRECT("'en double'!" &amp; ADDRESS(MATCH(J1,'en double'!$A$1:$A$27,0),MATCH($H$1,'en double'!$A$1:$AA$1,0))),0)
+ IFERROR(INDIRECT("'en double'!" &amp; ADDRESS(MATCH(J1,'en double'!$A$1:$A$27,0),MATCH($J$1,'en double'!$A$1:$AA$1,0))),0)
+ IFERROR(INDIRECT("'en double'!" &amp; ADDRESS(MATCH(J1,'en double'!$A$1:$A$27,0),MATCH($K$1,'en double'!$A$1:$AA$1,0))),0)
+ IFERROR(INDIRECT("'en double'!" &amp; ADDRESS(MATCH(J1,'en double'!$A$1:$A$27,0),MATCH($L$1,'en double'!$A$1:$AA$1,0))),0)
+ IFERROR(INDIRECT("'en double'!" &amp; ADDRESS(MATCH(J1,'en double'!$A$1:$A$27,0),MATCH($F$2,'en double'!$A$1:$AA$1,0))),0)
+ IFERROR(INDIRECT("'en double'!" &amp; ADDRESS(MATCH(J1,'en double'!$A$1:$A$27,0),MATCH($G$2,'en double'!$A$1:$AA$1,0))),0)
+ IFERROR(INDIRECT("'en double'!" &amp; ADDRESS(MATCH(J1,'en double'!$A$1:$A$27,0),MATCH($H$2,'en double'!$A$1:$AA$1,0))),0)
+ IFERROR(INDIRECT("'en double'!" &amp; ADDRESS(MATCH(J1,'en double'!$A$1:$A$27,0),MATCH($I$2,'en double'!$A$1:$AA$1,0))),0)
+ IFERROR(INDIRECT("'en double'!" &amp; ADDRESS(MATCH(J1,'en double'!$A$1:$A$27,0),MATCH($J$2,'en double'!$A$1:$AA$1,0))),0)
+ IFERROR(INDIRECT("'en double'!" &amp; ADDRESS(MATCH(J1,'en double'!$A$1:$A$27,0),MATCH($K$2,'en double'!$A$1:$AA$1,0))),0)
+ IFERROR(INDIRECT("'en double'!" &amp; ADDRESS(MATCH(J1,'en double'!$A$1:$A$27,0),MATCH($F$3,'en double'!$A$1:$AA$1,0))),0)
+ IFERROR(INDIRECT("'en double'!" &amp; ADDRESS(MATCH(J1,'en double'!$A$1:$A$27,0),MATCH($G$3,'en double'!$A$1:$AA$1,0))),0)
+ IFERROR(INDIRECT("'en double'!" &amp; ADDRESS(MATCH(J1,'en double'!$A$1:$A$27,0),MATCH($H$3,'en double'!$A$1:$AA$1,0))),0)
+ IFERROR(INDIRECT("'en double'!" &amp; ADDRESS(MATCH(J1,'en double'!$A$1:$A$27,0),MATCH($I$3,'en double'!$A$1:$AA$1,0))),0)
+ IFERROR(INDIRECT("'en double'!" &amp; ADDRESS(MATCH(J1,'en double'!$A$1:$A$27,0),MATCH($J$3,'en double'!$A$1:$AA$1,0))),0)
+ IFERROR(INDIRECT("'en double'!" &amp; ADDRESS(MATCH(J1,'en double'!$A$1:$A$27,0),MATCH($F$1,'en double'!$A$1:$AA$1,0))),0)) / SUM('en double'!$B$2:$AA$27)</f>
        <v>4.5921379201414663E-5</v>
      </c>
      <c r="K37" s="159">
        <f ca="1">(IFERROR(INDIRECT("'en double'!" &amp; ADDRESS(MATCH(K1,'en double'!$A$1:$A$27,0),MATCH($I$1,'en double'!$A$1:$AA$1,0))),0)
+ IFERROR(INDIRECT("'en double'!" &amp; ADDRESS(MATCH(K1,'en double'!$A$1:$A$27,0),MATCH($G$1,'en double'!$A$1:$AA$1,0))),0)
+ IFERROR(INDIRECT("'en double'!" &amp; ADDRESS(MATCH(K1,'en double'!$A$1:$A$27,0),MATCH($H$1,'en double'!$A$1:$AA$1,0))),0)
+ IFERROR(INDIRECT("'en double'!" &amp; ADDRESS(MATCH(K1,'en double'!$A$1:$A$27,0),MATCH($J$1,'en double'!$A$1:$AA$1,0))),0)
+ IFERROR(INDIRECT("'en double'!" &amp; ADDRESS(MATCH(K1,'en double'!$A$1:$A$27,0),MATCH($K$1,'en double'!$A$1:$AA$1,0))),0)
+ IFERROR(INDIRECT("'en double'!" &amp; ADDRESS(MATCH(K1,'en double'!$A$1:$A$27,0),MATCH($L$1,'en double'!$A$1:$AA$1,0))),0)
+ IFERROR(INDIRECT("'en double'!" &amp; ADDRESS(MATCH(K1,'en double'!$A$1:$A$27,0),MATCH($F$2,'en double'!$A$1:$AA$1,0))),0)
+ IFERROR(INDIRECT("'en double'!" &amp; ADDRESS(MATCH(K1,'en double'!$A$1:$A$27,0),MATCH($G$2,'en double'!$A$1:$AA$1,0))),0)
+ IFERROR(INDIRECT("'en double'!" &amp; ADDRESS(MATCH(K1,'en double'!$A$1:$A$27,0),MATCH($H$2,'en double'!$A$1:$AA$1,0))),0)
+ IFERROR(INDIRECT("'en double'!" &amp; ADDRESS(MATCH(K1,'en double'!$A$1:$A$27,0),MATCH($I$2,'en double'!$A$1:$AA$1,0))),0)
+ IFERROR(INDIRECT("'en double'!" &amp; ADDRESS(MATCH(K1,'en double'!$A$1:$A$27,0),MATCH($J$2,'en double'!$A$1:$AA$1,0))),0)
+ IFERROR(INDIRECT("'en double'!" &amp; ADDRESS(MATCH(K1,'en double'!$A$1:$A$27,0),MATCH($K$2,'en double'!$A$1:$AA$1,0))),0)
+ IFERROR(INDIRECT("'en double'!" &amp; ADDRESS(MATCH(K1,'en double'!$A$1:$A$27,0),MATCH($F$3,'en double'!$A$1:$AA$1,0))),0)
+ IFERROR(INDIRECT("'en double'!" &amp; ADDRESS(MATCH(K1,'en double'!$A$1:$A$27,0),MATCH($G$3,'en double'!$A$1:$AA$1,0))),0)
+ IFERROR(INDIRECT("'en double'!" &amp; ADDRESS(MATCH(K1,'en double'!$A$1:$A$27,0),MATCH($H$3,'en double'!$A$1:$AA$1,0))),0)
+ IFERROR(INDIRECT("'en double'!" &amp; ADDRESS(MATCH(K1,'en double'!$A$1:$A$27,0),MATCH($I$3,'en double'!$A$1:$AA$1,0))),0)
+ IFERROR(INDIRECT("'en double'!" &amp; ADDRESS(MATCH(K1,'en double'!$A$1:$A$27,0),MATCH($J$3,'en double'!$A$1:$AA$1,0))),0)
+ IFERROR(INDIRECT("'en double'!" &amp; ADDRESS(MATCH(K1,'en double'!$A$1:$A$27,0),MATCH($F$1,'en double'!$A$1:$AA$1,0))),0)) / SUM('en double'!$B$2:$AA$27)</f>
        <v>0</v>
      </c>
      <c r="L37" s="159">
        <f ca="1">(IFERROR(INDIRECT("'en double'!" &amp; ADDRESS(MATCH(L1,'en double'!$A$1:$A$27,0),MATCH($I$1,'en double'!$A$1:$AA$1,0))),0)
+ IFERROR(INDIRECT("'en double'!" &amp; ADDRESS(MATCH(L1,'en double'!$A$1:$A$27,0),MATCH($G$1,'en double'!$A$1:$AA$1,0))),0)
+ IFERROR(INDIRECT("'en double'!" &amp; ADDRESS(MATCH(L1,'en double'!$A$1:$A$27,0),MATCH($H$1,'en double'!$A$1:$AA$1,0))),0)
+ IFERROR(INDIRECT("'en double'!" &amp; ADDRESS(MATCH(L1,'en double'!$A$1:$A$27,0),MATCH($J$1,'en double'!$A$1:$AA$1,0))),0)
+ IFERROR(INDIRECT("'en double'!" &amp; ADDRESS(MATCH(L1,'en double'!$A$1:$A$27,0),MATCH($K$1,'en double'!$A$1:$AA$1,0))),0)
+ IFERROR(INDIRECT("'en double'!" &amp; ADDRESS(MATCH(L1,'en double'!$A$1:$A$27,0),MATCH($L$1,'en double'!$A$1:$AA$1,0))),0)
+ IFERROR(INDIRECT("'en double'!" &amp; ADDRESS(MATCH(L1,'en double'!$A$1:$A$27,0),MATCH($F$2,'en double'!$A$1:$AA$1,0))),0)
+ IFERROR(INDIRECT("'en double'!" &amp; ADDRESS(MATCH(L1,'en double'!$A$1:$A$27,0),MATCH($G$2,'en double'!$A$1:$AA$1,0))),0)
+ IFERROR(INDIRECT("'en double'!" &amp; ADDRESS(MATCH(L1,'en double'!$A$1:$A$27,0),MATCH($H$2,'en double'!$A$1:$AA$1,0))),0)
+ IFERROR(INDIRECT("'en double'!" &amp; ADDRESS(MATCH(L1,'en double'!$A$1:$A$27,0),MATCH($I$2,'en double'!$A$1:$AA$1,0))),0)
+ IFERROR(INDIRECT("'en double'!" &amp; ADDRESS(MATCH(L1,'en double'!$A$1:$A$27,0),MATCH($J$2,'en double'!$A$1:$AA$1,0))),0)
+ IFERROR(INDIRECT("'en double'!" &amp; ADDRESS(MATCH(L1,'en double'!$A$1:$A$27,0),MATCH($K$2,'en double'!$A$1:$AA$1,0))),0)
+ IFERROR(INDIRECT("'en double'!" &amp; ADDRESS(MATCH(L1,'en double'!$A$1:$A$27,0),MATCH($F$3,'en double'!$A$1:$AA$1,0))),0)
+ IFERROR(INDIRECT("'en double'!" &amp; ADDRESS(MATCH(L1,'en double'!$A$1:$A$27,0),MATCH($G$3,'en double'!$A$1:$AA$1,0))),0)
+ IFERROR(INDIRECT("'en double'!" &amp; ADDRESS(MATCH(L1,'en double'!$A$1:$A$27,0),MATCH($H$3,'en double'!$A$1:$AA$1,0))),0)
+ IFERROR(INDIRECT("'en double'!" &amp; ADDRESS(MATCH(L1,'en double'!$A$1:$A$27,0),MATCH($I$3,'en double'!$A$1:$AA$1,0))),0)
+ IFERROR(INDIRECT("'en double'!" &amp; ADDRESS(MATCH(L1,'en double'!$A$1:$A$27,0),MATCH($J$3,'en double'!$A$1:$AA$1,0))),0)
+ IFERROR(INDIRECT("'en double'!" &amp; ADDRESS(MATCH(L1,'en double'!$A$1:$A$27,0),MATCH($F$1,'en double'!$A$1:$AA$1,0))),0)) / SUM('en double'!$B$2:$AA$27)</f>
        <v>0</v>
      </c>
      <c r="M37" s="49"/>
      <c r="N37" s="168">
        <f ca="1">(IFERROR(INDIRECT("'ru double'!" &amp; ADDRESS(MATCH(N1,'ru double'!$A$1:$A$34,0),MATCH($O$1,'ru double'!$A$1:$AH$1,0))),0)
+ IFERROR(INDIRECT("'ru double'!" &amp; ADDRESS(MATCH(N1,'ru double'!$A$1:$A$34,0),MATCH($P$1,'ru double'!$A$1:$AH$1,0))),0)
+ IFERROR(INDIRECT("'ru double'!" &amp; ADDRESS(MATCH(N1,'ru double'!$A$1:$A$34,0),MATCH($Q$1,'ru double'!$A$1:$AH$1,0))),0)
+ IFERROR(INDIRECT("'ru double'!" &amp; ADDRESS(MATCH(N1,'ru double'!$A$1:$A$34,0),MATCH($R$1,'ru double'!$A$1:$AH$1,0))),0)
+ IFERROR(INDIRECT("'ru double'!" &amp; ADDRESS(MATCH(N1,'ru double'!$A$1:$A$34,0),MATCH($N$2,'ru double'!$A$1:$AH$1,0))),0)
+ IFERROR(INDIRECT("'ru double'!" &amp; ADDRESS(MATCH(N1,'ru double'!$A$1:$A$34,0),MATCH($O$2,'ru double'!$A$1:$AH$1,0))),0)
+ IFERROR(INDIRECT("'ru double'!" &amp; ADDRESS(MATCH(N1,'ru double'!$A$1:$A$34,0),MATCH($P$2,'ru double'!$A$1:$AH$1,0))),0)
+ IFERROR(INDIRECT("'ru double'!" &amp; ADDRESS(MATCH(N1,'ru double'!$A$1:$A$34,0),MATCH($Q$2,'ru double'!$A$1:$AH$1,0))),0)
+ IFERROR(INDIRECT("'ru double'!" &amp; ADDRESS(MATCH(N1,'ru double'!$A$1:$A$34,0),MATCH($R$2,'ru double'!$A$1:$AH$1,0))),0)
+ IFERROR(INDIRECT("'ru double'!" &amp; ADDRESS(MATCH(N1,'ru double'!$A$1:$A$34,0),MATCH($N$3,'ru double'!$A$1:$AH$1,0))),0)
+ IFERROR(INDIRECT("'ru double'!" &amp; ADDRESS(MATCH(N1,'ru double'!$A$1:$A$34,0),MATCH($O$3,'ru double'!$A$1:$AH$1,0))),0)
+ IFERROR(INDIRECT("'ru double'!" &amp; ADDRESS(MATCH(N1,'ru double'!$A$1:$A$34,0),MATCH($P$3,'ru double'!$A$1:$AH$1,0))),0)
+ IFERROR(INDIRECT("'ru double'!" &amp; ADDRESS(MATCH(N1,'ru double'!$A$1:$A$34,0),MATCH($Q$3,'ru double'!$A$1:$AH$1,0))),0)
+ IFERROR(INDIRECT("'ru double'!" &amp; ADDRESS(MATCH(N1,'ru double'!$A$1:$A$34,0),MATCH($R$3,'ru double'!$A$1:$AH$1,0))),0)
+ IFERROR(INDIRECT("'ru double'!" &amp; ADDRESS(MATCH(N1,'ru double'!$A$1:$A$34,0),MATCH($N$1,'ru double'!$A$1:$AH$1,0))),0)) / SUM('ru double'!$B$2:$AH$34)</f>
        <v>8.2822508543353951E-4</v>
      </c>
      <c r="O37" s="48">
        <f ca="1">(IFERROR(INDIRECT("'ru double'!" &amp; ADDRESS(MATCH(O1,'ru double'!$A$1:$A$34,0),MATCH($O$1,'ru double'!$A$1:$AH$1,0))),0)
+ IFERROR(INDIRECT("'ru double'!" &amp; ADDRESS(MATCH(O1,'ru double'!$A$1:$A$34,0),MATCH($P$1,'ru double'!$A$1:$AH$1,0))),0)
+ IFERROR(INDIRECT("'ru double'!" &amp; ADDRESS(MATCH(O1,'ru double'!$A$1:$A$34,0),MATCH($Q$1,'ru double'!$A$1:$AH$1,0))),0)
+ IFERROR(INDIRECT("'ru double'!" &amp; ADDRESS(MATCH(O1,'ru double'!$A$1:$A$34,0),MATCH($R$1,'ru double'!$A$1:$AH$1,0))),0)
+ IFERROR(INDIRECT("'ru double'!" &amp; ADDRESS(MATCH(O1,'ru double'!$A$1:$A$34,0),MATCH($N$2,'ru double'!$A$1:$AH$1,0))),0)
+ IFERROR(INDIRECT("'ru double'!" &amp; ADDRESS(MATCH(O1,'ru double'!$A$1:$A$34,0),MATCH($O$2,'ru double'!$A$1:$AH$1,0))),0)
+ IFERROR(INDIRECT("'ru double'!" &amp; ADDRESS(MATCH(O1,'ru double'!$A$1:$A$34,0),MATCH($P$2,'ru double'!$A$1:$AH$1,0))),0)
+ IFERROR(INDIRECT("'ru double'!" &amp; ADDRESS(MATCH(O1,'ru double'!$A$1:$A$34,0),MATCH($Q$2,'ru double'!$A$1:$AH$1,0))),0)
+ IFERROR(INDIRECT("'ru double'!" &amp; ADDRESS(MATCH(O1,'ru double'!$A$1:$A$34,0),MATCH($R$2,'ru double'!$A$1:$AH$1,0))),0)
+ IFERROR(INDIRECT("'ru double'!" &amp; ADDRESS(MATCH(O1,'ru double'!$A$1:$A$34,0),MATCH($N$3,'ru double'!$A$1:$AH$1,0))),0)
+ IFERROR(INDIRECT("'ru double'!" &amp; ADDRESS(MATCH(O1,'ru double'!$A$1:$A$34,0),MATCH($O$3,'ru double'!$A$1:$AH$1,0))),0)
+ IFERROR(INDIRECT("'ru double'!" &amp; ADDRESS(MATCH(O1,'ru double'!$A$1:$A$34,0),MATCH($P$3,'ru double'!$A$1:$AH$1,0))),0)
+ IFERROR(INDIRECT("'ru double'!" &amp; ADDRESS(MATCH(O1,'ru double'!$A$1:$A$34,0),MATCH($Q$3,'ru double'!$A$1:$AH$1,0))),0)
+ IFERROR(INDIRECT("'ru double'!" &amp; ADDRESS(MATCH(O1,'ru double'!$A$1:$A$34,0),MATCH($R$3,'ru double'!$A$1:$AH$1,0))),0)
+ IFERROR(INDIRECT("'ru double'!" &amp; ADDRESS(MATCH(O1,'ru double'!$A$1:$A$34,0),MATCH($N$1,'ru double'!$A$1:$AH$1,0))),0)) / SUM('ru double'!$B$2:$AH$34)</f>
        <v>1.9396967772240058E-2</v>
      </c>
      <c r="P37" s="48">
        <f ca="1">(IFERROR(INDIRECT("'ru double'!" &amp; ADDRESS(MATCH(P1,'ru double'!$A$1:$A$34,0),MATCH($O$1,'ru double'!$A$1:$AH$1,0))),0)
+ IFERROR(INDIRECT("'ru double'!" &amp; ADDRESS(MATCH(P1,'ru double'!$A$1:$A$34,0),MATCH($P$1,'ru double'!$A$1:$AH$1,0))),0)
+ IFERROR(INDIRECT("'ru double'!" &amp; ADDRESS(MATCH(P1,'ru double'!$A$1:$A$34,0),MATCH($Q$1,'ru double'!$A$1:$AH$1,0))),0)
+ IFERROR(INDIRECT("'ru double'!" &amp; ADDRESS(MATCH(P1,'ru double'!$A$1:$A$34,0),MATCH($R$1,'ru double'!$A$1:$AH$1,0))),0)
+ IFERROR(INDIRECT("'ru double'!" &amp; ADDRESS(MATCH(P1,'ru double'!$A$1:$A$34,0),MATCH($N$2,'ru double'!$A$1:$AH$1,0))),0)
+ IFERROR(INDIRECT("'ru double'!" &amp; ADDRESS(MATCH(P1,'ru double'!$A$1:$A$34,0),MATCH($O$2,'ru double'!$A$1:$AH$1,0))),0)
+ IFERROR(INDIRECT("'ru double'!" &amp; ADDRESS(MATCH(P1,'ru double'!$A$1:$A$34,0),MATCH($P$2,'ru double'!$A$1:$AH$1,0))),0)
+ IFERROR(INDIRECT("'ru double'!" &amp; ADDRESS(MATCH(P1,'ru double'!$A$1:$A$34,0),MATCH($Q$2,'ru double'!$A$1:$AH$1,0))),0)
+ IFERROR(INDIRECT("'ru double'!" &amp; ADDRESS(MATCH(P1,'ru double'!$A$1:$A$34,0),MATCH($R$2,'ru double'!$A$1:$AH$1,0))),0)
+ IFERROR(INDIRECT("'ru double'!" &amp; ADDRESS(MATCH(P1,'ru double'!$A$1:$A$34,0),MATCH($N$3,'ru double'!$A$1:$AH$1,0))),0)
+ IFERROR(INDIRECT("'ru double'!" &amp; ADDRESS(MATCH(P1,'ru double'!$A$1:$A$34,0),MATCH($O$3,'ru double'!$A$1:$AH$1,0))),0)
+ IFERROR(INDIRECT("'ru double'!" &amp; ADDRESS(MATCH(P1,'ru double'!$A$1:$A$34,0),MATCH($P$3,'ru double'!$A$1:$AH$1,0))),0)
+ IFERROR(INDIRECT("'ru double'!" &amp; ADDRESS(MATCH(P1,'ru double'!$A$1:$A$34,0),MATCH($Q$3,'ru double'!$A$1:$AH$1,0))),0)
+ IFERROR(INDIRECT("'ru double'!" &amp; ADDRESS(MATCH(P1,'ru double'!$A$1:$A$34,0),MATCH($R$3,'ru double'!$A$1:$AH$1,0))),0)
+ IFERROR(INDIRECT("'ru double'!" &amp; ADDRESS(MATCH(P1,'ru double'!$A$1:$A$34,0),MATCH($N$1,'ru double'!$A$1:$AH$1,0))),0)) / SUM('ru double'!$B$2:$AH$34)</f>
        <v>5.2236287661293936E-3</v>
      </c>
      <c r="Q37" s="49">
        <f ca="1">(IFERROR(INDIRECT("'ru double'!" &amp; ADDRESS(MATCH(Q1,'ru double'!$A$1:$A$34,0),MATCH($O$1,'ru double'!$A$1:$AH$1,0))),0)
+ IFERROR(INDIRECT("'ru double'!" &amp; ADDRESS(MATCH(Q1,'ru double'!$A$1:$A$34,0),MATCH($P$1,'ru double'!$A$1:$AH$1,0))),0)
+ IFERROR(INDIRECT("'ru double'!" &amp; ADDRESS(MATCH(Q1,'ru double'!$A$1:$A$34,0),MATCH($Q$1,'ru double'!$A$1:$AH$1,0))),0)
+ IFERROR(INDIRECT("'ru double'!" &amp; ADDRESS(MATCH(Q1,'ru double'!$A$1:$A$34,0),MATCH($R$1,'ru double'!$A$1:$AH$1,0))),0)
+ IFERROR(INDIRECT("'ru double'!" &amp; ADDRESS(MATCH(Q1,'ru double'!$A$1:$A$34,0),MATCH($N$2,'ru double'!$A$1:$AH$1,0))),0)
+ IFERROR(INDIRECT("'ru double'!" &amp; ADDRESS(MATCH(Q1,'ru double'!$A$1:$A$34,0),MATCH($O$2,'ru double'!$A$1:$AH$1,0))),0)
+ IFERROR(INDIRECT("'ru double'!" &amp; ADDRESS(MATCH(Q1,'ru double'!$A$1:$A$34,0),MATCH($P$2,'ru double'!$A$1:$AH$1,0))),0)
+ IFERROR(INDIRECT("'ru double'!" &amp; ADDRESS(MATCH(Q1,'ru double'!$A$1:$A$34,0),MATCH($Q$2,'ru double'!$A$1:$AH$1,0))),0)
+ IFERROR(INDIRECT("'ru double'!" &amp; ADDRESS(MATCH(Q1,'ru double'!$A$1:$A$34,0),MATCH($R$2,'ru double'!$A$1:$AH$1,0))),0)
+ IFERROR(INDIRECT("'ru double'!" &amp; ADDRESS(MATCH(Q1,'ru double'!$A$1:$A$34,0),MATCH($N$3,'ru double'!$A$1:$AH$1,0))),0)
+ IFERROR(INDIRECT("'ru double'!" &amp; ADDRESS(MATCH(Q1,'ru double'!$A$1:$A$34,0),MATCH($O$3,'ru double'!$A$1:$AH$1,0))),0)
+ IFERROR(INDIRECT("'ru double'!" &amp; ADDRESS(MATCH(Q1,'ru double'!$A$1:$A$34,0),MATCH($P$3,'ru double'!$A$1:$AH$1,0))),0)
+ IFERROR(INDIRECT("'ru double'!" &amp; ADDRESS(MATCH(Q1,'ru double'!$A$1:$A$34,0),MATCH($Q$3,'ru double'!$A$1:$AH$1,0))),0)
+ IFERROR(INDIRECT("'ru double'!" &amp; ADDRESS(MATCH(Q1,'ru double'!$A$1:$A$34,0),MATCH($R$3,'ru double'!$A$1:$AH$1,0))),0)
+ IFERROR(INDIRECT("'ru double'!" &amp; ADDRESS(MATCH(Q1,'ru double'!$A$1:$A$34,0),MATCH($N$1,'ru double'!$A$1:$AH$1,0))),0)) / SUM('ru double'!$B$2:$AH$34)</f>
        <v>8.2955588057458465E-3</v>
      </c>
      <c r="R37" s="50">
        <f ca="1">(IFERROR(INDIRECT("'ru double'!" &amp; ADDRESS(MATCH(R1,'ru double'!$A$1:$A$34,0),MATCH($O$1,'ru double'!$A$1:$AH$1,0))),0)
+ IFERROR(INDIRECT("'ru double'!" &amp; ADDRESS(MATCH(R1,'ru double'!$A$1:$A$34,0),MATCH($P$1,'ru double'!$A$1:$AH$1,0))),0)
+ IFERROR(INDIRECT("'ru double'!" &amp; ADDRESS(MATCH(R1,'ru double'!$A$1:$A$34,0),MATCH($Q$1,'ru double'!$A$1:$AH$1,0))),0)
+ IFERROR(INDIRECT("'ru double'!" &amp; ADDRESS(MATCH(R1,'ru double'!$A$1:$A$34,0),MATCH($R$1,'ru double'!$A$1:$AH$1,0))),0)
+ IFERROR(INDIRECT("'ru double'!" &amp; ADDRESS(MATCH(R1,'ru double'!$A$1:$A$34,0),MATCH($N$2,'ru double'!$A$1:$AH$1,0))),0)
+ IFERROR(INDIRECT("'ru double'!" &amp; ADDRESS(MATCH(R1,'ru double'!$A$1:$A$34,0),MATCH($O$2,'ru double'!$A$1:$AH$1,0))),0)
+ IFERROR(INDIRECT("'ru double'!" &amp; ADDRESS(MATCH(R1,'ru double'!$A$1:$A$34,0),MATCH($P$2,'ru double'!$A$1:$AH$1,0))),0)
+ IFERROR(INDIRECT("'ru double'!" &amp; ADDRESS(MATCH(R1,'ru double'!$A$1:$A$34,0),MATCH($Q$2,'ru double'!$A$1:$AH$1,0))),0)
+ IFERROR(INDIRECT("'ru double'!" &amp; ADDRESS(MATCH(R1,'ru double'!$A$1:$A$34,0),MATCH($R$2,'ru double'!$A$1:$AH$1,0))),0)
+ IFERROR(INDIRECT("'ru double'!" &amp; ADDRESS(MATCH(R1,'ru double'!$A$1:$A$34,0),MATCH($N$3,'ru double'!$A$1:$AH$1,0))),0)
+ IFERROR(INDIRECT("'ru double'!" &amp; ADDRESS(MATCH(R1,'ru double'!$A$1:$A$34,0),MATCH($O$3,'ru double'!$A$1:$AH$1,0))),0)
+ IFERROR(INDIRECT("'ru double'!" &amp; ADDRESS(MATCH(R1,'ru double'!$A$1:$A$34,0),MATCH($P$3,'ru double'!$A$1:$AH$1,0))),0)
+ IFERROR(INDIRECT("'ru double'!" &amp; ADDRESS(MATCH(R1,'ru double'!$A$1:$A$34,0),MATCH($Q$3,'ru double'!$A$1:$AH$1,0))),0)
+ IFERROR(INDIRECT("'ru double'!" &amp; ADDRESS(MATCH(R1,'ru double'!$A$1:$A$34,0),MATCH($R$3,'ru double'!$A$1:$AH$1,0))),0)
+ IFERROR(INDIRECT("'ru double'!" &amp; ADDRESS(MATCH(R1,'ru double'!$A$1:$A$34,0),MATCH($N$1,'ru double'!$A$1:$AH$1,0))),0)) / SUM('ru double'!$B$2:$AH$34)</f>
        <v>4.7789024460639313E-3</v>
      </c>
      <c r="S37" s="49">
        <f ca="1">(IFERROR(INDIRECT("'ru double'!" &amp; ADDRESS(MATCH(S1,'ru double'!$A$1:$A$34,0),MATCH($V$1,'ru double'!$A$1:$AH$1,0))),0)
+ IFERROR(INDIRECT("'ru double'!" &amp; ADDRESS(MATCH(S1,'ru double'!$A$1:$A$34,0),MATCH($T$1,'ru double'!$A$1:$AH$1,0))),0)
+ IFERROR(INDIRECT("'ru double'!" &amp; ADDRESS(MATCH(S1,'ru double'!$A$1:$A$34,0),MATCH($U$1,'ru double'!$A$1:$AH$1,0))),0)
+ IFERROR(INDIRECT("'ru double'!" &amp; ADDRESS(MATCH(S1,'ru double'!$A$1:$A$34,0),MATCH($W$1,'ru double'!$A$1:$AH$1,0))),0)
+ IFERROR(INDIRECT("'ru double'!" &amp; ADDRESS(MATCH(S1,'ru double'!$A$1:$A$34,0),MATCH($X$1,'ru double'!$A$1:$AH$1,0))),0)
+ IFERROR(INDIRECT("'ru double'!" &amp; ADDRESS(MATCH(S1,'ru double'!$A$1:$A$34,0),MATCH($Y$1,'ru double'!$A$1:$AH$1,0))),0)
+ IFERROR(INDIRECT("'ru double'!" &amp; ADDRESS(MATCH(S1,'ru double'!$A$1:$A$34,0),MATCH($S$2,'ru double'!$A$1:$AH$1,0))),0)
+ IFERROR(INDIRECT("'ru double'!" &amp; ADDRESS(MATCH(S1,'ru double'!$A$1:$A$34,0),MATCH($T$2,'ru double'!$A$1:$AH$1,0))),0)
+ IFERROR(INDIRECT("'ru double'!" &amp; ADDRESS(MATCH(S1,'ru double'!$A$1:$A$34,0),MATCH($U$2,'ru double'!$A$1:$AH$1,0))),0)
+ IFERROR(INDIRECT("'ru double'!" &amp; ADDRESS(MATCH(S1,'ru double'!$A$1:$A$34,0),MATCH($V$2,'ru double'!$A$1:$AH$1,0))),0)
+ IFERROR(INDIRECT("'ru double'!" &amp; ADDRESS(MATCH(S1,'ru double'!$A$1:$A$34,0),MATCH($W$2,'ru double'!$A$1:$AH$1,0))),0)
+ IFERROR(INDIRECT("'ru double'!" &amp; ADDRESS(MATCH(S1,'ru double'!$A$1:$A$34,0),MATCH($X$2,'ru double'!$A$1:$AH$1,0))),0)
+ IFERROR(INDIRECT("'ru double'!" &amp; ADDRESS(MATCH(S1,'ru double'!$A$1:$A$34,0),MATCH($S$3,'ru double'!$A$1:$AH$1,0))),0)
+ IFERROR(INDIRECT("'ru double'!" &amp; ADDRESS(MATCH(S1,'ru double'!$A$1:$A$34,0),MATCH($T$3,'ru double'!$A$1:$AH$1,0))),0)
+ IFERROR(INDIRECT("'ru double'!" &amp; ADDRESS(MATCH(S1,'ru double'!$A$1:$A$34,0),MATCH($U$3,'ru double'!$A$1:$AH$1,0))),0)
+ IFERROR(INDIRECT("'ru double'!" &amp; ADDRESS(MATCH(S1,'ru double'!$A$1:$A$34,0),MATCH($V$3,'ru double'!$A$1:$AH$1,0))),0)
+ IFERROR(INDIRECT("'ru double'!" &amp; ADDRESS(MATCH(S1,'ru double'!$A$1:$A$34,0),MATCH($W$3,'ru double'!$A$1:$AH$1,0))),0)
+ IFERROR(INDIRECT("'ru double'!" &amp; ADDRESS(MATCH(S1,'ru double'!$A$1:$A$34,0),MATCH($S$1,'ru double'!$A$1:$AH$1,0))),0)) / SUM('ru double'!$B$2:$AH$34)</f>
        <v>6.7596449903733853E-3</v>
      </c>
      <c r="T37" s="47">
        <f ca="1">(IFERROR(INDIRECT("'ru double'!" &amp; ADDRESS(MATCH(T1,'ru double'!$A$1:$A$34,0),MATCH($V$1,'ru double'!$A$1:$AH$1,0))),0)
+ IFERROR(INDIRECT("'ru double'!" &amp; ADDRESS(MATCH(T1,'ru double'!$A$1:$A$34,0),MATCH($T$1,'ru double'!$A$1:$AH$1,0))),0)
+ IFERROR(INDIRECT("'ru double'!" &amp; ADDRESS(MATCH(T1,'ru double'!$A$1:$A$34,0),MATCH($U$1,'ru double'!$A$1:$AH$1,0))),0)
+ IFERROR(INDIRECT("'ru double'!" &amp; ADDRESS(MATCH(T1,'ru double'!$A$1:$A$34,0),MATCH($W$1,'ru double'!$A$1:$AH$1,0))),0)
+ IFERROR(INDIRECT("'ru double'!" &amp; ADDRESS(MATCH(T1,'ru double'!$A$1:$A$34,0),MATCH($X$1,'ru double'!$A$1:$AH$1,0))),0)
+ IFERROR(INDIRECT("'ru double'!" &amp; ADDRESS(MATCH(T1,'ru double'!$A$1:$A$34,0),MATCH($Y$1,'ru double'!$A$1:$AH$1,0))),0)
+ IFERROR(INDIRECT("'ru double'!" &amp; ADDRESS(MATCH(T1,'ru double'!$A$1:$A$34,0),MATCH($S$2,'ru double'!$A$1:$AH$1,0))),0)
+ IFERROR(INDIRECT("'ru double'!" &amp; ADDRESS(MATCH(T1,'ru double'!$A$1:$A$34,0),MATCH($T$2,'ru double'!$A$1:$AH$1,0))),0)
+ IFERROR(INDIRECT("'ru double'!" &amp; ADDRESS(MATCH(T1,'ru double'!$A$1:$A$34,0),MATCH($U$2,'ru double'!$A$1:$AH$1,0))),0)
+ IFERROR(INDIRECT("'ru double'!" &amp; ADDRESS(MATCH(T1,'ru double'!$A$1:$A$34,0),MATCH($V$2,'ru double'!$A$1:$AH$1,0))),0)
+ IFERROR(INDIRECT("'ru double'!" &amp; ADDRESS(MATCH(T1,'ru double'!$A$1:$A$34,0),MATCH($W$2,'ru double'!$A$1:$AH$1,0))),0)
+ IFERROR(INDIRECT("'ru double'!" &amp; ADDRESS(MATCH(T1,'ru double'!$A$1:$A$34,0),MATCH($X$2,'ru double'!$A$1:$AH$1,0))),0)
+ IFERROR(INDIRECT("'ru double'!" &amp; ADDRESS(MATCH(T1,'ru double'!$A$1:$A$34,0),MATCH($S$3,'ru double'!$A$1:$AH$1,0))),0)
+ IFERROR(INDIRECT("'ru double'!" &amp; ADDRESS(MATCH(T1,'ru double'!$A$1:$A$34,0),MATCH($T$3,'ru double'!$A$1:$AH$1,0))),0)
+ IFERROR(INDIRECT("'ru double'!" &amp; ADDRESS(MATCH(T1,'ru double'!$A$1:$A$34,0),MATCH($U$3,'ru double'!$A$1:$AH$1,0))),0)
+ IFERROR(INDIRECT("'ru double'!" &amp; ADDRESS(MATCH(T1,'ru double'!$A$1:$A$34,0),MATCH($V$3,'ru double'!$A$1:$AH$1,0))),0)
+ IFERROR(INDIRECT("'ru double'!" &amp; ADDRESS(MATCH(T1,'ru double'!$A$1:$A$34,0),MATCH($W$3,'ru double'!$A$1:$AH$1,0))),0)
+ IFERROR(INDIRECT("'ru double'!" &amp; ADDRESS(MATCH(T1,'ru double'!$A$1:$A$34,0),MATCH($S$1,'ru double'!$A$1:$AH$1,0))),0)) / SUM('ru double'!$B$2:$AH$34)</f>
        <v>1.0805483626698238E-3</v>
      </c>
      <c r="U37" s="48">
        <f ca="1">(IFERROR(INDIRECT("'ru double'!" &amp; ADDRESS(MATCH(U1,'ru double'!$A$1:$A$34,0),MATCH($V$1,'ru double'!$A$1:$AH$1,0))),0)
+ IFERROR(INDIRECT("'ru double'!" &amp; ADDRESS(MATCH(U1,'ru double'!$A$1:$A$34,0),MATCH($T$1,'ru double'!$A$1:$AH$1,0))),0)
+ IFERROR(INDIRECT("'ru double'!" &amp; ADDRESS(MATCH(U1,'ru double'!$A$1:$A$34,0),MATCH($U$1,'ru double'!$A$1:$AH$1,0))),0)
+ IFERROR(INDIRECT("'ru double'!" &amp; ADDRESS(MATCH(U1,'ru double'!$A$1:$A$34,0),MATCH($W$1,'ru double'!$A$1:$AH$1,0))),0)
+ IFERROR(INDIRECT("'ru double'!" &amp; ADDRESS(MATCH(U1,'ru double'!$A$1:$A$34,0),MATCH($X$1,'ru double'!$A$1:$AH$1,0))),0)
+ IFERROR(INDIRECT("'ru double'!" &amp; ADDRESS(MATCH(U1,'ru double'!$A$1:$A$34,0),MATCH($Y$1,'ru double'!$A$1:$AH$1,0))),0)
+ IFERROR(INDIRECT("'ru double'!" &amp; ADDRESS(MATCH(U1,'ru double'!$A$1:$A$34,0),MATCH($S$2,'ru double'!$A$1:$AH$1,0))),0)
+ IFERROR(INDIRECT("'ru double'!" &amp; ADDRESS(MATCH(U1,'ru double'!$A$1:$A$34,0),MATCH($T$2,'ru double'!$A$1:$AH$1,0))),0)
+ IFERROR(INDIRECT("'ru double'!" &amp; ADDRESS(MATCH(U1,'ru double'!$A$1:$A$34,0),MATCH($U$2,'ru double'!$A$1:$AH$1,0))),0)
+ IFERROR(INDIRECT("'ru double'!" &amp; ADDRESS(MATCH(U1,'ru double'!$A$1:$A$34,0),MATCH($V$2,'ru double'!$A$1:$AH$1,0))),0)
+ IFERROR(INDIRECT("'ru double'!" &amp; ADDRESS(MATCH(U1,'ru double'!$A$1:$A$34,0),MATCH($W$2,'ru double'!$A$1:$AH$1,0))),0)
+ IFERROR(INDIRECT("'ru double'!" &amp; ADDRESS(MATCH(U1,'ru double'!$A$1:$A$34,0),MATCH($X$2,'ru double'!$A$1:$AH$1,0))),0)
+ IFERROR(INDIRECT("'ru double'!" &amp; ADDRESS(MATCH(U1,'ru double'!$A$1:$A$34,0),MATCH($S$3,'ru double'!$A$1:$AH$1,0))),0)
+ IFERROR(INDIRECT("'ru double'!" &amp; ADDRESS(MATCH(U1,'ru double'!$A$1:$A$34,0),MATCH($T$3,'ru double'!$A$1:$AH$1,0))),0)
+ IFERROR(INDIRECT("'ru double'!" &amp; ADDRESS(MATCH(U1,'ru double'!$A$1:$A$34,0),MATCH($U$3,'ru double'!$A$1:$AH$1,0))),0)
+ IFERROR(INDIRECT("'ru double'!" &amp; ADDRESS(MATCH(U1,'ru double'!$A$1:$A$34,0),MATCH($V$3,'ru double'!$A$1:$AH$1,0))),0)
+ IFERROR(INDIRECT("'ru double'!" &amp; ADDRESS(MATCH(U1,'ru double'!$A$1:$A$34,0),MATCH($W$3,'ru double'!$A$1:$AH$1,0))),0)
+ IFERROR(INDIRECT("'ru double'!" &amp; ADDRESS(MATCH(U1,'ru double'!$A$1:$A$34,0),MATCH($S$1,'ru double'!$A$1:$AH$1,0))),0)) / SUM('ru double'!$B$2:$AH$34)</f>
        <v>8.3396486985894708E-3</v>
      </c>
      <c r="V37" s="47">
        <f ca="1">(IFERROR(INDIRECT("'ru double'!" &amp; ADDRESS(MATCH(V1,'ru double'!$A$1:$A$34,0),MATCH($V$1,'ru double'!$A$1:$AH$1,0))),0)
+ IFERROR(INDIRECT("'ru double'!" &amp; ADDRESS(MATCH(V1,'ru double'!$A$1:$A$34,0),MATCH($T$1,'ru double'!$A$1:$AH$1,0))),0)
+ IFERROR(INDIRECT("'ru double'!" &amp; ADDRESS(MATCH(V1,'ru double'!$A$1:$A$34,0),MATCH($U$1,'ru double'!$A$1:$AH$1,0))),0)
+ IFERROR(INDIRECT("'ru double'!" &amp; ADDRESS(MATCH(V1,'ru double'!$A$1:$A$34,0),MATCH($W$1,'ru double'!$A$1:$AH$1,0))),0)
+ IFERROR(INDIRECT("'ru double'!" &amp; ADDRESS(MATCH(V1,'ru double'!$A$1:$A$34,0),MATCH($X$1,'ru double'!$A$1:$AH$1,0))),0)
+ IFERROR(INDIRECT("'ru double'!" &amp; ADDRESS(MATCH(V1,'ru double'!$A$1:$A$34,0),MATCH($Y$1,'ru double'!$A$1:$AH$1,0))),0)
+ IFERROR(INDIRECT("'ru double'!" &amp; ADDRESS(MATCH(V1,'ru double'!$A$1:$A$34,0),MATCH($S$2,'ru double'!$A$1:$AH$1,0))),0)
+ IFERROR(INDIRECT("'ru double'!" &amp; ADDRESS(MATCH(V1,'ru double'!$A$1:$A$34,0),MATCH($T$2,'ru double'!$A$1:$AH$1,0))),0)
+ IFERROR(INDIRECT("'ru double'!" &amp; ADDRESS(MATCH(V1,'ru double'!$A$1:$A$34,0),MATCH($U$2,'ru double'!$A$1:$AH$1,0))),0)
+ IFERROR(INDIRECT("'ru double'!" &amp; ADDRESS(MATCH(V1,'ru double'!$A$1:$A$34,0),MATCH($V$2,'ru double'!$A$1:$AH$1,0))),0)
+ IFERROR(INDIRECT("'ru double'!" &amp; ADDRESS(MATCH(V1,'ru double'!$A$1:$A$34,0),MATCH($W$2,'ru double'!$A$1:$AH$1,0))),0)
+ IFERROR(INDIRECT("'ru double'!" &amp; ADDRESS(MATCH(V1,'ru double'!$A$1:$A$34,0),MATCH($X$2,'ru double'!$A$1:$AH$1,0))),0)
+ IFERROR(INDIRECT("'ru double'!" &amp; ADDRESS(MATCH(V1,'ru double'!$A$1:$A$34,0),MATCH($S$3,'ru double'!$A$1:$AH$1,0))),0)
+ IFERROR(INDIRECT("'ru double'!" &amp; ADDRESS(MATCH(V1,'ru double'!$A$1:$A$34,0),MATCH($T$3,'ru double'!$A$1:$AH$1,0))),0)
+ IFERROR(INDIRECT("'ru double'!" &amp; ADDRESS(MATCH(V1,'ru double'!$A$1:$A$34,0),MATCH($U$3,'ru double'!$A$1:$AH$1,0))),0)
+ IFERROR(INDIRECT("'ru double'!" &amp; ADDRESS(MATCH(V1,'ru double'!$A$1:$A$34,0),MATCH($V$3,'ru double'!$A$1:$AH$1,0))),0)
+ IFERROR(INDIRECT("'ru double'!" &amp; ADDRESS(MATCH(V1,'ru double'!$A$1:$A$34,0),MATCH($W$3,'ru double'!$A$1:$AH$1,0))),0)
+ IFERROR(INDIRECT("'ru double'!" &amp; ADDRESS(MATCH(V1,'ru double'!$A$1:$A$34,0),MATCH($S$1,'ru double'!$A$1:$AH$1,0))),0)) / SUM('ru double'!$B$2:$AH$34)</f>
        <v>5.8778886246190019E-3</v>
      </c>
      <c r="W37" s="49">
        <f ca="1">(IFERROR(INDIRECT("'ru double'!" &amp; ADDRESS(MATCH(W1,'ru double'!$A$1:$A$34,0),MATCH($V$1,'ru double'!$A$1:$AH$1,0))),0)
+ IFERROR(INDIRECT("'ru double'!" &amp; ADDRESS(MATCH(W1,'ru double'!$A$1:$A$34,0),MATCH($T$1,'ru double'!$A$1:$AH$1,0))),0)
+ IFERROR(INDIRECT("'ru double'!" &amp; ADDRESS(MATCH(W1,'ru double'!$A$1:$A$34,0),MATCH($U$1,'ru double'!$A$1:$AH$1,0))),0)
+ IFERROR(INDIRECT("'ru double'!" &amp; ADDRESS(MATCH(W1,'ru double'!$A$1:$A$34,0),MATCH($W$1,'ru double'!$A$1:$AH$1,0))),0)
+ IFERROR(INDIRECT("'ru double'!" &amp; ADDRESS(MATCH(W1,'ru double'!$A$1:$A$34,0),MATCH($X$1,'ru double'!$A$1:$AH$1,0))),0)
+ IFERROR(INDIRECT("'ru double'!" &amp; ADDRESS(MATCH(W1,'ru double'!$A$1:$A$34,0),MATCH($Y$1,'ru double'!$A$1:$AH$1,0))),0)
+ IFERROR(INDIRECT("'ru double'!" &amp; ADDRESS(MATCH(W1,'ru double'!$A$1:$A$34,0),MATCH($S$2,'ru double'!$A$1:$AH$1,0))),0)
+ IFERROR(INDIRECT("'ru double'!" &amp; ADDRESS(MATCH(W1,'ru double'!$A$1:$A$34,0),MATCH($T$2,'ru double'!$A$1:$AH$1,0))),0)
+ IFERROR(INDIRECT("'ru double'!" &amp; ADDRESS(MATCH(W1,'ru double'!$A$1:$A$34,0),MATCH($U$2,'ru double'!$A$1:$AH$1,0))),0)
+ IFERROR(INDIRECT("'ru double'!" &amp; ADDRESS(MATCH(W1,'ru double'!$A$1:$A$34,0),MATCH($V$2,'ru double'!$A$1:$AH$1,0))),0)
+ IFERROR(INDIRECT("'ru double'!" &amp; ADDRESS(MATCH(W1,'ru double'!$A$1:$A$34,0),MATCH($W$2,'ru double'!$A$1:$AH$1,0))),0)
+ IFERROR(INDIRECT("'ru double'!" &amp; ADDRESS(MATCH(W1,'ru double'!$A$1:$A$34,0),MATCH($X$2,'ru double'!$A$1:$AH$1,0))),0)
+ IFERROR(INDIRECT("'ru double'!" &amp; ADDRESS(MATCH(W1,'ru double'!$A$1:$A$34,0),MATCH($S$3,'ru double'!$A$1:$AH$1,0))),0)
+ IFERROR(INDIRECT("'ru double'!" &amp; ADDRESS(MATCH(W1,'ru double'!$A$1:$A$34,0),MATCH($T$3,'ru double'!$A$1:$AH$1,0))),0)
+ IFERROR(INDIRECT("'ru double'!" &amp; ADDRESS(MATCH(W1,'ru double'!$A$1:$A$34,0),MATCH($U$3,'ru double'!$A$1:$AH$1,0))),0)
+ IFERROR(INDIRECT("'ru double'!" &amp; ADDRESS(MATCH(W1,'ru double'!$A$1:$A$34,0),MATCH($V$3,'ru double'!$A$1:$AH$1,0))),0)
+ IFERROR(INDIRECT("'ru double'!" &amp; ADDRESS(MATCH(W1,'ru double'!$A$1:$A$34,0),MATCH($W$3,'ru double'!$A$1:$AH$1,0))),0)
+ IFERROR(INDIRECT("'ru double'!" &amp; ADDRESS(MATCH(W1,'ru double'!$A$1:$A$34,0),MATCH($S$1,'ru double'!$A$1:$AH$1,0))),0)) / SUM('ru double'!$B$2:$AH$34)</f>
        <v>1.4138969284231119E-2</v>
      </c>
      <c r="X37" s="49">
        <f ca="1">(IFERROR(INDIRECT("'ru double'!" &amp; ADDRESS(MATCH(X1,'ru double'!$A$1:$A$34,0),MATCH($V$1,'ru double'!$A$1:$AH$1,0))),0)
+ IFERROR(INDIRECT("'ru double'!" &amp; ADDRESS(MATCH(X1,'ru double'!$A$1:$A$34,0),MATCH($T$1,'ru double'!$A$1:$AH$1,0))),0)
+ IFERROR(INDIRECT("'ru double'!" &amp; ADDRESS(MATCH(X1,'ru double'!$A$1:$A$34,0),MATCH($U$1,'ru double'!$A$1:$AH$1,0))),0)
+ IFERROR(INDIRECT("'ru double'!" &amp; ADDRESS(MATCH(X1,'ru double'!$A$1:$A$34,0),MATCH($W$1,'ru double'!$A$1:$AH$1,0))),0)
+ IFERROR(INDIRECT("'ru double'!" &amp; ADDRESS(MATCH(X1,'ru double'!$A$1:$A$34,0),MATCH($X$1,'ru double'!$A$1:$AH$1,0))),0)
+ IFERROR(INDIRECT("'ru double'!" &amp; ADDRESS(MATCH(X1,'ru double'!$A$1:$A$34,0),MATCH($Y$1,'ru double'!$A$1:$AH$1,0))),0)
+ IFERROR(INDIRECT("'ru double'!" &amp; ADDRESS(MATCH(X1,'ru double'!$A$1:$A$34,0),MATCH($S$2,'ru double'!$A$1:$AH$1,0))),0)
+ IFERROR(INDIRECT("'ru double'!" &amp; ADDRESS(MATCH(X1,'ru double'!$A$1:$A$34,0),MATCH($T$2,'ru double'!$A$1:$AH$1,0))),0)
+ IFERROR(INDIRECT("'ru double'!" &amp; ADDRESS(MATCH(X1,'ru double'!$A$1:$A$34,0),MATCH($U$2,'ru double'!$A$1:$AH$1,0))),0)
+ IFERROR(INDIRECT("'ru double'!" &amp; ADDRESS(MATCH(X1,'ru double'!$A$1:$A$34,0),MATCH($V$2,'ru double'!$A$1:$AH$1,0))),0)
+ IFERROR(INDIRECT("'ru double'!" &amp; ADDRESS(MATCH(X1,'ru double'!$A$1:$A$34,0),MATCH($W$2,'ru double'!$A$1:$AH$1,0))),0)
+ IFERROR(INDIRECT("'ru double'!" &amp; ADDRESS(MATCH(X1,'ru double'!$A$1:$A$34,0),MATCH($X$2,'ru double'!$A$1:$AH$1,0))),0)
+ IFERROR(INDIRECT("'ru double'!" &amp; ADDRESS(MATCH(X1,'ru double'!$A$1:$A$34,0),MATCH($S$3,'ru double'!$A$1:$AH$1,0))),0)
+ IFERROR(INDIRECT("'ru double'!" &amp; ADDRESS(MATCH(X1,'ru double'!$A$1:$A$34,0),MATCH($T$3,'ru double'!$A$1:$AH$1,0))),0)
+ IFERROR(INDIRECT("'ru double'!" &amp; ADDRESS(MATCH(X1,'ru double'!$A$1:$A$34,0),MATCH($U$3,'ru double'!$A$1:$AH$1,0))),0)
+ IFERROR(INDIRECT("'ru double'!" &amp; ADDRESS(MATCH(X1,'ru double'!$A$1:$A$34,0),MATCH($V$3,'ru double'!$A$1:$AH$1,0))),0)
+ IFERROR(INDIRECT("'ru double'!" &amp; ADDRESS(MATCH(X1,'ru double'!$A$1:$A$34,0),MATCH($W$3,'ru double'!$A$1:$AH$1,0))),0)
+ IFERROR(INDIRECT("'ru double'!" &amp; ADDRESS(MATCH(X1,'ru double'!$A$1:$A$34,0),MATCH($S$1,'ru double'!$A$1:$AH$1,0))),0)) / SUM('ru double'!$B$2:$AH$34)</f>
        <v>1.0731656395927309E-4</v>
      </c>
      <c r="Y37" s="49">
        <f ca="1">(IFERROR(INDIRECT("'ru double'!" &amp; ADDRESS(MATCH(Y1,'ru double'!$A$1:$A$34,0),MATCH($V$1,'ru double'!$A$1:$AH$1,0))),0)
+ IFERROR(INDIRECT("'ru double'!" &amp; ADDRESS(MATCH(Y1,'ru double'!$A$1:$A$34,0),MATCH($T$1,'ru double'!$A$1:$AH$1,0))),0)
+ IFERROR(INDIRECT("'ru double'!" &amp; ADDRESS(MATCH(Y1,'ru double'!$A$1:$A$34,0),MATCH($U$1,'ru double'!$A$1:$AH$1,0))),0)
+ IFERROR(INDIRECT("'ru double'!" &amp; ADDRESS(MATCH(Y1,'ru double'!$A$1:$A$34,0),MATCH($W$1,'ru double'!$A$1:$AH$1,0))),0)
+ IFERROR(INDIRECT("'ru double'!" &amp; ADDRESS(MATCH(Y1,'ru double'!$A$1:$A$34,0),MATCH($X$1,'ru double'!$A$1:$AH$1,0))),0)
+ IFERROR(INDIRECT("'ru double'!" &amp; ADDRESS(MATCH(Y1,'ru double'!$A$1:$A$34,0),MATCH($Y$1,'ru double'!$A$1:$AH$1,0))),0)
+ IFERROR(INDIRECT("'ru double'!" &amp; ADDRESS(MATCH(Y1,'ru double'!$A$1:$A$34,0),MATCH($S$2,'ru double'!$A$1:$AH$1,0))),0)
+ IFERROR(INDIRECT("'ru double'!" &amp; ADDRESS(MATCH(Y1,'ru double'!$A$1:$A$34,0),MATCH($T$2,'ru double'!$A$1:$AH$1,0))),0)
+ IFERROR(INDIRECT("'ru double'!" &amp; ADDRESS(MATCH(Y1,'ru double'!$A$1:$A$34,0),MATCH($U$2,'ru double'!$A$1:$AH$1,0))),0)
+ IFERROR(INDIRECT("'ru double'!" &amp; ADDRESS(MATCH(Y1,'ru double'!$A$1:$A$34,0),MATCH($V$2,'ru double'!$A$1:$AH$1,0))),0)
+ IFERROR(INDIRECT("'ru double'!" &amp; ADDRESS(MATCH(Y1,'ru double'!$A$1:$A$34,0),MATCH($W$2,'ru double'!$A$1:$AH$1,0))),0)
+ IFERROR(INDIRECT("'ru double'!" &amp; ADDRESS(MATCH(Y1,'ru double'!$A$1:$A$34,0),MATCH($X$2,'ru double'!$A$1:$AH$1,0))),0)
+ IFERROR(INDIRECT("'ru double'!" &amp; ADDRESS(MATCH(Y1,'ru double'!$A$1:$A$34,0),MATCH($S$3,'ru double'!$A$1:$AH$1,0))),0)
+ IFERROR(INDIRECT("'ru double'!" &amp; ADDRESS(MATCH(Y1,'ru double'!$A$1:$A$34,0),MATCH($T$3,'ru double'!$A$1:$AH$1,0))),0)
+ IFERROR(INDIRECT("'ru double'!" &amp; ADDRESS(MATCH(Y1,'ru double'!$A$1:$A$34,0),MATCH($U$3,'ru double'!$A$1:$AH$1,0))),0)
+ IFERROR(INDIRECT("'ru double'!" &amp; ADDRESS(MATCH(Y1,'ru double'!$A$1:$A$34,0),MATCH($V$3,'ru double'!$A$1:$AH$1,0))),0)
+ IFERROR(INDIRECT("'ru double'!" &amp; ADDRESS(MATCH(Y1,'ru double'!$A$1:$A$34,0),MATCH($W$3,'ru double'!$A$1:$AH$1,0))),0)
+ IFERROR(INDIRECT("'ru double'!" &amp; ADDRESS(MATCH(Y1,'ru double'!$A$1:$A$34,0),MATCH($S$1,'ru double'!$A$1:$AH$1,0))),0)) / SUM('ru double'!$B$2:$AH$34)</f>
        <v>1.5034503518625718E-3</v>
      </c>
      <c r="Z37" s="32"/>
    </row>
    <row r="38" spans="1:26" ht="15" customHeight="1" outlineLevel="1" x14ac:dyDescent="0.25">
      <c r="A38" s="48">
        <f ca="1">(IFERROR(INDIRECT("'en double'!" &amp; ADDRESS(MATCH(A2,'en double'!$A$1:$A$27,0),MATCH($B$1,'en double'!$A$1:$AA$1,0))),0)
+ IFERROR(INDIRECT("'en double'!" &amp; ADDRESS(MATCH(A2,'en double'!$A$1:$A$27,0),MATCH($C$1,'en double'!$A$1:$AA$1,0))),0)
+ IFERROR(INDIRECT("'en double'!" &amp; ADDRESS(MATCH(A2,'en double'!$A$1:$A$27,0),MATCH($D$1,'en double'!$A$1:$AA$1,0))),0)
+ IFERROR(INDIRECT("'en double'!" &amp; ADDRESS(MATCH(A2,'en double'!$A$1:$A$27,0),MATCH($E$1,'en double'!$A$1:$AA$1,0))),0)
+ IFERROR(INDIRECT("'en double'!" &amp; ADDRESS(MATCH(A2,'en double'!$A$1:$A$27,0),MATCH($A$2,'en double'!$A$1:$AA$1,0))),0)
+ IFERROR(INDIRECT("'en double'!" &amp; ADDRESS(MATCH(A2,'en double'!$A$1:$A$27,0),MATCH($B$2,'en double'!$A$1:$AA$1,0))),0)
+ IFERROR(INDIRECT("'en double'!" &amp; ADDRESS(MATCH(A2,'en double'!$A$1:$A$27,0),MATCH($C$2,'en double'!$A$1:$AA$1,0))),0)
+ IFERROR(INDIRECT("'en double'!" &amp; ADDRESS(MATCH(A2,'en double'!$A$1:$A$27,0),MATCH($D$2,'en double'!$A$1:$AA$1,0))),0)
+ IFERROR(INDIRECT("'en double'!" &amp; ADDRESS(MATCH(A2,'en double'!$A$1:$A$27,0),MATCH($E$2,'en double'!$A$1:$AA$1,0))),0)
+ IFERROR(INDIRECT("'en double'!" &amp; ADDRESS(MATCH(A2,'en double'!$A$1:$A$27,0),MATCH($A$3,'en double'!$A$1:$AA$1,0))),0)
+ IFERROR(INDIRECT("'en double'!" &amp; ADDRESS(MATCH(A2,'en double'!$A$1:$A$27,0),MATCH($B$3,'en double'!$A$1:$AA$1,0))),0)
+ IFERROR(INDIRECT("'en double'!" &amp; ADDRESS(MATCH(A2,'en double'!$A$1:$A$27,0),MATCH($C$3,'en double'!$A$1:$AA$1,0))),0)
+ IFERROR(INDIRECT("'en double'!" &amp; ADDRESS(MATCH(A2,'en double'!$A$1:$A$27,0),MATCH($D$3,'en double'!$A$1:$AA$1,0))),0)
+ IFERROR(INDIRECT("'en double'!" &amp; ADDRESS(MATCH(A2,'en double'!$A$1:$A$27,0),MATCH($E$3,'en double'!$A$1:$AA$1,0))),0)
+ IFERROR(INDIRECT("'en double'!" &amp; ADDRESS(MATCH(A2,'en double'!$A$1:$A$27,0),MATCH($A$1,'en double'!$A$1:$AA$1,0))),0)) / SUM('en double'!$B$2:$AA$27)</f>
        <v>2.0884734445934795E-2</v>
      </c>
      <c r="B38" s="48">
        <f ca="1">(IFERROR(INDIRECT("'en double'!" &amp; ADDRESS(MATCH(B2,'en double'!$A$1:$A$27,0),MATCH($B$1,'en double'!$A$1:$AA$1,0))),0)
+ IFERROR(INDIRECT("'en double'!" &amp; ADDRESS(MATCH(B2,'en double'!$A$1:$A$27,0),MATCH($C$1,'en double'!$A$1:$AA$1,0))),0)
+ IFERROR(INDIRECT("'en double'!" &amp; ADDRESS(MATCH(B2,'en double'!$A$1:$A$27,0),MATCH($D$1,'en double'!$A$1:$AA$1,0))),0)
+ IFERROR(INDIRECT("'en double'!" &amp; ADDRESS(MATCH(B2,'en double'!$A$1:$A$27,0),MATCH($E$1,'en double'!$A$1:$AA$1,0))),0)
+ IFERROR(INDIRECT("'en double'!" &amp; ADDRESS(MATCH(B2,'en double'!$A$1:$A$27,0),MATCH($A$2,'en double'!$A$1:$AA$1,0))),0)
+ IFERROR(INDIRECT("'en double'!" &amp; ADDRESS(MATCH(B2,'en double'!$A$1:$A$27,0),MATCH($B$2,'en double'!$A$1:$AA$1,0))),0)
+ IFERROR(INDIRECT("'en double'!" &amp; ADDRESS(MATCH(B2,'en double'!$A$1:$A$27,0),MATCH($C$2,'en double'!$A$1:$AA$1,0))),0)
+ IFERROR(INDIRECT("'en double'!" &amp; ADDRESS(MATCH(B2,'en double'!$A$1:$A$27,0),MATCH($D$2,'en double'!$A$1:$AA$1,0))),0)
+ IFERROR(INDIRECT("'en double'!" &amp; ADDRESS(MATCH(B2,'en double'!$A$1:$A$27,0),MATCH($E$2,'en double'!$A$1:$AA$1,0))),0)
+ IFERROR(INDIRECT("'en double'!" &amp; ADDRESS(MATCH(B2,'en double'!$A$1:$A$27,0),MATCH($A$3,'en double'!$A$1:$AA$1,0))),0)
+ IFERROR(INDIRECT("'en double'!" &amp; ADDRESS(MATCH(B2,'en double'!$A$1:$A$27,0),MATCH($B$3,'en double'!$A$1:$AA$1,0))),0)
+ IFERROR(INDIRECT("'en double'!" &amp; ADDRESS(MATCH(B2,'en double'!$A$1:$A$27,0),MATCH($C$3,'en double'!$A$1:$AA$1,0))),0)
+ IFERROR(INDIRECT("'en double'!" &amp; ADDRESS(MATCH(B2,'en double'!$A$1:$A$27,0),MATCH($D$3,'en double'!$A$1:$AA$1,0))),0)
+ IFERROR(INDIRECT("'en double'!" &amp; ADDRESS(MATCH(B2,'en double'!$A$1:$A$27,0),MATCH($E$3,'en double'!$A$1:$AA$1,0))),0)
+ IFERROR(INDIRECT("'en double'!" &amp; ADDRESS(MATCH(B2,'en double'!$A$1:$A$27,0),MATCH($A$1,'en double'!$A$1:$AA$1,0))),0)) / SUM('en double'!$B$2:$AA$27)</f>
        <v>1.0325914587950175E-2</v>
      </c>
      <c r="C38" s="48">
        <f ca="1">(IFERROR(INDIRECT("'en double'!" &amp; ADDRESS(MATCH(C2,'en double'!$A$1:$A$27,0),MATCH($B$1,'en double'!$A$1:$AA$1,0))),0)
+ IFERROR(INDIRECT("'en double'!" &amp; ADDRESS(MATCH(C2,'en double'!$A$1:$A$27,0),MATCH($C$1,'en double'!$A$1:$AA$1,0))),0)
+ IFERROR(INDIRECT("'en double'!" &amp; ADDRESS(MATCH(C2,'en double'!$A$1:$A$27,0),MATCH($D$1,'en double'!$A$1:$AA$1,0))),0)
+ IFERROR(INDIRECT("'en double'!" &amp; ADDRESS(MATCH(C2,'en double'!$A$1:$A$27,0),MATCH($E$1,'en double'!$A$1:$AA$1,0))),0)
+ IFERROR(INDIRECT("'en double'!" &amp; ADDRESS(MATCH(C2,'en double'!$A$1:$A$27,0),MATCH($A$2,'en double'!$A$1:$AA$1,0))),0)
+ IFERROR(INDIRECT("'en double'!" &amp; ADDRESS(MATCH(C2,'en double'!$A$1:$A$27,0),MATCH($B$2,'en double'!$A$1:$AA$1,0))),0)
+ IFERROR(INDIRECT("'en double'!" &amp; ADDRESS(MATCH(C2,'en double'!$A$1:$A$27,0),MATCH($C$2,'en double'!$A$1:$AA$1,0))),0)
+ IFERROR(INDIRECT("'en double'!" &amp; ADDRESS(MATCH(C2,'en double'!$A$1:$A$27,0),MATCH($D$2,'en double'!$A$1:$AA$1,0))),0)
+ IFERROR(INDIRECT("'en double'!" &amp; ADDRESS(MATCH(C2,'en double'!$A$1:$A$27,0),MATCH($E$2,'en double'!$A$1:$AA$1,0))),0)
+ IFERROR(INDIRECT("'en double'!" &amp; ADDRESS(MATCH(C2,'en double'!$A$1:$A$27,0),MATCH($A$3,'en double'!$A$1:$AA$1,0))),0)
+ IFERROR(INDIRECT("'en double'!" &amp; ADDRESS(MATCH(C2,'en double'!$A$1:$A$27,0),MATCH($B$3,'en double'!$A$1:$AA$1,0))),0)
+ IFERROR(INDIRECT("'en double'!" &amp; ADDRESS(MATCH(C2,'en double'!$A$1:$A$27,0),MATCH($C$3,'en double'!$A$1:$AA$1,0))),0)
+ IFERROR(INDIRECT("'en double'!" &amp; ADDRESS(MATCH(C2,'en double'!$A$1:$A$27,0),MATCH($D$3,'en double'!$A$1:$AA$1,0))),0)
+ IFERROR(INDIRECT("'en double'!" &amp; ADDRESS(MATCH(C2,'en double'!$A$1:$A$27,0),MATCH($E$3,'en double'!$A$1:$AA$1,0))),0)
+ IFERROR(INDIRECT("'en double'!" &amp; ADDRESS(MATCH(C2,'en double'!$A$1:$A$27,0),MATCH($A$1,'en double'!$A$1:$AA$1,0))),0)) / SUM('en double'!$B$2:$AA$27)</f>
        <v>1.6387740188826678E-2</v>
      </c>
      <c r="D38" s="165">
        <f ca="1">(IFERROR(INDIRECT("'en double'!" &amp; ADDRESS(MATCH(D2,'en double'!$A$1:$A$27,0),MATCH($B$1,'en double'!$A$1:$AA$1,0))),0)
+ IFERROR(INDIRECT("'en double'!" &amp; ADDRESS(MATCH(D2,'en double'!$A$1:$A$27,0),MATCH($C$1,'en double'!$A$1:$AA$1,0))),0)
+ IFERROR(INDIRECT("'en double'!" &amp; ADDRESS(MATCH(D2,'en double'!$A$1:$A$27,0),MATCH($D$1,'en double'!$A$1:$AA$1,0))),0)
+ IFERROR(INDIRECT("'en double'!" &amp; ADDRESS(MATCH(D2,'en double'!$A$1:$A$27,0),MATCH($E$1,'en double'!$A$1:$AA$1,0))),0)
+ IFERROR(INDIRECT("'en double'!" &amp; ADDRESS(MATCH(D2,'en double'!$A$1:$A$27,0),MATCH($A$2,'en double'!$A$1:$AA$1,0))),0)
+ IFERROR(INDIRECT("'en double'!" &amp; ADDRESS(MATCH(D2,'en double'!$A$1:$A$27,0),MATCH($B$2,'en double'!$A$1:$AA$1,0))),0)
+ IFERROR(INDIRECT("'en double'!" &amp; ADDRESS(MATCH(D2,'en double'!$A$1:$A$27,0),MATCH($C$2,'en double'!$A$1:$AA$1,0))),0)
+ IFERROR(INDIRECT("'en double'!" &amp; ADDRESS(MATCH(D2,'en double'!$A$1:$A$27,0),MATCH($D$2,'en double'!$A$1:$AA$1,0))),0)
+ IFERROR(INDIRECT("'en double'!" &amp; ADDRESS(MATCH(D2,'en double'!$A$1:$A$27,0),MATCH($E$2,'en double'!$A$1:$AA$1,0))),0)
+ IFERROR(INDIRECT("'en double'!" &amp; ADDRESS(MATCH(D2,'en double'!$A$1:$A$27,0),MATCH($A$3,'en double'!$A$1:$AA$1,0))),0)
+ IFERROR(INDIRECT("'en double'!" &amp; ADDRESS(MATCH(D2,'en double'!$A$1:$A$27,0),MATCH($B$3,'en double'!$A$1:$AA$1,0))),0)
+ IFERROR(INDIRECT("'en double'!" &amp; ADDRESS(MATCH(D2,'en double'!$A$1:$A$27,0),MATCH($C$3,'en double'!$A$1:$AA$1,0))),0)
+ IFERROR(INDIRECT("'en double'!" &amp; ADDRESS(MATCH(D2,'en double'!$A$1:$A$27,0),MATCH($D$3,'en double'!$A$1:$AA$1,0))),0)
+ IFERROR(INDIRECT("'en double'!" &amp; ADDRESS(MATCH(D2,'en double'!$A$1:$A$27,0),MATCH($E$3,'en double'!$A$1:$AA$1,0))),0)
+ IFERROR(INDIRECT("'en double'!" &amp; ADDRESS(MATCH(D2,'en double'!$A$1:$A$27,0),MATCH($A$1,'en double'!$A$1:$AA$1,0))),0)) / SUM('en double'!$B$2:$AA$27)</f>
        <v>1.7138314108704943E-2</v>
      </c>
      <c r="E38" s="50">
        <f ca="1">(IFERROR(INDIRECT("'en double'!" &amp; ADDRESS(MATCH(E2,'en double'!$A$1:$A$27,0),MATCH($B$1,'en double'!$A$1:$AA$1,0))),0)
+ IFERROR(INDIRECT("'en double'!" &amp; ADDRESS(MATCH(E2,'en double'!$A$1:$A$27,0),MATCH($C$1,'en double'!$A$1:$AA$1,0))),0)
+ IFERROR(INDIRECT("'en double'!" &amp; ADDRESS(MATCH(E2,'en double'!$A$1:$A$27,0),MATCH($D$1,'en double'!$A$1:$AA$1,0))),0)
+ IFERROR(INDIRECT("'en double'!" &amp; ADDRESS(MATCH(E2,'en double'!$A$1:$A$27,0),MATCH($E$1,'en double'!$A$1:$AA$1,0))),0)
+ IFERROR(INDIRECT("'en double'!" &amp; ADDRESS(MATCH(E2,'en double'!$A$1:$A$27,0),MATCH($A$2,'en double'!$A$1:$AA$1,0))),0)
+ IFERROR(INDIRECT("'en double'!" &amp; ADDRESS(MATCH(E2,'en double'!$A$1:$A$27,0),MATCH($B$2,'en double'!$A$1:$AA$1,0))),0)
+ IFERROR(INDIRECT("'en double'!" &amp; ADDRESS(MATCH(E2,'en double'!$A$1:$A$27,0),MATCH($C$2,'en double'!$A$1:$AA$1,0))),0)
+ IFERROR(INDIRECT("'en double'!" &amp; ADDRESS(MATCH(E2,'en double'!$A$1:$A$27,0),MATCH($D$2,'en double'!$A$1:$AA$1,0))),0)
+ IFERROR(INDIRECT("'en double'!" &amp; ADDRESS(MATCH(E2,'en double'!$A$1:$A$27,0),MATCH($E$2,'en double'!$A$1:$AA$1,0))),0)
+ IFERROR(INDIRECT("'en double'!" &amp; ADDRESS(MATCH(E2,'en double'!$A$1:$A$27,0),MATCH($A$3,'en double'!$A$1:$AA$1,0))),0)
+ IFERROR(INDIRECT("'en double'!" &amp; ADDRESS(MATCH(E2,'en double'!$A$1:$A$27,0),MATCH($B$3,'en double'!$A$1:$AA$1,0))),0)
+ IFERROR(INDIRECT("'en double'!" &amp; ADDRESS(MATCH(E2,'en double'!$A$1:$A$27,0),MATCH($C$3,'en double'!$A$1:$AA$1,0))),0)
+ IFERROR(INDIRECT("'en double'!" &amp; ADDRESS(MATCH(E2,'en double'!$A$1:$A$27,0),MATCH($D$3,'en double'!$A$1:$AA$1,0))),0)
+ IFERROR(INDIRECT("'en double'!" &amp; ADDRESS(MATCH(E2,'en double'!$A$1:$A$27,0),MATCH($E$3,'en double'!$A$1:$AA$1,0))),0)
+ IFERROR(INDIRECT("'en double'!" &amp; ADDRESS(MATCH(E2,'en double'!$A$1:$A$27,0),MATCH($A$1,'en double'!$A$1:$AA$1,0))),0)) / SUM('en double'!$B$2:$AA$27)</f>
        <v>5.3918101364865004E-3</v>
      </c>
      <c r="F38" s="49">
        <f ca="1">(IFERROR(INDIRECT("'en double'!" &amp; ADDRESS(MATCH(F2,'en double'!$A$1:$A$27,0),MATCH($I$1,'en double'!$A$1:$AA$1,0))),0)
+ IFERROR(INDIRECT("'en double'!" &amp; ADDRESS(MATCH(F2,'en double'!$A$1:$A$27,0),MATCH($G$1,'en double'!$A$1:$AA$1,0))),0)
+ IFERROR(INDIRECT("'en double'!" &amp; ADDRESS(MATCH(F2,'en double'!$A$1:$A$27,0),MATCH($H$1,'en double'!$A$1:$AA$1,0))),0)
+ IFERROR(INDIRECT("'en double'!" &amp; ADDRESS(MATCH(F2,'en double'!$A$1:$A$27,0),MATCH($J$1,'en double'!$A$1:$AA$1,0))),0)
+ IFERROR(INDIRECT("'en double'!" &amp; ADDRESS(MATCH(F2,'en double'!$A$1:$A$27,0),MATCH($K$1,'en double'!$A$1:$AA$1,0))),0)
+ IFERROR(INDIRECT("'en double'!" &amp; ADDRESS(MATCH(F2,'en double'!$A$1:$A$27,0),MATCH($L$1,'en double'!$A$1:$AA$1,0))),0)
+ IFERROR(INDIRECT("'en double'!" &amp; ADDRESS(MATCH(F2,'en double'!$A$1:$A$27,0),MATCH($F$2,'en double'!$A$1:$AA$1,0))),0)
+ IFERROR(INDIRECT("'en double'!" &amp; ADDRESS(MATCH(F2,'en double'!$A$1:$A$27,0),MATCH($G$2,'en double'!$A$1:$AA$1,0))),0)
+ IFERROR(INDIRECT("'en double'!" &amp; ADDRESS(MATCH(F2,'en double'!$A$1:$A$27,0),MATCH($H$2,'en double'!$A$1:$AA$1,0))),0)
+ IFERROR(INDIRECT("'en double'!" &amp; ADDRESS(MATCH(F2,'en double'!$A$1:$A$27,0),MATCH($I$2,'en double'!$A$1:$AA$1,0))),0)
+ IFERROR(INDIRECT("'en double'!" &amp; ADDRESS(MATCH(F2,'en double'!$A$1:$A$27,0),MATCH($J$2,'en double'!$A$1:$AA$1,0))),0)
+ IFERROR(INDIRECT("'en double'!" &amp; ADDRESS(MATCH(F2,'en double'!$A$1:$A$27,0),MATCH($K$2,'en double'!$A$1:$AA$1,0))),0)
+ IFERROR(INDIRECT("'en double'!" &amp; ADDRESS(MATCH(F2,'en double'!$A$1:$A$27,0),MATCH($F$3,'en double'!$A$1:$AA$1,0))),0)
+ IFERROR(INDIRECT("'en double'!" &amp; ADDRESS(MATCH(F2,'en double'!$A$1:$A$27,0),MATCH($G$3,'en double'!$A$1:$AA$1,0))),0)
+ IFERROR(INDIRECT("'en double'!" &amp; ADDRESS(MATCH(F2,'en double'!$A$1:$A$27,0),MATCH($H$3,'en double'!$A$1:$AA$1,0))),0)
+ IFERROR(INDIRECT("'en double'!" &amp; ADDRESS(MATCH(F2,'en double'!$A$1:$A$27,0),MATCH($I$3,'en double'!$A$1:$AA$1,0))),0)
+ IFERROR(INDIRECT("'en double'!" &amp; ADDRESS(MATCH(F2,'en double'!$A$1:$A$27,0),MATCH($J$3,'en double'!$A$1:$AA$1,0))),0)
+ IFERROR(INDIRECT("'en double'!" &amp; ADDRESS(MATCH(F2,'en double'!$A$1:$A$27,0),MATCH($F$1,'en double'!$A$1:$AA$1,0))),0)) / SUM('en double'!$B$2:$AA$27)</f>
        <v>3.422643114974846E-3</v>
      </c>
      <c r="G38" s="47">
        <f ca="1">(IFERROR(INDIRECT("'en double'!" &amp; ADDRESS(MATCH(G2,'en double'!$A$1:$A$27,0),MATCH($I$1,'en double'!$A$1:$AA$1,0))),0)
+ IFERROR(INDIRECT("'en double'!" &amp; ADDRESS(MATCH(G2,'en double'!$A$1:$A$27,0),MATCH($G$1,'en double'!$A$1:$AA$1,0))),0)
+ IFERROR(INDIRECT("'en double'!" &amp; ADDRESS(MATCH(G2,'en double'!$A$1:$A$27,0),MATCH($H$1,'en double'!$A$1:$AA$1,0))),0)
+ IFERROR(INDIRECT("'en double'!" &amp; ADDRESS(MATCH(G2,'en double'!$A$1:$A$27,0),MATCH($J$1,'en double'!$A$1:$AA$1,0))),0)
+ IFERROR(INDIRECT("'en double'!" &amp; ADDRESS(MATCH(G2,'en double'!$A$1:$A$27,0),MATCH($K$1,'en double'!$A$1:$AA$1,0))),0)
+ IFERROR(INDIRECT("'en double'!" &amp; ADDRESS(MATCH(G2,'en double'!$A$1:$A$27,0),MATCH($L$1,'en double'!$A$1:$AA$1,0))),0)
+ IFERROR(INDIRECT("'en double'!" &amp; ADDRESS(MATCH(G2,'en double'!$A$1:$A$27,0),MATCH($F$2,'en double'!$A$1:$AA$1,0))),0)
+ IFERROR(INDIRECT("'en double'!" &amp; ADDRESS(MATCH(G2,'en double'!$A$1:$A$27,0),MATCH($G$2,'en double'!$A$1:$AA$1,0))),0)
+ IFERROR(INDIRECT("'en double'!" &amp; ADDRESS(MATCH(G2,'en double'!$A$1:$A$27,0),MATCH($H$2,'en double'!$A$1:$AA$1,0))),0)
+ IFERROR(INDIRECT("'en double'!" &amp; ADDRESS(MATCH(G2,'en double'!$A$1:$A$27,0),MATCH($I$2,'en double'!$A$1:$AA$1,0))),0)
+ IFERROR(INDIRECT("'en double'!" &amp; ADDRESS(MATCH(G2,'en double'!$A$1:$A$27,0),MATCH($J$2,'en double'!$A$1:$AA$1,0))),0)
+ IFERROR(INDIRECT("'en double'!" &amp; ADDRESS(MATCH(G2,'en double'!$A$1:$A$27,0),MATCH($K$2,'en double'!$A$1:$AA$1,0))),0)
+ IFERROR(INDIRECT("'en double'!" &amp; ADDRESS(MATCH(G2,'en double'!$A$1:$A$27,0),MATCH($F$3,'en double'!$A$1:$AA$1,0))),0)
+ IFERROR(INDIRECT("'en double'!" &amp; ADDRESS(MATCH(G2,'en double'!$A$1:$A$27,0),MATCH($G$3,'en double'!$A$1:$AA$1,0))),0)
+ IFERROR(INDIRECT("'en double'!" &amp; ADDRESS(MATCH(G2,'en double'!$A$1:$A$27,0),MATCH($H$3,'en double'!$A$1:$AA$1,0))),0)
+ IFERROR(INDIRECT("'en double'!" &amp; ADDRESS(MATCH(G2,'en double'!$A$1:$A$27,0),MATCH($I$3,'en double'!$A$1:$AA$1,0))),0)
+ IFERROR(INDIRECT("'en double'!" &amp; ADDRESS(MATCH(G2,'en double'!$A$1:$A$27,0),MATCH($J$3,'en double'!$A$1:$AA$1,0))),0)
+ IFERROR(INDIRECT("'en double'!" &amp; ADDRESS(MATCH(G2,'en double'!$A$1:$A$27,0),MATCH($F$1,'en double'!$A$1:$AA$1,0))),0)) / SUM('en double'!$B$2:$AA$27)</f>
        <v>1.9194058802355023E-2</v>
      </c>
      <c r="H38" s="47">
        <f ca="1">(IFERROR(INDIRECT("'en double'!" &amp; ADDRESS(MATCH(H2,'en double'!$A$1:$A$27,0),MATCH($I$1,'en double'!$A$1:$AA$1,0))),0)
+ IFERROR(INDIRECT("'en double'!" &amp; ADDRESS(MATCH(H2,'en double'!$A$1:$A$27,0),MATCH($G$1,'en double'!$A$1:$AA$1,0))),0)
+ IFERROR(INDIRECT("'en double'!" &amp; ADDRESS(MATCH(H2,'en double'!$A$1:$A$27,0),MATCH($H$1,'en double'!$A$1:$AA$1,0))),0)
+ IFERROR(INDIRECT("'en double'!" &amp; ADDRESS(MATCH(H2,'en double'!$A$1:$A$27,0),MATCH($J$1,'en double'!$A$1:$AA$1,0))),0)
+ IFERROR(INDIRECT("'en double'!" &amp; ADDRESS(MATCH(H2,'en double'!$A$1:$A$27,0),MATCH($K$1,'en double'!$A$1:$AA$1,0))),0)
+ IFERROR(INDIRECT("'en double'!" &amp; ADDRESS(MATCH(H2,'en double'!$A$1:$A$27,0),MATCH($L$1,'en double'!$A$1:$AA$1,0))),0)
+ IFERROR(INDIRECT("'en double'!" &amp; ADDRESS(MATCH(H2,'en double'!$A$1:$A$27,0),MATCH($F$2,'en double'!$A$1:$AA$1,0))),0)
+ IFERROR(INDIRECT("'en double'!" &amp; ADDRESS(MATCH(H2,'en double'!$A$1:$A$27,0),MATCH($G$2,'en double'!$A$1:$AA$1,0))),0)
+ IFERROR(INDIRECT("'en double'!" &amp; ADDRESS(MATCH(H2,'en double'!$A$1:$A$27,0),MATCH($H$2,'en double'!$A$1:$AA$1,0))),0)
+ IFERROR(INDIRECT("'en double'!" &amp; ADDRESS(MATCH(H2,'en double'!$A$1:$A$27,0),MATCH($I$2,'en double'!$A$1:$AA$1,0))),0)
+ IFERROR(INDIRECT("'en double'!" &amp; ADDRESS(MATCH(H2,'en double'!$A$1:$A$27,0),MATCH($J$2,'en double'!$A$1:$AA$1,0))),0)
+ IFERROR(INDIRECT("'en double'!" &amp; ADDRESS(MATCH(H2,'en double'!$A$1:$A$27,0),MATCH($K$2,'en double'!$A$1:$AA$1,0))),0)
+ IFERROR(INDIRECT("'en double'!" &amp; ADDRESS(MATCH(H2,'en double'!$A$1:$A$27,0),MATCH($F$3,'en double'!$A$1:$AA$1,0))),0)
+ IFERROR(INDIRECT("'en double'!" &amp; ADDRESS(MATCH(H2,'en double'!$A$1:$A$27,0),MATCH($G$3,'en double'!$A$1:$AA$1,0))),0)
+ IFERROR(INDIRECT("'en double'!" &amp; ADDRESS(MATCH(H2,'en double'!$A$1:$A$27,0),MATCH($H$3,'en double'!$A$1:$AA$1,0))),0)
+ IFERROR(INDIRECT("'en double'!" &amp; ADDRESS(MATCH(H2,'en double'!$A$1:$A$27,0),MATCH($I$3,'en double'!$A$1:$AA$1,0))),0)
+ IFERROR(INDIRECT("'en double'!" &amp; ADDRESS(MATCH(H2,'en double'!$A$1:$A$27,0),MATCH($J$3,'en double'!$A$1:$AA$1,0))),0)
+ IFERROR(INDIRECT("'en double'!" &amp; ADDRESS(MATCH(H2,'en double'!$A$1:$A$27,0),MATCH($F$1,'en double'!$A$1:$AA$1,0))),0)) / SUM('en double'!$B$2:$AA$27)</f>
        <v>1.2951793410842322E-2</v>
      </c>
      <c r="I38" s="47">
        <f ca="1">(IFERROR(INDIRECT("'en double'!" &amp; ADDRESS(MATCH(I2,'en double'!$A$1:$A$27,0),MATCH($I$1,'en double'!$A$1:$AA$1,0))),0)
+ IFERROR(INDIRECT("'en double'!" &amp; ADDRESS(MATCH(I2,'en double'!$A$1:$A$27,0),MATCH($G$1,'en double'!$A$1:$AA$1,0))),0)
+ IFERROR(INDIRECT("'en double'!" &amp; ADDRESS(MATCH(I2,'en double'!$A$1:$A$27,0),MATCH($H$1,'en double'!$A$1:$AA$1,0))),0)
+ IFERROR(INDIRECT("'en double'!" &amp; ADDRESS(MATCH(I2,'en double'!$A$1:$A$27,0),MATCH($J$1,'en double'!$A$1:$AA$1,0))),0)
+ IFERROR(INDIRECT("'en double'!" &amp; ADDRESS(MATCH(I2,'en double'!$A$1:$A$27,0),MATCH($K$1,'en double'!$A$1:$AA$1,0))),0)
+ IFERROR(INDIRECT("'en double'!" &amp; ADDRESS(MATCH(I2,'en double'!$A$1:$A$27,0),MATCH($L$1,'en double'!$A$1:$AA$1,0))),0)
+ IFERROR(INDIRECT("'en double'!" &amp; ADDRESS(MATCH(I2,'en double'!$A$1:$A$27,0),MATCH($F$2,'en double'!$A$1:$AA$1,0))),0)
+ IFERROR(INDIRECT("'en double'!" &amp; ADDRESS(MATCH(I2,'en double'!$A$1:$A$27,0),MATCH($G$2,'en double'!$A$1:$AA$1,0))),0)
+ IFERROR(INDIRECT("'en double'!" &amp; ADDRESS(MATCH(I2,'en double'!$A$1:$A$27,0),MATCH($H$2,'en double'!$A$1:$AA$1,0))),0)
+ IFERROR(INDIRECT("'en double'!" &amp; ADDRESS(MATCH(I2,'en double'!$A$1:$A$27,0),MATCH($I$2,'en double'!$A$1:$AA$1,0))),0)
+ IFERROR(INDIRECT("'en double'!" &amp; ADDRESS(MATCH(I2,'en double'!$A$1:$A$27,0),MATCH($J$2,'en double'!$A$1:$AA$1,0))),0)
+ IFERROR(INDIRECT("'en double'!" &amp; ADDRESS(MATCH(I2,'en double'!$A$1:$A$27,0),MATCH($K$2,'en double'!$A$1:$AA$1,0))),0)
+ IFERROR(INDIRECT("'en double'!" &amp; ADDRESS(MATCH(I2,'en double'!$A$1:$A$27,0),MATCH($F$3,'en double'!$A$1:$AA$1,0))),0)
+ IFERROR(INDIRECT("'en double'!" &amp; ADDRESS(MATCH(I2,'en double'!$A$1:$A$27,0),MATCH($G$3,'en double'!$A$1:$AA$1,0))),0)
+ IFERROR(INDIRECT("'en double'!" &amp; ADDRESS(MATCH(I2,'en double'!$A$1:$A$27,0),MATCH($H$3,'en double'!$A$1:$AA$1,0))),0)
+ IFERROR(INDIRECT("'en double'!" &amp; ADDRESS(MATCH(I2,'en double'!$A$1:$A$27,0),MATCH($I$3,'en double'!$A$1:$AA$1,0))),0)
+ IFERROR(INDIRECT("'en double'!" &amp; ADDRESS(MATCH(I2,'en double'!$A$1:$A$27,0),MATCH($J$3,'en double'!$A$1:$AA$1,0))),0)
+ IFERROR(INDIRECT("'en double'!" &amp; ADDRESS(MATCH(I2,'en double'!$A$1:$A$27,0),MATCH($F$1,'en double'!$A$1:$AA$1,0))),0)) / SUM('en double'!$B$2:$AA$27)</f>
        <v>1.9086561826597518E-2</v>
      </c>
      <c r="J38" s="49">
        <f ca="1">(IFERROR(INDIRECT("'en double'!" &amp; ADDRESS(MATCH(J2,'en double'!$A$1:$A$27,0),MATCH($I$1,'en double'!$A$1:$AA$1,0))),0)
+ IFERROR(INDIRECT("'en double'!" &amp; ADDRESS(MATCH(J2,'en double'!$A$1:$A$27,0),MATCH($G$1,'en double'!$A$1:$AA$1,0))),0)
+ IFERROR(INDIRECT("'en double'!" &amp; ADDRESS(MATCH(J2,'en double'!$A$1:$A$27,0),MATCH($H$1,'en double'!$A$1:$AA$1,0))),0)
+ IFERROR(INDIRECT("'en double'!" &amp; ADDRESS(MATCH(J2,'en double'!$A$1:$A$27,0),MATCH($J$1,'en double'!$A$1:$AA$1,0))),0)
+ IFERROR(INDIRECT("'en double'!" &amp; ADDRESS(MATCH(J2,'en double'!$A$1:$A$27,0),MATCH($K$1,'en double'!$A$1:$AA$1,0))),0)
+ IFERROR(INDIRECT("'en double'!" &amp; ADDRESS(MATCH(J2,'en double'!$A$1:$A$27,0),MATCH($L$1,'en double'!$A$1:$AA$1,0))),0)
+ IFERROR(INDIRECT("'en double'!" &amp; ADDRESS(MATCH(J2,'en double'!$A$1:$A$27,0),MATCH($F$2,'en double'!$A$1:$AA$1,0))),0)
+ IFERROR(INDIRECT("'en double'!" &amp; ADDRESS(MATCH(J2,'en double'!$A$1:$A$27,0),MATCH($G$2,'en double'!$A$1:$AA$1,0))),0)
+ IFERROR(INDIRECT("'en double'!" &amp; ADDRESS(MATCH(J2,'en double'!$A$1:$A$27,0),MATCH($H$2,'en double'!$A$1:$AA$1,0))),0)
+ IFERROR(INDIRECT("'en double'!" &amp; ADDRESS(MATCH(J2,'en double'!$A$1:$A$27,0),MATCH($I$2,'en double'!$A$1:$AA$1,0))),0)
+ IFERROR(INDIRECT("'en double'!" &amp; ADDRESS(MATCH(J2,'en double'!$A$1:$A$27,0),MATCH($J$2,'en double'!$A$1:$AA$1,0))),0)
+ IFERROR(INDIRECT("'en double'!" &amp; ADDRESS(MATCH(J2,'en double'!$A$1:$A$27,0),MATCH($K$2,'en double'!$A$1:$AA$1,0))),0)
+ IFERROR(INDIRECT("'en double'!" &amp; ADDRESS(MATCH(J2,'en double'!$A$1:$A$27,0),MATCH($F$3,'en double'!$A$1:$AA$1,0))),0)
+ IFERROR(INDIRECT("'en double'!" &amp; ADDRESS(MATCH(J2,'en double'!$A$1:$A$27,0),MATCH($G$3,'en double'!$A$1:$AA$1,0))),0)
+ IFERROR(INDIRECT("'en double'!" &amp; ADDRESS(MATCH(J2,'en double'!$A$1:$A$27,0),MATCH($H$3,'en double'!$A$1:$AA$1,0))),0)
+ IFERROR(INDIRECT("'en double'!" &amp; ADDRESS(MATCH(J2,'en double'!$A$1:$A$27,0),MATCH($I$3,'en double'!$A$1:$AA$1,0))),0)
+ IFERROR(INDIRECT("'en double'!" &amp; ADDRESS(MATCH(J2,'en double'!$A$1:$A$27,0),MATCH($J$3,'en double'!$A$1:$AA$1,0))),0)
+ IFERROR(INDIRECT("'en double'!" &amp; ADDRESS(MATCH(J2,'en double'!$A$1:$A$27,0),MATCH($F$1,'en double'!$A$1:$AA$1,0))),0)) / SUM('en double'!$B$2:$AA$27)</f>
        <v>4.6427344855444634E-2</v>
      </c>
      <c r="K38" s="49">
        <f ca="1">(IFERROR(INDIRECT("'en double'!" &amp; ADDRESS(MATCH(K2,'en double'!$A$1:$A$27,0),MATCH($I$1,'en double'!$A$1:$AA$1,0))),0)
+ IFERROR(INDIRECT("'en double'!" &amp; ADDRESS(MATCH(K2,'en double'!$A$1:$A$27,0),MATCH($G$1,'en double'!$A$1:$AA$1,0))),0)
+ IFERROR(INDIRECT("'en double'!" &amp; ADDRESS(MATCH(K2,'en double'!$A$1:$A$27,0),MATCH($H$1,'en double'!$A$1:$AA$1,0))),0)
+ IFERROR(INDIRECT("'en double'!" &amp; ADDRESS(MATCH(K2,'en double'!$A$1:$A$27,0),MATCH($J$1,'en double'!$A$1:$AA$1,0))),0)
+ IFERROR(INDIRECT("'en double'!" &amp; ADDRESS(MATCH(K2,'en double'!$A$1:$A$27,0),MATCH($K$1,'en double'!$A$1:$AA$1,0))),0)
+ IFERROR(INDIRECT("'en double'!" &amp; ADDRESS(MATCH(K2,'en double'!$A$1:$A$27,0),MATCH($L$1,'en double'!$A$1:$AA$1,0))),0)
+ IFERROR(INDIRECT("'en double'!" &amp; ADDRESS(MATCH(K2,'en double'!$A$1:$A$27,0),MATCH($F$2,'en double'!$A$1:$AA$1,0))),0)
+ IFERROR(INDIRECT("'en double'!" &amp; ADDRESS(MATCH(K2,'en double'!$A$1:$A$27,0),MATCH($G$2,'en double'!$A$1:$AA$1,0))),0)
+ IFERROR(INDIRECT("'en double'!" &amp; ADDRESS(MATCH(K2,'en double'!$A$1:$A$27,0),MATCH($H$2,'en double'!$A$1:$AA$1,0))),0)
+ IFERROR(INDIRECT("'en double'!" &amp; ADDRESS(MATCH(K2,'en double'!$A$1:$A$27,0),MATCH($I$2,'en double'!$A$1:$AA$1,0))),0)
+ IFERROR(INDIRECT("'en double'!" &amp; ADDRESS(MATCH(K2,'en double'!$A$1:$A$27,0),MATCH($J$2,'en double'!$A$1:$AA$1,0))),0)
+ IFERROR(INDIRECT("'en double'!" &amp; ADDRESS(MATCH(K2,'en double'!$A$1:$A$27,0),MATCH($K$2,'en double'!$A$1:$AA$1,0))),0)
+ IFERROR(INDIRECT("'en double'!" &amp; ADDRESS(MATCH(K2,'en double'!$A$1:$A$27,0),MATCH($F$3,'en double'!$A$1:$AA$1,0))),0)
+ IFERROR(INDIRECT("'en double'!" &amp; ADDRESS(MATCH(K2,'en double'!$A$1:$A$27,0),MATCH($G$3,'en double'!$A$1:$AA$1,0))),0)
+ IFERROR(INDIRECT("'en double'!" &amp; ADDRESS(MATCH(K2,'en double'!$A$1:$A$27,0),MATCH($H$3,'en double'!$A$1:$AA$1,0))),0)
+ IFERROR(INDIRECT("'en double'!" &amp; ADDRESS(MATCH(K2,'en double'!$A$1:$A$27,0),MATCH($I$3,'en double'!$A$1:$AA$1,0))),0)
+ IFERROR(INDIRECT("'en double'!" &amp; ADDRESS(MATCH(K2,'en double'!$A$1:$A$27,0),MATCH($J$3,'en double'!$A$1:$AA$1,0))),0)
+ IFERROR(INDIRECT("'en double'!" &amp; ADDRESS(MATCH(K2,'en double'!$A$1:$A$27,0),MATCH($F$1,'en double'!$A$1:$AA$1,0))),0)) / SUM('en double'!$B$2:$AA$27)</f>
        <v>8.6214636269625507E-3</v>
      </c>
      <c r="L38" s="49"/>
      <c r="N38" s="47">
        <f ca="1">(IFERROR(INDIRECT("'ru double'!" &amp; ADDRESS(MATCH(N2,'ru double'!$A$1:$A$34,0),MATCH($O$1,'ru double'!$A$1:$AH$1,0))),0)
+ IFERROR(INDIRECT("'ru double'!" &amp; ADDRESS(MATCH(N2,'ru double'!$A$1:$A$34,0),MATCH($P$1,'ru double'!$A$1:$AH$1,0))),0)
+ IFERROR(INDIRECT("'ru double'!" &amp; ADDRESS(MATCH(N2,'ru double'!$A$1:$A$34,0),MATCH($Q$1,'ru double'!$A$1:$AH$1,0))),0)
+ IFERROR(INDIRECT("'ru double'!" &amp; ADDRESS(MATCH(N2,'ru double'!$A$1:$A$34,0),MATCH($R$1,'ru double'!$A$1:$AH$1,0))),0)
+ IFERROR(INDIRECT("'ru double'!" &amp; ADDRESS(MATCH(N2,'ru double'!$A$1:$A$34,0),MATCH($N$2,'ru double'!$A$1:$AH$1,0))),0)
+ IFERROR(INDIRECT("'ru double'!" &amp; ADDRESS(MATCH(N2,'ru double'!$A$1:$A$34,0),MATCH($O$2,'ru double'!$A$1:$AH$1,0))),0)
+ IFERROR(INDIRECT("'ru double'!" &amp; ADDRESS(MATCH(N2,'ru double'!$A$1:$A$34,0),MATCH($P$2,'ru double'!$A$1:$AH$1,0))),0)
+ IFERROR(INDIRECT("'ru double'!" &amp; ADDRESS(MATCH(N2,'ru double'!$A$1:$A$34,0),MATCH($Q$2,'ru double'!$A$1:$AH$1,0))),0)
+ IFERROR(INDIRECT("'ru double'!" &amp; ADDRESS(MATCH(N2,'ru double'!$A$1:$A$34,0),MATCH($R$2,'ru double'!$A$1:$AH$1,0))),0)
+ IFERROR(INDIRECT("'ru double'!" &amp; ADDRESS(MATCH(N2,'ru double'!$A$1:$A$34,0),MATCH($N$3,'ru double'!$A$1:$AH$1,0))),0)
+ IFERROR(INDIRECT("'ru double'!" &amp; ADDRESS(MATCH(N2,'ru double'!$A$1:$A$34,0),MATCH($O$3,'ru double'!$A$1:$AH$1,0))),0)
+ IFERROR(INDIRECT("'ru double'!" &amp; ADDRESS(MATCH(N2,'ru double'!$A$1:$A$34,0),MATCH($P$3,'ru double'!$A$1:$AH$1,0))),0)
+ IFERROR(INDIRECT("'ru double'!" &amp; ADDRESS(MATCH(N2,'ru double'!$A$1:$A$34,0),MATCH($Q$3,'ru double'!$A$1:$AH$1,0))),0)
+ IFERROR(INDIRECT("'ru double'!" &amp; ADDRESS(MATCH(N2,'ru double'!$A$1:$A$34,0),MATCH($R$3,'ru double'!$A$1:$AH$1,0))),0)
+ IFERROR(INDIRECT("'ru double'!" &amp; ADDRESS(MATCH(N2,'ru double'!$A$1:$A$34,0),MATCH($N$1,'ru double'!$A$1:$AH$1,0))),0)) / SUM('ru double'!$B$2:$AH$34)</f>
        <v>1.4324419200613434E-2</v>
      </c>
      <c r="O38" s="48">
        <f ca="1">(IFERROR(INDIRECT("'ru double'!" &amp; ADDRESS(MATCH(O2,'ru double'!$A$1:$A$34,0),MATCH($O$1,'ru double'!$A$1:$AH$1,0))),0)
+ IFERROR(INDIRECT("'ru double'!" &amp; ADDRESS(MATCH(O2,'ru double'!$A$1:$A$34,0),MATCH($P$1,'ru double'!$A$1:$AH$1,0))),0)
+ IFERROR(INDIRECT("'ru double'!" &amp; ADDRESS(MATCH(O2,'ru double'!$A$1:$A$34,0),MATCH($Q$1,'ru double'!$A$1:$AH$1,0))),0)
+ IFERROR(INDIRECT("'ru double'!" &amp; ADDRESS(MATCH(O2,'ru double'!$A$1:$A$34,0),MATCH($R$1,'ru double'!$A$1:$AH$1,0))),0)
+ IFERROR(INDIRECT("'ru double'!" &amp; ADDRESS(MATCH(O2,'ru double'!$A$1:$A$34,0),MATCH($N$2,'ru double'!$A$1:$AH$1,0))),0)
+ IFERROR(INDIRECT("'ru double'!" &amp; ADDRESS(MATCH(O2,'ru double'!$A$1:$A$34,0),MATCH($O$2,'ru double'!$A$1:$AH$1,0))),0)
+ IFERROR(INDIRECT("'ru double'!" &amp; ADDRESS(MATCH(O2,'ru double'!$A$1:$A$34,0),MATCH($P$2,'ru double'!$A$1:$AH$1,0))),0)
+ IFERROR(INDIRECT("'ru double'!" &amp; ADDRESS(MATCH(O2,'ru double'!$A$1:$A$34,0),MATCH($Q$2,'ru double'!$A$1:$AH$1,0))),0)
+ IFERROR(INDIRECT("'ru double'!" &amp; ADDRESS(MATCH(O2,'ru double'!$A$1:$A$34,0),MATCH($R$2,'ru double'!$A$1:$AH$1,0))),0)
+ IFERROR(INDIRECT("'ru double'!" &amp; ADDRESS(MATCH(O2,'ru double'!$A$1:$A$34,0),MATCH($N$3,'ru double'!$A$1:$AH$1,0))),0)
+ IFERROR(INDIRECT("'ru double'!" &amp; ADDRESS(MATCH(O2,'ru double'!$A$1:$A$34,0),MATCH($O$3,'ru double'!$A$1:$AH$1,0))),0)
+ IFERROR(INDIRECT("'ru double'!" &amp; ADDRESS(MATCH(O2,'ru double'!$A$1:$A$34,0),MATCH($P$3,'ru double'!$A$1:$AH$1,0))),0)
+ IFERROR(INDIRECT("'ru double'!" &amp; ADDRESS(MATCH(O2,'ru double'!$A$1:$A$34,0),MATCH($Q$3,'ru double'!$A$1:$AH$1,0))),0)
+ IFERROR(INDIRECT("'ru double'!" &amp; ADDRESS(MATCH(O2,'ru double'!$A$1:$A$34,0),MATCH($R$3,'ru double'!$A$1:$AH$1,0))),0)
+ IFERROR(INDIRECT("'ru double'!" &amp; ADDRESS(MATCH(O2,'ru double'!$A$1:$A$34,0),MATCH($N$1,'ru double'!$A$1:$AH$1,0))),0)) / SUM('ru double'!$B$2:$AH$34)</f>
        <v>1.8922036667776834E-2</v>
      </c>
      <c r="P38" s="48">
        <f ca="1">(IFERROR(INDIRECT("'ru double'!" &amp; ADDRESS(MATCH(P2,'ru double'!$A$1:$A$34,0),MATCH($O$1,'ru double'!$A$1:$AH$1,0))),0)
+ IFERROR(INDIRECT("'ru double'!" &amp; ADDRESS(MATCH(P2,'ru double'!$A$1:$A$34,0),MATCH($P$1,'ru double'!$A$1:$AH$1,0))),0)
+ IFERROR(INDIRECT("'ru double'!" &amp; ADDRESS(MATCH(P2,'ru double'!$A$1:$A$34,0),MATCH($Q$1,'ru double'!$A$1:$AH$1,0))),0)
+ IFERROR(INDIRECT("'ru double'!" &amp; ADDRESS(MATCH(P2,'ru double'!$A$1:$A$34,0),MATCH($R$1,'ru double'!$A$1:$AH$1,0))),0)
+ IFERROR(INDIRECT("'ru double'!" &amp; ADDRESS(MATCH(P2,'ru double'!$A$1:$A$34,0),MATCH($N$2,'ru double'!$A$1:$AH$1,0))),0)
+ IFERROR(INDIRECT("'ru double'!" &amp; ADDRESS(MATCH(P2,'ru double'!$A$1:$A$34,0),MATCH($O$2,'ru double'!$A$1:$AH$1,0))),0)
+ IFERROR(INDIRECT("'ru double'!" &amp; ADDRESS(MATCH(P2,'ru double'!$A$1:$A$34,0),MATCH($P$2,'ru double'!$A$1:$AH$1,0))),0)
+ IFERROR(INDIRECT("'ru double'!" &amp; ADDRESS(MATCH(P2,'ru double'!$A$1:$A$34,0),MATCH($Q$2,'ru double'!$A$1:$AH$1,0))),0)
+ IFERROR(INDIRECT("'ru double'!" &amp; ADDRESS(MATCH(P2,'ru double'!$A$1:$A$34,0),MATCH($R$2,'ru double'!$A$1:$AH$1,0))),0)
+ IFERROR(INDIRECT("'ru double'!" &amp; ADDRESS(MATCH(P2,'ru double'!$A$1:$A$34,0),MATCH($N$3,'ru double'!$A$1:$AH$1,0))),0)
+ IFERROR(INDIRECT("'ru double'!" &amp; ADDRESS(MATCH(P2,'ru double'!$A$1:$A$34,0),MATCH($O$3,'ru double'!$A$1:$AH$1,0))),0)
+ IFERROR(INDIRECT("'ru double'!" &amp; ADDRESS(MATCH(P2,'ru double'!$A$1:$A$34,0),MATCH($P$3,'ru double'!$A$1:$AH$1,0))),0)
+ IFERROR(INDIRECT("'ru double'!" &amp; ADDRESS(MATCH(P2,'ru double'!$A$1:$A$34,0),MATCH($Q$3,'ru double'!$A$1:$AH$1,0))),0)
+ IFERROR(INDIRECT("'ru double'!" &amp; ADDRESS(MATCH(P2,'ru double'!$A$1:$A$34,0),MATCH($R$3,'ru double'!$A$1:$AH$1,0))),0)
+ IFERROR(INDIRECT("'ru double'!" &amp; ADDRESS(MATCH(P2,'ru double'!$A$1:$A$34,0),MATCH($N$1,'ru double'!$A$1:$AH$1,0))),0)) / SUM('ru double'!$B$2:$AH$34)</f>
        <v>1.9941583120847046E-2</v>
      </c>
      <c r="Q38" s="49">
        <f ca="1">(IFERROR(INDIRECT("'ru double'!" &amp; ADDRESS(MATCH(Q2,'ru double'!$A$1:$A$34,0),MATCH($O$1,'ru double'!$A$1:$AH$1,0))),0)
+ IFERROR(INDIRECT("'ru double'!" &amp; ADDRESS(MATCH(Q2,'ru double'!$A$1:$A$34,0),MATCH($P$1,'ru double'!$A$1:$AH$1,0))),0)
+ IFERROR(INDIRECT("'ru double'!" &amp; ADDRESS(MATCH(Q2,'ru double'!$A$1:$A$34,0),MATCH($Q$1,'ru double'!$A$1:$AH$1,0))),0)
+ IFERROR(INDIRECT("'ru double'!" &amp; ADDRESS(MATCH(Q2,'ru double'!$A$1:$A$34,0),MATCH($R$1,'ru double'!$A$1:$AH$1,0))),0)
+ IFERROR(INDIRECT("'ru double'!" &amp; ADDRESS(MATCH(Q2,'ru double'!$A$1:$A$34,0),MATCH($N$2,'ru double'!$A$1:$AH$1,0))),0)
+ IFERROR(INDIRECT("'ru double'!" &amp; ADDRESS(MATCH(Q2,'ru double'!$A$1:$A$34,0),MATCH($O$2,'ru double'!$A$1:$AH$1,0))),0)
+ IFERROR(INDIRECT("'ru double'!" &amp; ADDRESS(MATCH(Q2,'ru double'!$A$1:$A$34,0),MATCH($P$2,'ru double'!$A$1:$AH$1,0))),0)
+ IFERROR(INDIRECT("'ru double'!" &amp; ADDRESS(MATCH(Q2,'ru double'!$A$1:$A$34,0),MATCH($Q$2,'ru double'!$A$1:$AH$1,0))),0)
+ IFERROR(INDIRECT("'ru double'!" &amp; ADDRESS(MATCH(Q2,'ru double'!$A$1:$A$34,0),MATCH($R$2,'ru double'!$A$1:$AH$1,0))),0)
+ IFERROR(INDIRECT("'ru double'!" &amp; ADDRESS(MATCH(Q2,'ru double'!$A$1:$A$34,0),MATCH($N$3,'ru double'!$A$1:$AH$1,0))),0)
+ IFERROR(INDIRECT("'ru double'!" &amp; ADDRESS(MATCH(Q2,'ru double'!$A$1:$A$34,0),MATCH($O$3,'ru double'!$A$1:$AH$1,0))),0)
+ IFERROR(INDIRECT("'ru double'!" &amp; ADDRESS(MATCH(Q2,'ru double'!$A$1:$A$34,0),MATCH($P$3,'ru double'!$A$1:$AH$1,0))),0)
+ IFERROR(INDIRECT("'ru double'!" &amp; ADDRESS(MATCH(Q2,'ru double'!$A$1:$A$34,0),MATCH($Q$3,'ru double'!$A$1:$AH$1,0))),0)
+ IFERROR(INDIRECT("'ru double'!" &amp; ADDRESS(MATCH(Q2,'ru double'!$A$1:$A$34,0),MATCH($R$3,'ru double'!$A$1:$AH$1,0))),0)
+ IFERROR(INDIRECT("'ru double'!" &amp; ADDRESS(MATCH(Q2,'ru double'!$A$1:$A$34,0),MATCH($N$1,'ru double'!$A$1:$AH$1,0))),0)) / SUM('ru double'!$B$2:$AH$34)</f>
        <v>2.8039849177629712E-2</v>
      </c>
      <c r="R38" s="50">
        <f ca="1">(IFERROR(INDIRECT("'ru double'!" &amp; ADDRESS(MATCH(R2,'ru double'!$A$1:$A$34,0),MATCH($O$1,'ru double'!$A$1:$AH$1,0))),0)
+ IFERROR(INDIRECT("'ru double'!" &amp; ADDRESS(MATCH(R2,'ru double'!$A$1:$A$34,0),MATCH($P$1,'ru double'!$A$1:$AH$1,0))),0)
+ IFERROR(INDIRECT("'ru double'!" &amp; ADDRESS(MATCH(R2,'ru double'!$A$1:$A$34,0),MATCH($Q$1,'ru double'!$A$1:$AH$1,0))),0)
+ IFERROR(INDIRECT("'ru double'!" &amp; ADDRESS(MATCH(R2,'ru double'!$A$1:$A$34,0),MATCH($R$1,'ru double'!$A$1:$AH$1,0))),0)
+ IFERROR(INDIRECT("'ru double'!" &amp; ADDRESS(MATCH(R2,'ru double'!$A$1:$A$34,0),MATCH($N$2,'ru double'!$A$1:$AH$1,0))),0)
+ IFERROR(INDIRECT("'ru double'!" &amp; ADDRESS(MATCH(R2,'ru double'!$A$1:$A$34,0),MATCH($O$2,'ru double'!$A$1:$AH$1,0))),0)
+ IFERROR(INDIRECT("'ru double'!" &amp; ADDRESS(MATCH(R2,'ru double'!$A$1:$A$34,0),MATCH($P$2,'ru double'!$A$1:$AH$1,0))),0)
+ IFERROR(INDIRECT("'ru double'!" &amp; ADDRESS(MATCH(R2,'ru double'!$A$1:$A$34,0),MATCH($Q$2,'ru double'!$A$1:$AH$1,0))),0)
+ IFERROR(INDIRECT("'ru double'!" &amp; ADDRESS(MATCH(R2,'ru double'!$A$1:$A$34,0),MATCH($R$2,'ru double'!$A$1:$AH$1,0))),0)
+ IFERROR(INDIRECT("'ru double'!" &amp; ADDRESS(MATCH(R2,'ru double'!$A$1:$A$34,0),MATCH($N$3,'ru double'!$A$1:$AH$1,0))),0)
+ IFERROR(INDIRECT("'ru double'!" &amp; ADDRESS(MATCH(R2,'ru double'!$A$1:$A$34,0),MATCH($O$3,'ru double'!$A$1:$AH$1,0))),0)
+ IFERROR(INDIRECT("'ru double'!" &amp; ADDRESS(MATCH(R2,'ru double'!$A$1:$A$34,0),MATCH($P$3,'ru double'!$A$1:$AH$1,0))),0)
+ IFERROR(INDIRECT("'ru double'!" &amp; ADDRESS(MATCH(R2,'ru double'!$A$1:$A$34,0),MATCH($Q$3,'ru double'!$A$1:$AH$1,0))),0)
+ IFERROR(INDIRECT("'ru double'!" &amp; ADDRESS(MATCH(R2,'ru double'!$A$1:$A$34,0),MATCH($R$3,'ru double'!$A$1:$AH$1,0))),0)
+ IFERROR(INDIRECT("'ru double'!" &amp; ADDRESS(MATCH(R2,'ru double'!$A$1:$A$34,0),MATCH($N$1,'ru double'!$A$1:$AH$1,0))),0)) / SUM('ru double'!$B$2:$AH$34)</f>
        <v>6.0866097821646401E-3</v>
      </c>
      <c r="S38" s="49">
        <f ca="1">(IFERROR(INDIRECT("'ru double'!" &amp; ADDRESS(MATCH(S2,'ru double'!$A$1:$A$34,0),MATCH($V$1,'ru double'!$A$1:$AH$1,0))),0)
+ IFERROR(INDIRECT("'ru double'!" &amp; ADDRESS(MATCH(S2,'ru double'!$A$1:$A$34,0),MATCH($T$1,'ru double'!$A$1:$AH$1,0))),0)
+ IFERROR(INDIRECT("'ru double'!" &amp; ADDRESS(MATCH(S2,'ru double'!$A$1:$A$34,0),MATCH($U$1,'ru double'!$A$1:$AH$1,0))),0)
+ IFERROR(INDIRECT("'ru double'!" &amp; ADDRESS(MATCH(S2,'ru double'!$A$1:$A$34,0),MATCH($W$1,'ru double'!$A$1:$AH$1,0))),0)
+ IFERROR(INDIRECT("'ru double'!" &amp; ADDRESS(MATCH(S2,'ru double'!$A$1:$A$34,0),MATCH($X$1,'ru double'!$A$1:$AH$1,0))),0)
+ IFERROR(INDIRECT("'ru double'!" &amp; ADDRESS(MATCH(S2,'ru double'!$A$1:$A$34,0),MATCH($Y$1,'ru double'!$A$1:$AH$1,0))),0)
+ IFERROR(INDIRECT("'ru double'!" &amp; ADDRESS(MATCH(S2,'ru double'!$A$1:$A$34,0),MATCH($S$2,'ru double'!$A$1:$AH$1,0))),0)
+ IFERROR(INDIRECT("'ru double'!" &amp; ADDRESS(MATCH(S2,'ru double'!$A$1:$A$34,0),MATCH($T$2,'ru double'!$A$1:$AH$1,0))),0)
+ IFERROR(INDIRECT("'ru double'!" &amp; ADDRESS(MATCH(S2,'ru double'!$A$1:$A$34,0),MATCH($U$2,'ru double'!$A$1:$AH$1,0))),0)
+ IFERROR(INDIRECT("'ru double'!" &amp; ADDRESS(MATCH(S2,'ru double'!$A$1:$A$34,0),MATCH($V$2,'ru double'!$A$1:$AH$1,0))),0)
+ IFERROR(INDIRECT("'ru double'!" &amp; ADDRESS(MATCH(S2,'ru double'!$A$1:$A$34,0),MATCH($W$2,'ru double'!$A$1:$AH$1,0))),0)
+ IFERROR(INDIRECT("'ru double'!" &amp; ADDRESS(MATCH(S2,'ru double'!$A$1:$A$34,0),MATCH($X$2,'ru double'!$A$1:$AH$1,0))),0)
+ IFERROR(INDIRECT("'ru double'!" &amp; ADDRESS(MATCH(S2,'ru double'!$A$1:$A$34,0),MATCH($S$3,'ru double'!$A$1:$AH$1,0))),0)
+ IFERROR(INDIRECT("'ru double'!" &amp; ADDRESS(MATCH(S2,'ru double'!$A$1:$A$34,0),MATCH($T$3,'ru double'!$A$1:$AH$1,0))),0)
+ IFERROR(INDIRECT("'ru double'!" &amp; ADDRESS(MATCH(S2,'ru double'!$A$1:$A$34,0),MATCH($U$3,'ru double'!$A$1:$AH$1,0))),0)
+ IFERROR(INDIRECT("'ru double'!" &amp; ADDRESS(MATCH(S2,'ru double'!$A$1:$A$34,0),MATCH($V$3,'ru double'!$A$1:$AH$1,0))),0)
+ IFERROR(INDIRECT("'ru double'!" &amp; ADDRESS(MATCH(S2,'ru double'!$A$1:$A$34,0),MATCH($W$3,'ru double'!$A$1:$AH$1,0))),0)
+ IFERROR(INDIRECT("'ru double'!" &amp; ADDRESS(MATCH(S2,'ru double'!$A$1:$A$34,0),MATCH($S$1,'ru double'!$A$1:$AH$1,0))),0)) / SUM('ru double'!$B$2:$AH$34)</f>
        <v>5.4339976999727034E-3</v>
      </c>
      <c r="T38" s="47">
        <f ca="1">(IFERROR(INDIRECT("'ru double'!" &amp; ADDRESS(MATCH(T2,'ru double'!$A$1:$A$34,0),MATCH($V$1,'ru double'!$A$1:$AH$1,0))),0)
+ IFERROR(INDIRECT("'ru double'!" &amp; ADDRESS(MATCH(T2,'ru double'!$A$1:$A$34,0),MATCH($T$1,'ru double'!$A$1:$AH$1,0))),0)
+ IFERROR(INDIRECT("'ru double'!" &amp; ADDRESS(MATCH(T2,'ru double'!$A$1:$A$34,0),MATCH($U$1,'ru double'!$A$1:$AH$1,0))),0)
+ IFERROR(INDIRECT("'ru double'!" &amp; ADDRESS(MATCH(T2,'ru double'!$A$1:$A$34,0),MATCH($W$1,'ru double'!$A$1:$AH$1,0))),0)
+ IFERROR(INDIRECT("'ru double'!" &amp; ADDRESS(MATCH(T2,'ru double'!$A$1:$A$34,0),MATCH($X$1,'ru double'!$A$1:$AH$1,0))),0)
+ IFERROR(INDIRECT("'ru double'!" &amp; ADDRESS(MATCH(T2,'ru double'!$A$1:$A$34,0),MATCH($Y$1,'ru double'!$A$1:$AH$1,0))),0)
+ IFERROR(INDIRECT("'ru double'!" &amp; ADDRESS(MATCH(T2,'ru double'!$A$1:$A$34,0),MATCH($S$2,'ru double'!$A$1:$AH$1,0))),0)
+ IFERROR(INDIRECT("'ru double'!" &amp; ADDRESS(MATCH(T2,'ru double'!$A$1:$A$34,0),MATCH($T$2,'ru double'!$A$1:$AH$1,0))),0)
+ IFERROR(INDIRECT("'ru double'!" &amp; ADDRESS(MATCH(T2,'ru double'!$A$1:$A$34,0),MATCH($U$2,'ru double'!$A$1:$AH$1,0))),0)
+ IFERROR(INDIRECT("'ru double'!" &amp; ADDRESS(MATCH(T2,'ru double'!$A$1:$A$34,0),MATCH($V$2,'ru double'!$A$1:$AH$1,0))),0)
+ IFERROR(INDIRECT("'ru double'!" &amp; ADDRESS(MATCH(T2,'ru double'!$A$1:$A$34,0),MATCH($W$2,'ru double'!$A$1:$AH$1,0))),0)
+ IFERROR(INDIRECT("'ru double'!" &amp; ADDRESS(MATCH(T2,'ru double'!$A$1:$A$34,0),MATCH($X$2,'ru double'!$A$1:$AH$1,0))),0)
+ IFERROR(INDIRECT("'ru double'!" &amp; ADDRESS(MATCH(T2,'ru double'!$A$1:$A$34,0),MATCH($S$3,'ru double'!$A$1:$AH$1,0))),0)
+ IFERROR(INDIRECT("'ru double'!" &amp; ADDRESS(MATCH(T2,'ru double'!$A$1:$A$34,0),MATCH($T$3,'ru double'!$A$1:$AH$1,0))),0)
+ IFERROR(INDIRECT("'ru double'!" &amp; ADDRESS(MATCH(T2,'ru double'!$A$1:$A$34,0),MATCH($U$3,'ru double'!$A$1:$AH$1,0))),0)
+ IFERROR(INDIRECT("'ru double'!" &amp; ADDRESS(MATCH(T2,'ru double'!$A$1:$A$34,0),MATCH($V$3,'ru double'!$A$1:$AH$1,0))),0)
+ IFERROR(INDIRECT("'ru double'!" &amp; ADDRESS(MATCH(T2,'ru double'!$A$1:$A$34,0),MATCH($W$3,'ru double'!$A$1:$AH$1,0))),0)
+ IFERROR(INDIRECT("'ru double'!" &amp; ADDRESS(MATCH(T2,'ru double'!$A$1:$A$34,0),MATCH($S$1,'ru double'!$A$1:$AH$1,0))),0)) / SUM('ru double'!$B$2:$AH$34)</f>
        <v>2.8140064150457167E-2</v>
      </c>
      <c r="U38" s="48">
        <f ca="1">(IFERROR(INDIRECT("'ru double'!" &amp; ADDRESS(MATCH(U2,'ru double'!$A$1:$A$34,0),MATCH($V$1,'ru double'!$A$1:$AH$1,0))),0)
+ IFERROR(INDIRECT("'ru double'!" &amp; ADDRESS(MATCH(U2,'ru double'!$A$1:$A$34,0),MATCH($T$1,'ru double'!$A$1:$AH$1,0))),0)
+ IFERROR(INDIRECT("'ru double'!" &amp; ADDRESS(MATCH(U2,'ru double'!$A$1:$A$34,0),MATCH($U$1,'ru double'!$A$1:$AH$1,0))),0)
+ IFERROR(INDIRECT("'ru double'!" &amp; ADDRESS(MATCH(U2,'ru double'!$A$1:$A$34,0),MATCH($W$1,'ru double'!$A$1:$AH$1,0))),0)
+ IFERROR(INDIRECT("'ru double'!" &amp; ADDRESS(MATCH(U2,'ru double'!$A$1:$A$34,0),MATCH($X$1,'ru double'!$A$1:$AH$1,0))),0)
+ IFERROR(INDIRECT("'ru double'!" &amp; ADDRESS(MATCH(U2,'ru double'!$A$1:$A$34,0),MATCH($Y$1,'ru double'!$A$1:$AH$1,0))),0)
+ IFERROR(INDIRECT("'ru double'!" &amp; ADDRESS(MATCH(U2,'ru double'!$A$1:$A$34,0),MATCH($S$2,'ru double'!$A$1:$AH$1,0))),0)
+ IFERROR(INDIRECT("'ru double'!" &amp; ADDRESS(MATCH(U2,'ru double'!$A$1:$A$34,0),MATCH($T$2,'ru double'!$A$1:$AH$1,0))),0)
+ IFERROR(INDIRECT("'ru double'!" &amp; ADDRESS(MATCH(U2,'ru double'!$A$1:$A$34,0),MATCH($U$2,'ru double'!$A$1:$AH$1,0))),0)
+ IFERROR(INDIRECT("'ru double'!" &amp; ADDRESS(MATCH(U2,'ru double'!$A$1:$A$34,0),MATCH($V$2,'ru double'!$A$1:$AH$1,0))),0)
+ IFERROR(INDIRECT("'ru double'!" &amp; ADDRESS(MATCH(U2,'ru double'!$A$1:$A$34,0),MATCH($W$2,'ru double'!$A$1:$AH$1,0))),0)
+ IFERROR(INDIRECT("'ru double'!" &amp; ADDRESS(MATCH(U2,'ru double'!$A$1:$A$34,0),MATCH($X$2,'ru double'!$A$1:$AH$1,0))),0)
+ IFERROR(INDIRECT("'ru double'!" &amp; ADDRESS(MATCH(U2,'ru double'!$A$1:$A$34,0),MATCH($S$3,'ru double'!$A$1:$AH$1,0))),0)
+ IFERROR(INDIRECT("'ru double'!" &amp; ADDRESS(MATCH(U2,'ru double'!$A$1:$A$34,0),MATCH($T$3,'ru double'!$A$1:$AH$1,0))),0)
+ IFERROR(INDIRECT("'ru double'!" &amp; ADDRESS(MATCH(U2,'ru double'!$A$1:$A$34,0),MATCH($U$3,'ru double'!$A$1:$AH$1,0))),0)
+ IFERROR(INDIRECT("'ru double'!" &amp; ADDRESS(MATCH(U2,'ru double'!$A$1:$A$34,0),MATCH($V$3,'ru double'!$A$1:$AH$1,0))),0)
+ IFERROR(INDIRECT("'ru double'!" &amp; ADDRESS(MATCH(U2,'ru double'!$A$1:$A$34,0),MATCH($W$3,'ru double'!$A$1:$AH$1,0))),0)
+ IFERROR(INDIRECT("'ru double'!" &amp; ADDRESS(MATCH(U2,'ru double'!$A$1:$A$34,0),MATCH($S$1,'ru double'!$A$1:$AH$1,0))),0)) / SUM('ru double'!$B$2:$AH$34)</f>
        <v>1.8302186702397544E-2</v>
      </c>
      <c r="V38" s="47">
        <f ca="1">(IFERROR(INDIRECT("'ru double'!" &amp; ADDRESS(MATCH(V2,'ru double'!$A$1:$A$34,0),MATCH($V$1,'ru double'!$A$1:$AH$1,0))),0)
+ IFERROR(INDIRECT("'ru double'!" &amp; ADDRESS(MATCH(V2,'ru double'!$A$1:$A$34,0),MATCH($T$1,'ru double'!$A$1:$AH$1,0))),0)
+ IFERROR(INDIRECT("'ru double'!" &amp; ADDRESS(MATCH(V2,'ru double'!$A$1:$A$34,0),MATCH($U$1,'ru double'!$A$1:$AH$1,0))),0)
+ IFERROR(INDIRECT("'ru double'!" &amp; ADDRESS(MATCH(V2,'ru double'!$A$1:$A$34,0),MATCH($W$1,'ru double'!$A$1:$AH$1,0))),0)
+ IFERROR(INDIRECT("'ru double'!" &amp; ADDRESS(MATCH(V2,'ru double'!$A$1:$A$34,0),MATCH($X$1,'ru double'!$A$1:$AH$1,0))),0)
+ IFERROR(INDIRECT("'ru double'!" &amp; ADDRESS(MATCH(V2,'ru double'!$A$1:$A$34,0),MATCH($Y$1,'ru double'!$A$1:$AH$1,0))),0)
+ IFERROR(INDIRECT("'ru double'!" &amp; ADDRESS(MATCH(V2,'ru double'!$A$1:$A$34,0),MATCH($S$2,'ru double'!$A$1:$AH$1,0))),0)
+ IFERROR(INDIRECT("'ru double'!" &amp; ADDRESS(MATCH(V2,'ru double'!$A$1:$A$34,0),MATCH($T$2,'ru double'!$A$1:$AH$1,0))),0)
+ IFERROR(INDIRECT("'ru double'!" &amp; ADDRESS(MATCH(V2,'ru double'!$A$1:$A$34,0),MATCH($U$2,'ru double'!$A$1:$AH$1,0))),0)
+ IFERROR(INDIRECT("'ru double'!" &amp; ADDRESS(MATCH(V2,'ru double'!$A$1:$A$34,0),MATCH($V$2,'ru double'!$A$1:$AH$1,0))),0)
+ IFERROR(INDIRECT("'ru double'!" &amp; ADDRESS(MATCH(V2,'ru double'!$A$1:$A$34,0),MATCH($W$2,'ru double'!$A$1:$AH$1,0))),0)
+ IFERROR(INDIRECT("'ru double'!" &amp; ADDRESS(MATCH(V2,'ru double'!$A$1:$A$34,0),MATCH($X$2,'ru double'!$A$1:$AH$1,0))),0)
+ IFERROR(INDIRECT("'ru double'!" &amp; ADDRESS(MATCH(V2,'ru double'!$A$1:$A$34,0),MATCH($S$3,'ru double'!$A$1:$AH$1,0))),0)
+ IFERROR(INDIRECT("'ru double'!" &amp; ADDRESS(MATCH(V2,'ru double'!$A$1:$A$34,0),MATCH($T$3,'ru double'!$A$1:$AH$1,0))),0)
+ IFERROR(INDIRECT("'ru double'!" &amp; ADDRESS(MATCH(V2,'ru double'!$A$1:$A$34,0),MATCH($U$3,'ru double'!$A$1:$AH$1,0))),0)
+ IFERROR(INDIRECT("'ru double'!" &amp; ADDRESS(MATCH(V2,'ru double'!$A$1:$A$34,0),MATCH($V$3,'ru double'!$A$1:$AH$1,0))),0)
+ IFERROR(INDIRECT("'ru double'!" &amp; ADDRESS(MATCH(V2,'ru double'!$A$1:$A$34,0),MATCH($W$3,'ru double'!$A$1:$AH$1,0))),0)
+ IFERROR(INDIRECT("'ru double'!" &amp; ADDRESS(MATCH(V2,'ru double'!$A$1:$A$34,0),MATCH($S$1,'ru double'!$A$1:$AH$1,0))),0)) / SUM('ru double'!$B$2:$AH$34)</f>
        <v>8.8086637411578326E-3</v>
      </c>
      <c r="W38" s="49">
        <f ca="1">(IFERROR(INDIRECT("'ru double'!" &amp; ADDRESS(MATCH(W2,'ru double'!$A$1:$A$34,0),MATCH($V$1,'ru double'!$A$1:$AH$1,0))),0)
+ IFERROR(INDIRECT("'ru double'!" &amp; ADDRESS(MATCH(W2,'ru double'!$A$1:$A$34,0),MATCH($T$1,'ru double'!$A$1:$AH$1,0))),0)
+ IFERROR(INDIRECT("'ru double'!" &amp; ADDRESS(MATCH(W2,'ru double'!$A$1:$A$34,0),MATCH($U$1,'ru double'!$A$1:$AH$1,0))),0)
+ IFERROR(INDIRECT("'ru double'!" &amp; ADDRESS(MATCH(W2,'ru double'!$A$1:$A$34,0),MATCH($W$1,'ru double'!$A$1:$AH$1,0))),0)
+ IFERROR(INDIRECT("'ru double'!" &amp; ADDRESS(MATCH(W2,'ru double'!$A$1:$A$34,0),MATCH($X$1,'ru double'!$A$1:$AH$1,0))),0)
+ IFERROR(INDIRECT("'ru double'!" &amp; ADDRESS(MATCH(W2,'ru double'!$A$1:$A$34,0),MATCH($Y$1,'ru double'!$A$1:$AH$1,0))),0)
+ IFERROR(INDIRECT("'ru double'!" &amp; ADDRESS(MATCH(W2,'ru double'!$A$1:$A$34,0),MATCH($S$2,'ru double'!$A$1:$AH$1,0))),0)
+ IFERROR(INDIRECT("'ru double'!" &amp; ADDRESS(MATCH(W2,'ru double'!$A$1:$A$34,0),MATCH($T$2,'ru double'!$A$1:$AH$1,0))),0)
+ IFERROR(INDIRECT("'ru double'!" &amp; ADDRESS(MATCH(W2,'ru double'!$A$1:$A$34,0),MATCH($U$2,'ru double'!$A$1:$AH$1,0))),0)
+ IFERROR(INDIRECT("'ru double'!" &amp; ADDRESS(MATCH(W2,'ru double'!$A$1:$A$34,0),MATCH($V$2,'ru double'!$A$1:$AH$1,0))),0)
+ IFERROR(INDIRECT("'ru double'!" &amp; ADDRESS(MATCH(W2,'ru double'!$A$1:$A$34,0),MATCH($W$2,'ru double'!$A$1:$AH$1,0))),0)
+ IFERROR(INDIRECT("'ru double'!" &amp; ADDRESS(MATCH(W2,'ru double'!$A$1:$A$34,0),MATCH($X$2,'ru double'!$A$1:$AH$1,0))),0)
+ IFERROR(INDIRECT("'ru double'!" &amp; ADDRESS(MATCH(W2,'ru double'!$A$1:$A$34,0),MATCH($S$3,'ru double'!$A$1:$AH$1,0))),0)
+ IFERROR(INDIRECT("'ru double'!" &amp; ADDRESS(MATCH(W2,'ru double'!$A$1:$A$34,0),MATCH($T$3,'ru double'!$A$1:$AH$1,0))),0)
+ IFERROR(INDIRECT("'ru double'!" &amp; ADDRESS(MATCH(W2,'ru double'!$A$1:$A$34,0),MATCH($U$3,'ru double'!$A$1:$AH$1,0))),0)
+ IFERROR(INDIRECT("'ru double'!" &amp; ADDRESS(MATCH(W2,'ru double'!$A$1:$A$34,0),MATCH($V$3,'ru double'!$A$1:$AH$1,0))),0)
+ IFERROR(INDIRECT("'ru double'!" &amp; ADDRESS(MATCH(W2,'ru double'!$A$1:$A$34,0),MATCH($W$3,'ru double'!$A$1:$AH$1,0))),0)
+ IFERROR(INDIRECT("'ru double'!" &amp; ADDRESS(MATCH(W2,'ru double'!$A$1:$A$34,0),MATCH($S$1,'ru double'!$A$1:$AH$1,0))),0)) / SUM('ru double'!$B$2:$AH$34)</f>
        <v>1.2705315642922271E-2</v>
      </c>
      <c r="X38" s="49">
        <f ca="1">(IFERROR(INDIRECT("'ru double'!" &amp; ADDRESS(MATCH(X2,'ru double'!$A$1:$A$34,0),MATCH($V$1,'ru double'!$A$1:$AH$1,0))),0)
+ IFERROR(INDIRECT("'ru double'!" &amp; ADDRESS(MATCH(X2,'ru double'!$A$1:$A$34,0),MATCH($T$1,'ru double'!$A$1:$AH$1,0))),0)
+ IFERROR(INDIRECT("'ru double'!" &amp; ADDRESS(MATCH(X2,'ru double'!$A$1:$A$34,0),MATCH($U$1,'ru double'!$A$1:$AH$1,0))),0)
+ IFERROR(INDIRECT("'ru double'!" &amp; ADDRESS(MATCH(X2,'ru double'!$A$1:$A$34,0),MATCH($W$1,'ru double'!$A$1:$AH$1,0))),0)
+ IFERROR(INDIRECT("'ru double'!" &amp; ADDRESS(MATCH(X2,'ru double'!$A$1:$A$34,0),MATCH($X$1,'ru double'!$A$1:$AH$1,0))),0)
+ IFERROR(INDIRECT("'ru double'!" &amp; ADDRESS(MATCH(X2,'ru double'!$A$1:$A$34,0),MATCH($Y$1,'ru double'!$A$1:$AH$1,0))),0)
+ IFERROR(INDIRECT("'ru double'!" &amp; ADDRESS(MATCH(X2,'ru double'!$A$1:$A$34,0),MATCH($S$2,'ru double'!$A$1:$AH$1,0))),0)
+ IFERROR(INDIRECT("'ru double'!" &amp; ADDRESS(MATCH(X2,'ru double'!$A$1:$A$34,0),MATCH($T$2,'ru double'!$A$1:$AH$1,0))),0)
+ IFERROR(INDIRECT("'ru double'!" &amp; ADDRESS(MATCH(X2,'ru double'!$A$1:$A$34,0),MATCH($U$2,'ru double'!$A$1:$AH$1,0))),0)
+ IFERROR(INDIRECT("'ru double'!" &amp; ADDRESS(MATCH(X2,'ru double'!$A$1:$A$34,0),MATCH($V$2,'ru double'!$A$1:$AH$1,0))),0)
+ IFERROR(INDIRECT("'ru double'!" &amp; ADDRESS(MATCH(X2,'ru double'!$A$1:$A$34,0),MATCH($W$2,'ru double'!$A$1:$AH$1,0))),0)
+ IFERROR(INDIRECT("'ru double'!" &amp; ADDRESS(MATCH(X2,'ru double'!$A$1:$A$34,0),MATCH($X$2,'ru double'!$A$1:$AH$1,0))),0)
+ IFERROR(INDIRECT("'ru double'!" &amp; ADDRESS(MATCH(X2,'ru double'!$A$1:$A$34,0),MATCH($S$3,'ru double'!$A$1:$AH$1,0))),0)
+ IFERROR(INDIRECT("'ru double'!" &amp; ADDRESS(MATCH(X2,'ru double'!$A$1:$A$34,0),MATCH($T$3,'ru double'!$A$1:$AH$1,0))),0)
+ IFERROR(INDIRECT("'ru double'!" &amp; ADDRESS(MATCH(X2,'ru double'!$A$1:$A$34,0),MATCH($U$3,'ru double'!$A$1:$AH$1,0))),0)
+ IFERROR(INDIRECT("'ru double'!" &amp; ADDRESS(MATCH(X2,'ru double'!$A$1:$A$34,0),MATCH($V$3,'ru double'!$A$1:$AH$1,0))),0)
+ IFERROR(INDIRECT("'ru double'!" &amp; ADDRESS(MATCH(X2,'ru double'!$A$1:$A$34,0),MATCH($W$3,'ru double'!$A$1:$AH$1,0))),0)
+ IFERROR(INDIRECT("'ru double'!" &amp; ADDRESS(MATCH(X2,'ru double'!$A$1:$A$34,0),MATCH($S$1,'ru double'!$A$1:$AH$1,0))),0)) / SUM('ru double'!$B$2:$AH$34)</f>
        <v>2.662768300408302E-4</v>
      </c>
      <c r="Y38" s="49"/>
      <c r="Z38" s="32"/>
    </row>
    <row r="39" spans="1:26" ht="15" customHeight="1" outlineLevel="1" x14ac:dyDescent="0.25">
      <c r="A39" s="48">
        <f ca="1">(IFERROR(INDIRECT("'en double'!" &amp; ADDRESS(MATCH(A3,'en double'!$A$1:$A$27,0),MATCH($B$1,'en double'!$A$1:$AA$1,0))),0)
+ IFERROR(INDIRECT("'en double'!" &amp; ADDRESS(MATCH(A3,'en double'!$A$1:$A$27,0),MATCH($C$1,'en double'!$A$1:$AA$1,0))),0)
+ IFERROR(INDIRECT("'en double'!" &amp; ADDRESS(MATCH(A3,'en double'!$A$1:$A$27,0),MATCH($D$1,'en double'!$A$1:$AA$1,0))),0)
+ IFERROR(INDIRECT("'en double'!" &amp; ADDRESS(MATCH(A3,'en double'!$A$1:$A$27,0),MATCH($E$1,'en double'!$A$1:$AA$1,0))),0)
+ IFERROR(INDIRECT("'en double'!" &amp; ADDRESS(MATCH(A3,'en double'!$A$1:$A$27,0),MATCH($A$2,'en double'!$A$1:$AA$1,0))),0)
+ IFERROR(INDIRECT("'en double'!" &amp; ADDRESS(MATCH(A3,'en double'!$A$1:$A$27,0),MATCH($B$2,'en double'!$A$1:$AA$1,0))),0)
+ IFERROR(INDIRECT("'en double'!" &amp; ADDRESS(MATCH(A3,'en double'!$A$1:$A$27,0),MATCH($C$2,'en double'!$A$1:$AA$1,0))),0)
+ IFERROR(INDIRECT("'en double'!" &amp; ADDRESS(MATCH(A3,'en double'!$A$1:$A$27,0),MATCH($D$2,'en double'!$A$1:$AA$1,0))),0)
+ IFERROR(INDIRECT("'en double'!" &amp; ADDRESS(MATCH(A3,'en double'!$A$1:$A$27,0),MATCH($E$2,'en double'!$A$1:$AA$1,0))),0)
+ IFERROR(INDIRECT("'en double'!" &amp; ADDRESS(MATCH(A3,'en double'!$A$1:$A$27,0),MATCH($A$3,'en double'!$A$1:$AA$1,0))),0)
+ IFERROR(INDIRECT("'en double'!" &amp; ADDRESS(MATCH(A3,'en double'!$A$1:$A$27,0),MATCH($B$3,'en double'!$A$1:$AA$1,0))),0)
+ IFERROR(INDIRECT("'en double'!" &amp; ADDRESS(MATCH(A3,'en double'!$A$1:$A$27,0),MATCH($C$3,'en double'!$A$1:$AA$1,0))),0)
+ IFERROR(INDIRECT("'en double'!" &amp; ADDRESS(MATCH(A3,'en double'!$A$1:$A$27,0),MATCH($D$3,'en double'!$A$1:$AA$1,0))),0)
+ IFERROR(INDIRECT("'en double'!" &amp; ADDRESS(MATCH(A3,'en double'!$A$1:$A$27,0),MATCH($E$3,'en double'!$A$1:$AA$1,0))),0)
+ IFERROR(INDIRECT("'en double'!" &amp; ADDRESS(MATCH(A3,'en double'!$A$1:$A$27,0),MATCH($A$1,'en double'!$A$1:$AA$1,0))),0)) / SUM('en double'!$B$2:$AA$27)</f>
        <v>1.9370388698735628E-3</v>
      </c>
      <c r="B39" s="158">
        <f ca="1">(IFERROR(INDIRECT("'en double'!" &amp; ADDRESS(MATCH(B3,'en double'!$A$1:$A$27,0),MATCH($B$1,'en double'!$A$1:$AA$1,0))),0)
+ IFERROR(INDIRECT("'en double'!" &amp; ADDRESS(MATCH(B3,'en double'!$A$1:$A$27,0),MATCH($C$1,'en double'!$A$1:$AA$1,0))),0)
+ IFERROR(INDIRECT("'en double'!" &amp; ADDRESS(MATCH(B3,'en double'!$A$1:$A$27,0),MATCH($D$1,'en double'!$A$1:$AA$1,0))),0)
+ IFERROR(INDIRECT("'en double'!" &amp; ADDRESS(MATCH(B3,'en double'!$A$1:$A$27,0),MATCH($E$1,'en double'!$A$1:$AA$1,0))),0)
+ IFERROR(INDIRECT("'en double'!" &amp; ADDRESS(MATCH(B3,'en double'!$A$1:$A$27,0),MATCH($A$2,'en double'!$A$1:$AA$1,0))),0)
+ IFERROR(INDIRECT("'en double'!" &amp; ADDRESS(MATCH(B3,'en double'!$A$1:$A$27,0),MATCH($B$2,'en double'!$A$1:$AA$1,0))),0)
+ IFERROR(INDIRECT("'en double'!" &amp; ADDRESS(MATCH(B3,'en double'!$A$1:$A$27,0),MATCH($C$2,'en double'!$A$1:$AA$1,0))),0)
+ IFERROR(INDIRECT("'en double'!" &amp; ADDRESS(MATCH(B3,'en double'!$A$1:$A$27,0),MATCH($D$2,'en double'!$A$1:$AA$1,0))),0)
+ IFERROR(INDIRECT("'en double'!" &amp; ADDRESS(MATCH(B3,'en double'!$A$1:$A$27,0),MATCH($E$2,'en double'!$A$1:$AA$1,0))),0)
+ IFERROR(INDIRECT("'en double'!" &amp; ADDRESS(MATCH(B3,'en double'!$A$1:$A$27,0),MATCH($A$3,'en double'!$A$1:$AA$1,0))),0)
+ IFERROR(INDIRECT("'en double'!" &amp; ADDRESS(MATCH(B3,'en double'!$A$1:$A$27,0),MATCH($B$3,'en double'!$A$1:$AA$1,0))),0)
+ IFERROR(INDIRECT("'en double'!" &amp; ADDRESS(MATCH(B3,'en double'!$A$1:$A$27,0),MATCH($C$3,'en double'!$A$1:$AA$1,0))),0)
+ IFERROR(INDIRECT("'en double'!" &amp; ADDRESS(MATCH(B3,'en double'!$A$1:$A$27,0),MATCH($D$3,'en double'!$A$1:$AA$1,0))),0)
+ IFERROR(INDIRECT("'en double'!" &amp; ADDRESS(MATCH(B3,'en double'!$A$1:$A$27,0),MATCH($E$3,'en double'!$A$1:$AA$1,0))),0)
+ IFERROR(INDIRECT("'en double'!" &amp; ADDRESS(MATCH(B3,'en double'!$A$1:$A$27,0),MATCH($A$1,'en double'!$A$1:$AA$1,0))),0)) / SUM('en double'!$B$2:$AA$27)</f>
        <v>0</v>
      </c>
      <c r="C39" s="158">
        <f ca="1">(IFERROR(INDIRECT("'en double'!" &amp; ADDRESS(MATCH(C3,'en double'!$A$1:$A$27,0),MATCH($B$1,'en double'!$A$1:$AA$1,0))),0)
+ IFERROR(INDIRECT("'en double'!" &amp; ADDRESS(MATCH(C3,'en double'!$A$1:$A$27,0),MATCH($C$1,'en double'!$A$1:$AA$1,0))),0)
+ IFERROR(INDIRECT("'en double'!" &amp; ADDRESS(MATCH(C3,'en double'!$A$1:$A$27,0),MATCH($D$1,'en double'!$A$1:$AA$1,0))),0)
+ IFERROR(INDIRECT("'en double'!" &amp; ADDRESS(MATCH(C3,'en double'!$A$1:$A$27,0),MATCH($E$1,'en double'!$A$1:$AA$1,0))),0)
+ IFERROR(INDIRECT("'en double'!" &amp; ADDRESS(MATCH(C3,'en double'!$A$1:$A$27,0),MATCH($A$2,'en double'!$A$1:$AA$1,0))),0)
+ IFERROR(INDIRECT("'en double'!" &amp; ADDRESS(MATCH(C3,'en double'!$A$1:$A$27,0),MATCH($B$2,'en double'!$A$1:$AA$1,0))),0)
+ IFERROR(INDIRECT("'en double'!" &amp; ADDRESS(MATCH(C3,'en double'!$A$1:$A$27,0),MATCH($C$2,'en double'!$A$1:$AA$1,0))),0)
+ IFERROR(INDIRECT("'en double'!" &amp; ADDRESS(MATCH(C3,'en double'!$A$1:$A$27,0),MATCH($D$2,'en double'!$A$1:$AA$1,0))),0)
+ IFERROR(INDIRECT("'en double'!" &amp; ADDRESS(MATCH(C3,'en double'!$A$1:$A$27,0),MATCH($E$2,'en double'!$A$1:$AA$1,0))),0)
+ IFERROR(INDIRECT("'en double'!" &amp; ADDRESS(MATCH(C3,'en double'!$A$1:$A$27,0),MATCH($A$3,'en double'!$A$1:$AA$1,0))),0)
+ IFERROR(INDIRECT("'en double'!" &amp; ADDRESS(MATCH(C3,'en double'!$A$1:$A$27,0),MATCH($B$3,'en double'!$A$1:$AA$1,0))),0)
+ IFERROR(INDIRECT("'en double'!" &amp; ADDRESS(MATCH(C3,'en double'!$A$1:$A$27,0),MATCH($C$3,'en double'!$A$1:$AA$1,0))),0)
+ IFERROR(INDIRECT("'en double'!" &amp; ADDRESS(MATCH(C3,'en double'!$A$1:$A$27,0),MATCH($D$3,'en double'!$A$1:$AA$1,0))),0)
+ IFERROR(INDIRECT("'en double'!" &amp; ADDRESS(MATCH(C3,'en double'!$A$1:$A$27,0),MATCH($E$3,'en double'!$A$1:$AA$1,0))),0)
+ IFERROR(INDIRECT("'en double'!" &amp; ADDRESS(MATCH(C3,'en double'!$A$1:$A$27,0),MATCH($A$1,'en double'!$A$1:$AA$1,0))),0)) / SUM('en double'!$B$2:$AA$27)</f>
        <v>0</v>
      </c>
      <c r="D39" s="165">
        <f ca="1">(IFERROR(INDIRECT("'en double'!" &amp; ADDRESS(MATCH(D3,'en double'!$A$1:$A$27,0),MATCH($B$1,'en double'!$A$1:$AA$1,0))),0)
+ IFERROR(INDIRECT("'en double'!" &amp; ADDRESS(MATCH(D3,'en double'!$A$1:$A$27,0),MATCH($C$1,'en double'!$A$1:$AA$1,0))),0)
+ IFERROR(INDIRECT("'en double'!" &amp; ADDRESS(MATCH(D3,'en double'!$A$1:$A$27,0),MATCH($D$1,'en double'!$A$1:$AA$1,0))),0)
+ IFERROR(INDIRECT("'en double'!" &amp; ADDRESS(MATCH(D3,'en double'!$A$1:$A$27,0),MATCH($E$1,'en double'!$A$1:$AA$1,0))),0)
+ IFERROR(INDIRECT("'en double'!" &amp; ADDRESS(MATCH(D3,'en double'!$A$1:$A$27,0),MATCH($A$2,'en double'!$A$1:$AA$1,0))),0)
+ IFERROR(INDIRECT("'en double'!" &amp; ADDRESS(MATCH(D3,'en double'!$A$1:$A$27,0),MATCH($B$2,'en double'!$A$1:$AA$1,0))),0)
+ IFERROR(INDIRECT("'en double'!" &amp; ADDRESS(MATCH(D3,'en double'!$A$1:$A$27,0),MATCH($C$2,'en double'!$A$1:$AA$1,0))),0)
+ IFERROR(INDIRECT("'en double'!" &amp; ADDRESS(MATCH(D3,'en double'!$A$1:$A$27,0),MATCH($D$2,'en double'!$A$1:$AA$1,0))),0)
+ IFERROR(INDIRECT("'en double'!" &amp; ADDRESS(MATCH(D3,'en double'!$A$1:$A$27,0),MATCH($E$2,'en double'!$A$1:$AA$1,0))),0)
+ IFERROR(INDIRECT("'en double'!" &amp; ADDRESS(MATCH(D3,'en double'!$A$1:$A$27,0),MATCH($A$3,'en double'!$A$1:$AA$1,0))),0)
+ IFERROR(INDIRECT("'en double'!" &amp; ADDRESS(MATCH(D3,'en double'!$A$1:$A$27,0),MATCH($B$3,'en double'!$A$1:$AA$1,0))),0)
+ IFERROR(INDIRECT("'en double'!" &amp; ADDRESS(MATCH(D3,'en double'!$A$1:$A$27,0),MATCH($C$3,'en double'!$A$1:$AA$1,0))),0)
+ IFERROR(INDIRECT("'en double'!" &amp; ADDRESS(MATCH(D3,'en double'!$A$1:$A$27,0),MATCH($D$3,'en double'!$A$1:$AA$1,0))),0)
+ IFERROR(INDIRECT("'en double'!" &amp; ADDRESS(MATCH(D3,'en double'!$A$1:$A$27,0),MATCH($E$3,'en double'!$A$1:$AA$1,0))),0)
+ IFERROR(INDIRECT("'en double'!" &amp; ADDRESS(MATCH(D3,'en double'!$A$1:$A$27,0),MATCH($A$1,'en double'!$A$1:$AA$1,0))),0)) / SUM('en double'!$B$2:$AA$27)</f>
        <v>3.6421596076398714E-3</v>
      </c>
      <c r="E39" s="157">
        <f ca="1">(IFERROR(INDIRECT("'en double'!" &amp; ADDRESS(MATCH(E3,'en double'!$A$1:$A$27,0),MATCH($B$1,'en double'!$A$1:$AA$1,0))),0)
+ IFERROR(INDIRECT("'en double'!" &amp; ADDRESS(MATCH(E3,'en double'!$A$1:$A$27,0),MATCH($C$1,'en double'!$A$1:$AA$1,0))),0)
+ IFERROR(INDIRECT("'en double'!" &amp; ADDRESS(MATCH(E3,'en double'!$A$1:$A$27,0),MATCH($D$1,'en double'!$A$1:$AA$1,0))),0)
+ IFERROR(INDIRECT("'en double'!" &amp; ADDRESS(MATCH(E3,'en double'!$A$1:$A$27,0),MATCH($E$1,'en double'!$A$1:$AA$1,0))),0)
+ IFERROR(INDIRECT("'en double'!" &amp; ADDRESS(MATCH(E3,'en double'!$A$1:$A$27,0),MATCH($A$2,'en double'!$A$1:$AA$1,0))),0)
+ IFERROR(INDIRECT("'en double'!" &amp; ADDRESS(MATCH(E3,'en double'!$A$1:$A$27,0),MATCH($B$2,'en double'!$A$1:$AA$1,0))),0)
+ IFERROR(INDIRECT("'en double'!" &amp; ADDRESS(MATCH(E3,'en double'!$A$1:$A$27,0),MATCH($C$2,'en double'!$A$1:$AA$1,0))),0)
+ IFERROR(INDIRECT("'en double'!" &amp; ADDRESS(MATCH(E3,'en double'!$A$1:$A$27,0),MATCH($D$2,'en double'!$A$1:$AA$1,0))),0)
+ IFERROR(INDIRECT("'en double'!" &amp; ADDRESS(MATCH(E3,'en double'!$A$1:$A$27,0),MATCH($E$2,'en double'!$A$1:$AA$1,0))),0)
+ IFERROR(INDIRECT("'en double'!" &amp; ADDRESS(MATCH(E3,'en double'!$A$1:$A$27,0),MATCH($A$3,'en double'!$A$1:$AA$1,0))),0)
+ IFERROR(INDIRECT("'en double'!" &amp; ADDRESS(MATCH(E3,'en double'!$A$1:$A$27,0),MATCH($B$3,'en double'!$A$1:$AA$1,0))),0)
+ IFERROR(INDIRECT("'en double'!" &amp; ADDRESS(MATCH(E3,'en double'!$A$1:$A$27,0),MATCH($C$3,'en double'!$A$1:$AA$1,0))),0)
+ IFERROR(INDIRECT("'en double'!" &amp; ADDRESS(MATCH(E3,'en double'!$A$1:$A$27,0),MATCH($D$3,'en double'!$A$1:$AA$1,0))),0)
+ IFERROR(INDIRECT("'en double'!" &amp; ADDRESS(MATCH(E3,'en double'!$A$1:$A$27,0),MATCH($E$3,'en double'!$A$1:$AA$1,0))),0)
+ IFERROR(INDIRECT("'en double'!" &amp; ADDRESS(MATCH(E3,'en double'!$A$1:$A$27,0),MATCH($A$1,'en double'!$A$1:$AA$1,0))),0)) / SUM('en double'!$B$2:$AA$27)</f>
        <v>0</v>
      </c>
      <c r="F39" s="49">
        <f ca="1">(IFERROR(INDIRECT("'en double'!" &amp; ADDRESS(MATCH(F3,'en double'!$A$1:$A$27,0),MATCH($I$1,'en double'!$A$1:$AA$1,0))),0)
+ IFERROR(INDIRECT("'en double'!" &amp; ADDRESS(MATCH(F3,'en double'!$A$1:$A$27,0),MATCH($G$1,'en double'!$A$1:$AA$1,0))),0)
+ IFERROR(INDIRECT("'en double'!" &amp; ADDRESS(MATCH(F3,'en double'!$A$1:$A$27,0),MATCH($H$1,'en double'!$A$1:$AA$1,0))),0)
+ IFERROR(INDIRECT("'en double'!" &amp; ADDRESS(MATCH(F3,'en double'!$A$1:$A$27,0),MATCH($J$1,'en double'!$A$1:$AA$1,0))),0)
+ IFERROR(INDIRECT("'en double'!" &amp; ADDRESS(MATCH(F3,'en double'!$A$1:$A$27,0),MATCH($K$1,'en double'!$A$1:$AA$1,0))),0)
+ IFERROR(INDIRECT("'en double'!" &amp; ADDRESS(MATCH(F3,'en double'!$A$1:$A$27,0),MATCH($L$1,'en double'!$A$1:$AA$1,0))),0)
+ IFERROR(INDIRECT("'en double'!" &amp; ADDRESS(MATCH(F3,'en double'!$A$1:$A$27,0),MATCH($F$2,'en double'!$A$1:$AA$1,0))),0)
+ IFERROR(INDIRECT("'en double'!" &amp; ADDRESS(MATCH(F3,'en double'!$A$1:$A$27,0),MATCH($G$2,'en double'!$A$1:$AA$1,0))),0)
+ IFERROR(INDIRECT("'en double'!" &amp; ADDRESS(MATCH(F3,'en double'!$A$1:$A$27,0),MATCH($H$2,'en double'!$A$1:$AA$1,0))),0)
+ IFERROR(INDIRECT("'en double'!" &amp; ADDRESS(MATCH(F3,'en double'!$A$1:$A$27,0),MATCH($I$2,'en double'!$A$1:$AA$1,0))),0)
+ IFERROR(INDIRECT("'en double'!" &amp; ADDRESS(MATCH(F3,'en double'!$A$1:$A$27,0),MATCH($J$2,'en double'!$A$1:$AA$1,0))),0)
+ IFERROR(INDIRECT("'en double'!" &amp; ADDRESS(MATCH(F3,'en double'!$A$1:$A$27,0),MATCH($K$2,'en double'!$A$1:$AA$1,0))),0)
+ IFERROR(INDIRECT("'en double'!" &amp; ADDRESS(MATCH(F3,'en double'!$A$1:$A$27,0),MATCH($F$3,'en double'!$A$1:$AA$1,0))),0)
+ IFERROR(INDIRECT("'en double'!" &amp; ADDRESS(MATCH(F3,'en double'!$A$1:$A$27,0),MATCH($G$3,'en double'!$A$1:$AA$1,0))),0)
+ IFERROR(INDIRECT("'en double'!" &amp; ADDRESS(MATCH(F3,'en double'!$A$1:$A$27,0),MATCH($H$3,'en double'!$A$1:$AA$1,0))),0)
+ IFERROR(INDIRECT("'en double'!" &amp; ADDRESS(MATCH(F3,'en double'!$A$1:$A$27,0),MATCH($I$3,'en double'!$A$1:$AA$1,0))),0)
+ IFERROR(INDIRECT("'en double'!" &amp; ADDRESS(MATCH(F3,'en double'!$A$1:$A$27,0),MATCH($J$3,'en double'!$A$1:$AA$1,0))),0)
+ IFERROR(INDIRECT("'en double'!" &amp; ADDRESS(MATCH(F3,'en double'!$A$1:$A$27,0),MATCH($F$1,'en double'!$A$1:$AA$1,0))),0)) / SUM('en double'!$B$2:$AA$27)</f>
        <v>4.6259274745747989E-3</v>
      </c>
      <c r="G39" s="47">
        <f ca="1">(IFERROR(INDIRECT("'en double'!" &amp; ADDRESS(MATCH(G3,'en double'!$A$1:$A$27,0),MATCH($I$1,'en double'!$A$1:$AA$1,0))),0)
+ IFERROR(INDIRECT("'en double'!" &amp; ADDRESS(MATCH(G3,'en double'!$A$1:$A$27,0),MATCH($G$1,'en double'!$A$1:$AA$1,0))),0)
+ IFERROR(INDIRECT("'en double'!" &amp; ADDRESS(MATCH(G3,'en double'!$A$1:$A$27,0),MATCH($H$1,'en double'!$A$1:$AA$1,0))),0)
+ IFERROR(INDIRECT("'en double'!" &amp; ADDRESS(MATCH(G3,'en double'!$A$1:$A$27,0),MATCH($J$1,'en double'!$A$1:$AA$1,0))),0)
+ IFERROR(INDIRECT("'en double'!" &amp; ADDRESS(MATCH(G3,'en double'!$A$1:$A$27,0),MATCH($K$1,'en double'!$A$1:$AA$1,0))),0)
+ IFERROR(INDIRECT("'en double'!" &amp; ADDRESS(MATCH(G3,'en double'!$A$1:$A$27,0),MATCH($L$1,'en double'!$A$1:$AA$1,0))),0)
+ IFERROR(INDIRECT("'en double'!" &amp; ADDRESS(MATCH(G3,'en double'!$A$1:$A$27,0),MATCH($F$2,'en double'!$A$1:$AA$1,0))),0)
+ IFERROR(INDIRECT("'en double'!" &amp; ADDRESS(MATCH(G3,'en double'!$A$1:$A$27,0),MATCH($G$2,'en double'!$A$1:$AA$1,0))),0)
+ IFERROR(INDIRECT("'en double'!" &amp; ADDRESS(MATCH(G3,'en double'!$A$1:$A$27,0),MATCH($H$2,'en double'!$A$1:$AA$1,0))),0)
+ IFERROR(INDIRECT("'en double'!" &amp; ADDRESS(MATCH(G3,'en double'!$A$1:$A$27,0),MATCH($I$2,'en double'!$A$1:$AA$1,0))),0)
+ IFERROR(INDIRECT("'en double'!" &amp; ADDRESS(MATCH(G3,'en double'!$A$1:$A$27,0),MATCH($J$2,'en double'!$A$1:$AA$1,0))),0)
+ IFERROR(INDIRECT("'en double'!" &amp; ADDRESS(MATCH(G3,'en double'!$A$1:$A$27,0),MATCH($K$2,'en double'!$A$1:$AA$1,0))),0)
+ IFERROR(INDIRECT("'en double'!" &amp; ADDRESS(MATCH(G3,'en double'!$A$1:$A$27,0),MATCH($F$3,'en double'!$A$1:$AA$1,0))),0)
+ IFERROR(INDIRECT("'en double'!" &amp; ADDRESS(MATCH(G3,'en double'!$A$1:$A$27,0),MATCH($G$3,'en double'!$A$1:$AA$1,0))),0)
+ IFERROR(INDIRECT("'en double'!" &amp; ADDRESS(MATCH(G3,'en double'!$A$1:$A$27,0),MATCH($H$3,'en double'!$A$1:$AA$1,0))),0)
+ IFERROR(INDIRECT("'en double'!" &amp; ADDRESS(MATCH(G3,'en double'!$A$1:$A$27,0),MATCH($I$3,'en double'!$A$1:$AA$1,0))),0)
+ IFERROR(INDIRECT("'en double'!" &amp; ADDRESS(MATCH(G3,'en double'!$A$1:$A$27,0),MATCH($J$3,'en double'!$A$1:$AA$1,0))),0)
+ IFERROR(INDIRECT("'en double'!" &amp; ADDRESS(MATCH(G3,'en double'!$A$1:$A$27,0),MATCH($F$1,'en double'!$A$1:$AA$1,0))),0)) / SUM('en double'!$B$2:$AA$27)</f>
        <v>5.5240804656636663E-3</v>
      </c>
      <c r="H39" s="160">
        <f ca="1">(IFERROR(INDIRECT("'en double'!" &amp; ADDRESS(MATCH(H3,'en double'!$A$1:$A$27,0),MATCH($I$1,'en double'!$A$1:$AA$1,0))),0)
+ IFERROR(INDIRECT("'en double'!" &amp; ADDRESS(MATCH(H3,'en double'!$A$1:$A$27,0),MATCH($G$1,'en double'!$A$1:$AA$1,0))),0)
+ IFERROR(INDIRECT("'en double'!" &amp; ADDRESS(MATCH(H3,'en double'!$A$1:$A$27,0),MATCH($H$1,'en double'!$A$1:$AA$1,0))),0)
+ IFERROR(INDIRECT("'en double'!" &amp; ADDRESS(MATCH(H3,'en double'!$A$1:$A$27,0),MATCH($J$1,'en double'!$A$1:$AA$1,0))),0)
+ IFERROR(INDIRECT("'en double'!" &amp; ADDRESS(MATCH(H3,'en double'!$A$1:$A$27,0),MATCH($K$1,'en double'!$A$1:$AA$1,0))),0)
+ IFERROR(INDIRECT("'en double'!" &amp; ADDRESS(MATCH(H3,'en double'!$A$1:$A$27,0),MATCH($L$1,'en double'!$A$1:$AA$1,0))),0)
+ IFERROR(INDIRECT("'en double'!" &amp; ADDRESS(MATCH(H3,'en double'!$A$1:$A$27,0),MATCH($F$2,'en double'!$A$1:$AA$1,0))),0)
+ IFERROR(INDIRECT("'en double'!" &amp; ADDRESS(MATCH(H3,'en double'!$A$1:$A$27,0),MATCH($G$2,'en double'!$A$1:$AA$1,0))),0)
+ IFERROR(INDIRECT("'en double'!" &amp; ADDRESS(MATCH(H3,'en double'!$A$1:$A$27,0),MATCH($H$2,'en double'!$A$1:$AA$1,0))),0)
+ IFERROR(INDIRECT("'en double'!" &amp; ADDRESS(MATCH(H3,'en double'!$A$1:$A$27,0),MATCH($I$2,'en double'!$A$1:$AA$1,0))),0)
+ IFERROR(INDIRECT("'en double'!" &amp; ADDRESS(MATCH(H3,'en double'!$A$1:$A$27,0),MATCH($J$2,'en double'!$A$1:$AA$1,0))),0)
+ IFERROR(INDIRECT("'en double'!" &amp; ADDRESS(MATCH(H3,'en double'!$A$1:$A$27,0),MATCH($K$2,'en double'!$A$1:$AA$1,0))),0)
+ IFERROR(INDIRECT("'en double'!" &amp; ADDRESS(MATCH(H3,'en double'!$A$1:$A$27,0),MATCH($F$3,'en double'!$A$1:$AA$1,0))),0)
+ IFERROR(INDIRECT("'en double'!" &amp; ADDRESS(MATCH(H3,'en double'!$A$1:$A$27,0),MATCH($G$3,'en double'!$A$1:$AA$1,0))),0)
+ IFERROR(INDIRECT("'en double'!" &amp; ADDRESS(MATCH(H3,'en double'!$A$1:$A$27,0),MATCH($H$3,'en double'!$A$1:$AA$1,0))),0)
+ IFERROR(INDIRECT("'en double'!" &amp; ADDRESS(MATCH(H3,'en double'!$A$1:$A$27,0),MATCH($I$3,'en double'!$A$1:$AA$1,0))),0)
+ IFERROR(INDIRECT("'en double'!" &amp; ADDRESS(MATCH(H3,'en double'!$A$1:$A$27,0),MATCH($J$3,'en double'!$A$1:$AA$1,0))),0)
+ IFERROR(INDIRECT("'en double'!" &amp; ADDRESS(MATCH(H3,'en double'!$A$1:$A$27,0),MATCH($F$1,'en double'!$A$1:$AA$1,0))),0)) / SUM('en double'!$B$2:$AA$27)</f>
        <v>0</v>
      </c>
      <c r="I39" s="160">
        <f ca="1">(IFERROR(INDIRECT("'en double'!" &amp; ADDRESS(MATCH(I3,'en double'!$A$1:$A$27,0),MATCH($I$1,'en double'!$A$1:$AA$1,0))),0)
+ IFERROR(INDIRECT("'en double'!" &amp; ADDRESS(MATCH(I3,'en double'!$A$1:$A$27,0),MATCH($G$1,'en double'!$A$1:$AA$1,0))),0)
+ IFERROR(INDIRECT("'en double'!" &amp; ADDRESS(MATCH(I3,'en double'!$A$1:$A$27,0),MATCH($H$1,'en double'!$A$1:$AA$1,0))),0)
+ IFERROR(INDIRECT("'en double'!" &amp; ADDRESS(MATCH(I3,'en double'!$A$1:$A$27,0),MATCH($J$1,'en double'!$A$1:$AA$1,0))),0)
+ IFERROR(INDIRECT("'en double'!" &amp; ADDRESS(MATCH(I3,'en double'!$A$1:$A$27,0),MATCH($K$1,'en double'!$A$1:$AA$1,0))),0)
+ IFERROR(INDIRECT("'en double'!" &amp; ADDRESS(MATCH(I3,'en double'!$A$1:$A$27,0),MATCH($L$1,'en double'!$A$1:$AA$1,0))),0)
+ IFERROR(INDIRECT("'en double'!" &amp; ADDRESS(MATCH(I3,'en double'!$A$1:$A$27,0),MATCH($F$2,'en double'!$A$1:$AA$1,0))),0)
+ IFERROR(INDIRECT("'en double'!" &amp; ADDRESS(MATCH(I3,'en double'!$A$1:$A$27,0),MATCH($G$2,'en double'!$A$1:$AA$1,0))),0)
+ IFERROR(INDIRECT("'en double'!" &amp; ADDRESS(MATCH(I3,'en double'!$A$1:$A$27,0),MATCH($H$2,'en double'!$A$1:$AA$1,0))),0)
+ IFERROR(INDIRECT("'en double'!" &amp; ADDRESS(MATCH(I3,'en double'!$A$1:$A$27,0),MATCH($I$2,'en double'!$A$1:$AA$1,0))),0)
+ IFERROR(INDIRECT("'en double'!" &amp; ADDRESS(MATCH(I3,'en double'!$A$1:$A$27,0),MATCH($J$2,'en double'!$A$1:$AA$1,0))),0)
+ IFERROR(INDIRECT("'en double'!" &amp; ADDRESS(MATCH(I3,'en double'!$A$1:$A$27,0),MATCH($K$2,'en double'!$A$1:$AA$1,0))),0)
+ IFERROR(INDIRECT("'en double'!" &amp; ADDRESS(MATCH(I3,'en double'!$A$1:$A$27,0),MATCH($F$3,'en double'!$A$1:$AA$1,0))),0)
+ IFERROR(INDIRECT("'en double'!" &amp; ADDRESS(MATCH(I3,'en double'!$A$1:$A$27,0),MATCH($G$3,'en double'!$A$1:$AA$1,0))),0)
+ IFERROR(INDIRECT("'en double'!" &amp; ADDRESS(MATCH(I3,'en double'!$A$1:$A$27,0),MATCH($H$3,'en double'!$A$1:$AA$1,0))),0)
+ IFERROR(INDIRECT("'en double'!" &amp; ADDRESS(MATCH(I3,'en double'!$A$1:$A$27,0),MATCH($I$3,'en double'!$A$1:$AA$1,0))),0)
+ IFERROR(INDIRECT("'en double'!" &amp; ADDRESS(MATCH(I3,'en double'!$A$1:$A$27,0),MATCH($J$3,'en double'!$A$1:$AA$1,0))),0)
+ IFERROR(INDIRECT("'en double'!" &amp; ADDRESS(MATCH(I3,'en double'!$A$1:$A$27,0),MATCH($F$1,'en double'!$A$1:$AA$1,0))),0)) / SUM('en double'!$B$2:$AA$27)</f>
        <v>0</v>
      </c>
      <c r="J39" s="49">
        <f ca="1">(IFERROR(INDIRECT("'en double'!" &amp; ADDRESS(MATCH(J3,'en double'!$A$1:$A$27,0),MATCH($I$1,'en double'!$A$1:$AA$1,0))),0)
+ IFERROR(INDIRECT("'en double'!" &amp; ADDRESS(MATCH(J3,'en double'!$A$1:$A$27,0),MATCH($G$1,'en double'!$A$1:$AA$1,0))),0)
+ IFERROR(INDIRECT("'en double'!" &amp; ADDRESS(MATCH(J3,'en double'!$A$1:$A$27,0),MATCH($H$1,'en double'!$A$1:$AA$1,0))),0)
+ IFERROR(INDIRECT("'en double'!" &amp; ADDRESS(MATCH(J3,'en double'!$A$1:$A$27,0),MATCH($J$1,'en double'!$A$1:$AA$1,0))),0)
+ IFERROR(INDIRECT("'en double'!" &amp; ADDRESS(MATCH(J3,'en double'!$A$1:$A$27,0),MATCH($K$1,'en double'!$A$1:$AA$1,0))),0)
+ IFERROR(INDIRECT("'en double'!" &amp; ADDRESS(MATCH(J3,'en double'!$A$1:$A$27,0),MATCH($L$1,'en double'!$A$1:$AA$1,0))),0)
+ IFERROR(INDIRECT("'en double'!" &amp; ADDRESS(MATCH(J3,'en double'!$A$1:$A$27,0),MATCH($F$2,'en double'!$A$1:$AA$1,0))),0)
+ IFERROR(INDIRECT("'en double'!" &amp; ADDRESS(MATCH(J3,'en double'!$A$1:$A$27,0),MATCH($G$2,'en double'!$A$1:$AA$1,0))),0)
+ IFERROR(INDIRECT("'en double'!" &amp; ADDRESS(MATCH(J3,'en double'!$A$1:$A$27,0),MATCH($H$2,'en double'!$A$1:$AA$1,0))),0)
+ IFERROR(INDIRECT("'en double'!" &amp; ADDRESS(MATCH(J3,'en double'!$A$1:$A$27,0),MATCH($I$2,'en double'!$A$1:$AA$1,0))),0)
+ IFERROR(INDIRECT("'en double'!" &amp; ADDRESS(MATCH(J3,'en double'!$A$1:$A$27,0),MATCH($J$2,'en double'!$A$1:$AA$1,0))),0)
+ IFERROR(INDIRECT("'en double'!" &amp; ADDRESS(MATCH(J3,'en double'!$A$1:$A$27,0),MATCH($K$2,'en double'!$A$1:$AA$1,0))),0)
+ IFERROR(INDIRECT("'en double'!" &amp; ADDRESS(MATCH(J3,'en double'!$A$1:$A$27,0),MATCH($F$3,'en double'!$A$1:$AA$1,0))),0)
+ IFERROR(INDIRECT("'en double'!" &amp; ADDRESS(MATCH(J3,'en double'!$A$1:$A$27,0),MATCH($G$3,'en double'!$A$1:$AA$1,0))),0)
+ IFERROR(INDIRECT("'en double'!" &amp; ADDRESS(MATCH(J3,'en double'!$A$1:$A$27,0),MATCH($H$3,'en double'!$A$1:$AA$1,0))),0)
+ IFERROR(INDIRECT("'en double'!" &amp; ADDRESS(MATCH(J3,'en double'!$A$1:$A$27,0),MATCH($I$3,'en double'!$A$1:$AA$1,0))),0)
+ IFERROR(INDIRECT("'en double'!" &amp; ADDRESS(MATCH(J3,'en double'!$A$1:$A$27,0),MATCH($J$3,'en double'!$A$1:$AA$1,0))),0)
+ IFERROR(INDIRECT("'en double'!" &amp; ADDRESS(MATCH(J3,'en double'!$A$1:$A$27,0),MATCH($F$1,'en double'!$A$1:$AA$1,0))),0)) / SUM('en double'!$B$2:$AA$27)</f>
        <v>4.214315072065866E-3</v>
      </c>
      <c r="K39" s="49"/>
      <c r="L39" s="49"/>
      <c r="N39" s="47">
        <f ca="1">(IFERROR(INDIRECT("'ru double'!" &amp; ADDRESS(MATCH(N3,'ru double'!$A$1:$A$34,0),MATCH($O$1,'ru double'!$A$1:$AH$1,0))),0)
+ IFERROR(INDIRECT("'ru double'!" &amp; ADDRESS(MATCH(N3,'ru double'!$A$1:$A$34,0),MATCH($P$1,'ru double'!$A$1:$AH$1,0))),0)
+ IFERROR(INDIRECT("'ru double'!" &amp; ADDRESS(MATCH(N3,'ru double'!$A$1:$A$34,0),MATCH($Q$1,'ru double'!$A$1:$AH$1,0))),0)
+ IFERROR(INDIRECT("'ru double'!" &amp; ADDRESS(MATCH(N3,'ru double'!$A$1:$A$34,0),MATCH($R$1,'ru double'!$A$1:$AH$1,0))),0)
+ IFERROR(INDIRECT("'ru double'!" &amp; ADDRESS(MATCH(N3,'ru double'!$A$1:$A$34,0),MATCH($N$2,'ru double'!$A$1:$AH$1,0))),0)
+ IFERROR(INDIRECT("'ru double'!" &amp; ADDRESS(MATCH(N3,'ru double'!$A$1:$A$34,0),MATCH($O$2,'ru double'!$A$1:$AH$1,0))),0)
+ IFERROR(INDIRECT("'ru double'!" &amp; ADDRESS(MATCH(N3,'ru double'!$A$1:$A$34,0),MATCH($P$2,'ru double'!$A$1:$AH$1,0))),0)
+ IFERROR(INDIRECT("'ru double'!" &amp; ADDRESS(MATCH(N3,'ru double'!$A$1:$A$34,0),MATCH($Q$2,'ru double'!$A$1:$AH$1,0))),0)
+ IFERROR(INDIRECT("'ru double'!" &amp; ADDRESS(MATCH(N3,'ru double'!$A$1:$A$34,0),MATCH($R$2,'ru double'!$A$1:$AH$1,0))),0)
+ IFERROR(INDIRECT("'ru double'!" &amp; ADDRESS(MATCH(N3,'ru double'!$A$1:$A$34,0),MATCH($N$3,'ru double'!$A$1:$AH$1,0))),0)
+ IFERROR(INDIRECT("'ru double'!" &amp; ADDRESS(MATCH(N3,'ru double'!$A$1:$A$34,0),MATCH($O$3,'ru double'!$A$1:$AH$1,0))),0)
+ IFERROR(INDIRECT("'ru double'!" &amp; ADDRESS(MATCH(N3,'ru double'!$A$1:$A$34,0),MATCH($P$3,'ru double'!$A$1:$AH$1,0))),0)
+ IFERROR(INDIRECT("'ru double'!" &amp; ADDRESS(MATCH(N3,'ru double'!$A$1:$A$34,0),MATCH($Q$3,'ru double'!$A$1:$AH$1,0))),0)
+ IFERROR(INDIRECT("'ru double'!" &amp; ADDRESS(MATCH(N3,'ru double'!$A$1:$A$34,0),MATCH($R$3,'ru double'!$A$1:$AH$1,0))),0)
+ IFERROR(INDIRECT("'ru double'!" &amp; ADDRESS(MATCH(N3,'ru double'!$A$1:$A$34,0),MATCH($N$1,'ru double'!$A$1:$AH$1,0))),0)) / SUM('ru double'!$B$2:$AH$34)</f>
        <v>3.3091519581067929E-3</v>
      </c>
      <c r="O39" s="48">
        <f ca="1">(IFERROR(INDIRECT("'ru double'!" &amp; ADDRESS(MATCH(O3,'ru double'!$A$1:$A$34,0),MATCH($O$1,'ru double'!$A$1:$AH$1,0))),0)
+ IFERROR(INDIRECT("'ru double'!" &amp; ADDRESS(MATCH(O3,'ru double'!$A$1:$A$34,0),MATCH($P$1,'ru double'!$A$1:$AH$1,0))),0)
+ IFERROR(INDIRECT("'ru double'!" &amp; ADDRESS(MATCH(O3,'ru double'!$A$1:$A$34,0),MATCH($Q$1,'ru double'!$A$1:$AH$1,0))),0)
+ IFERROR(INDIRECT("'ru double'!" &amp; ADDRESS(MATCH(O3,'ru double'!$A$1:$A$34,0),MATCH($R$1,'ru double'!$A$1:$AH$1,0))),0)
+ IFERROR(INDIRECT("'ru double'!" &amp; ADDRESS(MATCH(O3,'ru double'!$A$1:$A$34,0),MATCH($N$2,'ru double'!$A$1:$AH$1,0))),0)
+ IFERROR(INDIRECT("'ru double'!" &amp; ADDRESS(MATCH(O3,'ru double'!$A$1:$A$34,0),MATCH($O$2,'ru double'!$A$1:$AH$1,0))),0)
+ IFERROR(INDIRECT("'ru double'!" &amp; ADDRESS(MATCH(O3,'ru double'!$A$1:$A$34,0),MATCH($P$2,'ru double'!$A$1:$AH$1,0))),0)
+ IFERROR(INDIRECT("'ru double'!" &amp; ADDRESS(MATCH(O3,'ru double'!$A$1:$A$34,0),MATCH($Q$2,'ru double'!$A$1:$AH$1,0))),0)
+ IFERROR(INDIRECT("'ru double'!" &amp; ADDRESS(MATCH(O3,'ru double'!$A$1:$A$34,0),MATCH($R$2,'ru double'!$A$1:$AH$1,0))),0)
+ IFERROR(INDIRECT("'ru double'!" &amp; ADDRESS(MATCH(O3,'ru double'!$A$1:$A$34,0),MATCH($N$3,'ru double'!$A$1:$AH$1,0))),0)
+ IFERROR(INDIRECT("'ru double'!" &amp; ADDRESS(MATCH(O3,'ru double'!$A$1:$A$34,0),MATCH($O$3,'ru double'!$A$1:$AH$1,0))),0)
+ IFERROR(INDIRECT("'ru double'!" &amp; ADDRESS(MATCH(O3,'ru double'!$A$1:$A$34,0),MATCH($P$3,'ru double'!$A$1:$AH$1,0))),0)
+ IFERROR(INDIRECT("'ru double'!" &amp; ADDRESS(MATCH(O3,'ru double'!$A$1:$A$34,0),MATCH($Q$3,'ru double'!$A$1:$AH$1,0))),0)
+ IFERROR(INDIRECT("'ru double'!" &amp; ADDRESS(MATCH(O3,'ru double'!$A$1:$A$34,0),MATCH($R$3,'ru double'!$A$1:$AH$1,0))),0)
+ IFERROR(INDIRECT("'ru double'!" &amp; ADDRESS(MATCH(O3,'ru double'!$A$1:$A$34,0),MATCH($N$1,'ru double'!$A$1:$AH$1,0))),0)) / SUM('ru double'!$B$2:$AH$34)</f>
        <v>5.1715199965573708E-4</v>
      </c>
      <c r="P39" s="48">
        <f ca="1">(IFERROR(INDIRECT("'ru double'!" &amp; ADDRESS(MATCH(P3,'ru double'!$A$1:$A$34,0),MATCH($O$1,'ru double'!$A$1:$AH$1,0))),0)
+ IFERROR(INDIRECT("'ru double'!" &amp; ADDRESS(MATCH(P3,'ru double'!$A$1:$A$34,0),MATCH($P$1,'ru double'!$A$1:$AH$1,0))),0)
+ IFERROR(INDIRECT("'ru double'!" &amp; ADDRESS(MATCH(P3,'ru double'!$A$1:$A$34,0),MATCH($Q$1,'ru double'!$A$1:$AH$1,0))),0)
+ IFERROR(INDIRECT("'ru double'!" &amp; ADDRESS(MATCH(P3,'ru double'!$A$1:$A$34,0),MATCH($R$1,'ru double'!$A$1:$AH$1,0))),0)
+ IFERROR(INDIRECT("'ru double'!" &amp; ADDRESS(MATCH(P3,'ru double'!$A$1:$A$34,0),MATCH($N$2,'ru double'!$A$1:$AH$1,0))),0)
+ IFERROR(INDIRECT("'ru double'!" &amp; ADDRESS(MATCH(P3,'ru double'!$A$1:$A$34,0),MATCH($O$2,'ru double'!$A$1:$AH$1,0))),0)
+ IFERROR(INDIRECT("'ru double'!" &amp; ADDRESS(MATCH(P3,'ru double'!$A$1:$A$34,0),MATCH($P$2,'ru double'!$A$1:$AH$1,0))),0)
+ IFERROR(INDIRECT("'ru double'!" &amp; ADDRESS(MATCH(P3,'ru double'!$A$1:$A$34,0),MATCH($Q$2,'ru double'!$A$1:$AH$1,0))),0)
+ IFERROR(INDIRECT("'ru double'!" &amp; ADDRESS(MATCH(P3,'ru double'!$A$1:$A$34,0),MATCH($R$2,'ru double'!$A$1:$AH$1,0))),0)
+ IFERROR(INDIRECT("'ru double'!" &amp; ADDRESS(MATCH(P3,'ru double'!$A$1:$A$34,0),MATCH($N$3,'ru double'!$A$1:$AH$1,0))),0)
+ IFERROR(INDIRECT("'ru double'!" &amp; ADDRESS(MATCH(P3,'ru double'!$A$1:$A$34,0),MATCH($O$3,'ru double'!$A$1:$AH$1,0))),0)
+ IFERROR(INDIRECT("'ru double'!" &amp; ADDRESS(MATCH(P3,'ru double'!$A$1:$A$34,0),MATCH($P$3,'ru double'!$A$1:$AH$1,0))),0)
+ IFERROR(INDIRECT("'ru double'!" &amp; ADDRESS(MATCH(P3,'ru double'!$A$1:$A$34,0),MATCH($Q$3,'ru double'!$A$1:$AH$1,0))),0)
+ IFERROR(INDIRECT("'ru double'!" &amp; ADDRESS(MATCH(P3,'ru double'!$A$1:$A$34,0),MATCH($R$3,'ru double'!$A$1:$AH$1,0))),0)
+ IFERROR(INDIRECT("'ru double'!" &amp; ADDRESS(MATCH(P3,'ru double'!$A$1:$A$34,0),MATCH($N$1,'ru double'!$A$1:$AH$1,0))),0)) / SUM('ru double'!$B$2:$AH$34)</f>
        <v>2.0042054026500237E-4</v>
      </c>
      <c r="Q39" s="49">
        <f ca="1">(IFERROR(INDIRECT("'ru double'!" &amp; ADDRESS(MATCH(Q3,'ru double'!$A$1:$A$34,0),MATCH($O$1,'ru double'!$A$1:$AH$1,0))),0)
+ IFERROR(INDIRECT("'ru double'!" &amp; ADDRESS(MATCH(Q3,'ru double'!$A$1:$A$34,0),MATCH($P$1,'ru double'!$A$1:$AH$1,0))),0)
+ IFERROR(INDIRECT("'ru double'!" &amp; ADDRESS(MATCH(Q3,'ru double'!$A$1:$A$34,0),MATCH($Q$1,'ru double'!$A$1:$AH$1,0))),0)
+ IFERROR(INDIRECT("'ru double'!" &amp; ADDRESS(MATCH(Q3,'ru double'!$A$1:$A$34,0),MATCH($R$1,'ru double'!$A$1:$AH$1,0))),0)
+ IFERROR(INDIRECT("'ru double'!" &amp; ADDRESS(MATCH(Q3,'ru double'!$A$1:$A$34,0),MATCH($N$2,'ru double'!$A$1:$AH$1,0))),0)
+ IFERROR(INDIRECT("'ru double'!" &amp; ADDRESS(MATCH(Q3,'ru double'!$A$1:$A$34,0),MATCH($O$2,'ru double'!$A$1:$AH$1,0))),0)
+ IFERROR(INDIRECT("'ru double'!" &amp; ADDRESS(MATCH(Q3,'ru double'!$A$1:$A$34,0),MATCH($P$2,'ru double'!$A$1:$AH$1,0))),0)
+ IFERROR(INDIRECT("'ru double'!" &amp; ADDRESS(MATCH(Q3,'ru double'!$A$1:$A$34,0),MATCH($Q$2,'ru double'!$A$1:$AH$1,0))),0)
+ IFERROR(INDIRECT("'ru double'!" &amp; ADDRESS(MATCH(Q3,'ru double'!$A$1:$A$34,0),MATCH($R$2,'ru double'!$A$1:$AH$1,0))),0)
+ IFERROR(INDIRECT("'ru double'!" &amp; ADDRESS(MATCH(Q3,'ru double'!$A$1:$A$34,0),MATCH($N$3,'ru double'!$A$1:$AH$1,0))),0)
+ IFERROR(INDIRECT("'ru double'!" &amp; ADDRESS(MATCH(Q3,'ru double'!$A$1:$A$34,0),MATCH($O$3,'ru double'!$A$1:$AH$1,0))),0)
+ IFERROR(INDIRECT("'ru double'!" &amp; ADDRESS(MATCH(Q3,'ru double'!$A$1:$A$34,0),MATCH($P$3,'ru double'!$A$1:$AH$1,0))),0)
+ IFERROR(INDIRECT("'ru double'!" &amp; ADDRESS(MATCH(Q3,'ru double'!$A$1:$A$34,0),MATCH($Q$3,'ru double'!$A$1:$AH$1,0))),0)
+ IFERROR(INDIRECT("'ru double'!" &amp; ADDRESS(MATCH(Q3,'ru double'!$A$1:$A$34,0),MATCH($R$3,'ru double'!$A$1:$AH$1,0))),0)
+ IFERROR(INDIRECT("'ru double'!" &amp; ADDRESS(MATCH(Q3,'ru double'!$A$1:$A$34,0),MATCH($N$1,'ru double'!$A$1:$AH$1,0))),0)) / SUM('ru double'!$B$2:$AH$34)</f>
        <v>2.6827664110735731E-2</v>
      </c>
      <c r="R39" s="50">
        <f ca="1">(IFERROR(INDIRECT("'ru double'!" &amp; ADDRESS(MATCH(R3,'ru double'!$A$1:$A$34,0),MATCH($O$1,'ru double'!$A$1:$AH$1,0))),0)
+ IFERROR(INDIRECT("'ru double'!" &amp; ADDRESS(MATCH(R3,'ru double'!$A$1:$A$34,0),MATCH($P$1,'ru double'!$A$1:$AH$1,0))),0)
+ IFERROR(INDIRECT("'ru double'!" &amp; ADDRESS(MATCH(R3,'ru double'!$A$1:$A$34,0),MATCH($Q$1,'ru double'!$A$1:$AH$1,0))),0)
+ IFERROR(INDIRECT("'ru double'!" &amp; ADDRESS(MATCH(R3,'ru double'!$A$1:$A$34,0),MATCH($R$1,'ru double'!$A$1:$AH$1,0))),0)
+ IFERROR(INDIRECT("'ru double'!" &amp; ADDRESS(MATCH(R3,'ru double'!$A$1:$A$34,0),MATCH($N$2,'ru double'!$A$1:$AH$1,0))),0)
+ IFERROR(INDIRECT("'ru double'!" &amp; ADDRESS(MATCH(R3,'ru double'!$A$1:$A$34,0),MATCH($O$2,'ru double'!$A$1:$AH$1,0))),0)
+ IFERROR(INDIRECT("'ru double'!" &amp; ADDRESS(MATCH(R3,'ru double'!$A$1:$A$34,0),MATCH($P$2,'ru double'!$A$1:$AH$1,0))),0)
+ IFERROR(INDIRECT("'ru double'!" &amp; ADDRESS(MATCH(R3,'ru double'!$A$1:$A$34,0),MATCH($Q$2,'ru double'!$A$1:$AH$1,0))),0)
+ IFERROR(INDIRECT("'ru double'!" &amp; ADDRESS(MATCH(R3,'ru double'!$A$1:$A$34,0),MATCH($R$2,'ru double'!$A$1:$AH$1,0))),0)
+ IFERROR(INDIRECT("'ru double'!" &amp; ADDRESS(MATCH(R3,'ru double'!$A$1:$A$34,0),MATCH($N$3,'ru double'!$A$1:$AH$1,0))),0)
+ IFERROR(INDIRECT("'ru double'!" &amp; ADDRESS(MATCH(R3,'ru double'!$A$1:$A$34,0),MATCH($O$3,'ru double'!$A$1:$AH$1,0))),0)
+ IFERROR(INDIRECT("'ru double'!" &amp; ADDRESS(MATCH(R3,'ru double'!$A$1:$A$34,0),MATCH($P$3,'ru double'!$A$1:$AH$1,0))),0)
+ IFERROR(INDIRECT("'ru double'!" &amp; ADDRESS(MATCH(R3,'ru double'!$A$1:$A$34,0),MATCH($Q$3,'ru double'!$A$1:$AH$1,0))),0)
+ IFERROR(INDIRECT("'ru double'!" &amp; ADDRESS(MATCH(R3,'ru double'!$A$1:$A$34,0),MATCH($R$3,'ru double'!$A$1:$AH$1,0))),0)
+ IFERROR(INDIRECT("'ru double'!" &amp; ADDRESS(MATCH(R3,'ru double'!$A$1:$A$34,0),MATCH($N$1,'ru double'!$A$1:$AH$1,0))),0)) / SUM('ru double'!$B$2:$AH$34)</f>
        <v>3.5291479174812401E-3</v>
      </c>
      <c r="S39" s="49">
        <f ca="1">(IFERROR(INDIRECT("'ru double'!" &amp; ADDRESS(MATCH(S3,'ru double'!$A$1:$A$34,0),MATCH($V$1,'ru double'!$A$1:$AH$1,0))),0)
+ IFERROR(INDIRECT("'ru double'!" &amp; ADDRESS(MATCH(S3,'ru double'!$A$1:$A$34,0),MATCH($T$1,'ru double'!$A$1:$AH$1,0))),0)
+ IFERROR(INDIRECT("'ru double'!" &amp; ADDRESS(MATCH(S3,'ru double'!$A$1:$A$34,0),MATCH($U$1,'ru double'!$A$1:$AH$1,0))),0)
+ IFERROR(INDIRECT("'ru double'!" &amp; ADDRESS(MATCH(S3,'ru double'!$A$1:$A$34,0),MATCH($W$1,'ru double'!$A$1:$AH$1,0))),0)
+ IFERROR(INDIRECT("'ru double'!" &amp; ADDRESS(MATCH(S3,'ru double'!$A$1:$A$34,0),MATCH($X$1,'ru double'!$A$1:$AH$1,0))),0)
+ IFERROR(INDIRECT("'ru double'!" &amp; ADDRESS(MATCH(S3,'ru double'!$A$1:$A$34,0),MATCH($Y$1,'ru double'!$A$1:$AH$1,0))),0)
+ IFERROR(INDIRECT("'ru double'!" &amp; ADDRESS(MATCH(S3,'ru double'!$A$1:$A$34,0),MATCH($S$2,'ru double'!$A$1:$AH$1,0))),0)
+ IFERROR(INDIRECT("'ru double'!" &amp; ADDRESS(MATCH(S3,'ru double'!$A$1:$A$34,0),MATCH($T$2,'ru double'!$A$1:$AH$1,0))),0)
+ IFERROR(INDIRECT("'ru double'!" &amp; ADDRESS(MATCH(S3,'ru double'!$A$1:$A$34,0),MATCH($U$2,'ru double'!$A$1:$AH$1,0))),0)
+ IFERROR(INDIRECT("'ru double'!" &amp; ADDRESS(MATCH(S3,'ru double'!$A$1:$A$34,0),MATCH($V$2,'ru double'!$A$1:$AH$1,0))),0)
+ IFERROR(INDIRECT("'ru double'!" &amp; ADDRESS(MATCH(S3,'ru double'!$A$1:$A$34,0),MATCH($W$2,'ru double'!$A$1:$AH$1,0))),0)
+ IFERROR(INDIRECT("'ru double'!" &amp; ADDRESS(MATCH(S3,'ru double'!$A$1:$A$34,0),MATCH($X$2,'ru double'!$A$1:$AH$1,0))),0)
+ IFERROR(INDIRECT("'ru double'!" &amp; ADDRESS(MATCH(S3,'ru double'!$A$1:$A$34,0),MATCH($S$3,'ru double'!$A$1:$AH$1,0))),0)
+ IFERROR(INDIRECT("'ru double'!" &amp; ADDRESS(MATCH(S3,'ru double'!$A$1:$A$34,0),MATCH($T$3,'ru double'!$A$1:$AH$1,0))),0)
+ IFERROR(INDIRECT("'ru double'!" &amp; ADDRESS(MATCH(S3,'ru double'!$A$1:$A$34,0),MATCH($U$3,'ru double'!$A$1:$AH$1,0))),0)
+ IFERROR(INDIRECT("'ru double'!" &amp; ADDRESS(MATCH(S3,'ru double'!$A$1:$A$34,0),MATCH($V$3,'ru double'!$A$1:$AH$1,0))),0)
+ IFERROR(INDIRECT("'ru double'!" &amp; ADDRESS(MATCH(S3,'ru double'!$A$1:$A$34,0),MATCH($W$3,'ru double'!$A$1:$AH$1,0))),0)
+ IFERROR(INDIRECT("'ru double'!" &amp; ADDRESS(MATCH(S3,'ru double'!$A$1:$A$34,0),MATCH($S$1,'ru double'!$A$1:$AH$1,0))),0)) / SUM('ru double'!$B$2:$AH$34)</f>
        <v>4.4632125648635937E-3</v>
      </c>
      <c r="T39" s="47">
        <f ca="1">(IFERROR(INDIRECT("'ru double'!" &amp; ADDRESS(MATCH(T3,'ru double'!$A$1:$A$34,0),MATCH($V$1,'ru double'!$A$1:$AH$1,0))),0)
+ IFERROR(INDIRECT("'ru double'!" &amp; ADDRESS(MATCH(T3,'ru double'!$A$1:$A$34,0),MATCH($T$1,'ru double'!$A$1:$AH$1,0))),0)
+ IFERROR(INDIRECT("'ru double'!" &amp; ADDRESS(MATCH(T3,'ru double'!$A$1:$A$34,0),MATCH($U$1,'ru double'!$A$1:$AH$1,0))),0)
+ IFERROR(INDIRECT("'ru double'!" &amp; ADDRESS(MATCH(T3,'ru double'!$A$1:$A$34,0),MATCH($W$1,'ru double'!$A$1:$AH$1,0))),0)
+ IFERROR(INDIRECT("'ru double'!" &amp; ADDRESS(MATCH(T3,'ru double'!$A$1:$A$34,0),MATCH($X$1,'ru double'!$A$1:$AH$1,0))),0)
+ IFERROR(INDIRECT("'ru double'!" &amp; ADDRESS(MATCH(T3,'ru double'!$A$1:$A$34,0),MATCH($Y$1,'ru double'!$A$1:$AH$1,0))),0)
+ IFERROR(INDIRECT("'ru double'!" &amp; ADDRESS(MATCH(T3,'ru double'!$A$1:$A$34,0),MATCH($S$2,'ru double'!$A$1:$AH$1,0))),0)
+ IFERROR(INDIRECT("'ru double'!" &amp; ADDRESS(MATCH(T3,'ru double'!$A$1:$A$34,0),MATCH($T$2,'ru double'!$A$1:$AH$1,0))),0)
+ IFERROR(INDIRECT("'ru double'!" &amp; ADDRESS(MATCH(T3,'ru double'!$A$1:$A$34,0),MATCH($U$2,'ru double'!$A$1:$AH$1,0))),0)
+ IFERROR(INDIRECT("'ru double'!" &amp; ADDRESS(MATCH(T3,'ru double'!$A$1:$A$34,0),MATCH($V$2,'ru double'!$A$1:$AH$1,0))),0)
+ IFERROR(INDIRECT("'ru double'!" &amp; ADDRESS(MATCH(T3,'ru double'!$A$1:$A$34,0),MATCH($W$2,'ru double'!$A$1:$AH$1,0))),0)
+ IFERROR(INDIRECT("'ru double'!" &amp; ADDRESS(MATCH(T3,'ru double'!$A$1:$A$34,0),MATCH($X$2,'ru double'!$A$1:$AH$1,0))),0)
+ IFERROR(INDIRECT("'ru double'!" &amp; ADDRESS(MATCH(T3,'ru double'!$A$1:$A$34,0),MATCH($S$3,'ru double'!$A$1:$AH$1,0))),0)
+ IFERROR(INDIRECT("'ru double'!" &amp; ADDRESS(MATCH(T3,'ru double'!$A$1:$A$34,0),MATCH($T$3,'ru double'!$A$1:$AH$1,0))),0)
+ IFERROR(INDIRECT("'ru double'!" &amp; ADDRESS(MATCH(T3,'ru double'!$A$1:$A$34,0),MATCH($U$3,'ru double'!$A$1:$AH$1,0))),0)
+ IFERROR(INDIRECT("'ru double'!" &amp; ADDRESS(MATCH(T3,'ru double'!$A$1:$A$34,0),MATCH($V$3,'ru double'!$A$1:$AH$1,0))),0)
+ IFERROR(INDIRECT("'ru double'!" &amp; ADDRESS(MATCH(T3,'ru double'!$A$1:$A$34,0),MATCH($W$3,'ru double'!$A$1:$AH$1,0))),0)
+ IFERROR(INDIRECT("'ru double'!" &amp; ADDRESS(MATCH(T3,'ru double'!$A$1:$A$34,0),MATCH($S$1,'ru double'!$A$1:$AH$1,0))),0)) / SUM('ru double'!$B$2:$AH$34)</f>
        <v>7.8966351930845075E-4</v>
      </c>
      <c r="U39" s="48">
        <f ca="1">(IFERROR(INDIRECT("'ru double'!" &amp; ADDRESS(MATCH(U3,'ru double'!$A$1:$A$34,0),MATCH($V$1,'ru double'!$A$1:$AH$1,0))),0)
+ IFERROR(INDIRECT("'ru double'!" &amp; ADDRESS(MATCH(U3,'ru double'!$A$1:$A$34,0),MATCH($T$1,'ru double'!$A$1:$AH$1,0))),0)
+ IFERROR(INDIRECT("'ru double'!" &amp; ADDRESS(MATCH(U3,'ru double'!$A$1:$A$34,0),MATCH($U$1,'ru double'!$A$1:$AH$1,0))),0)
+ IFERROR(INDIRECT("'ru double'!" &amp; ADDRESS(MATCH(U3,'ru double'!$A$1:$A$34,0),MATCH($W$1,'ru double'!$A$1:$AH$1,0))),0)
+ IFERROR(INDIRECT("'ru double'!" &amp; ADDRESS(MATCH(U3,'ru double'!$A$1:$A$34,0),MATCH($X$1,'ru double'!$A$1:$AH$1,0))),0)
+ IFERROR(INDIRECT("'ru double'!" &amp; ADDRESS(MATCH(U3,'ru double'!$A$1:$A$34,0),MATCH($Y$1,'ru double'!$A$1:$AH$1,0))),0)
+ IFERROR(INDIRECT("'ru double'!" &amp; ADDRESS(MATCH(U3,'ru double'!$A$1:$A$34,0),MATCH($S$2,'ru double'!$A$1:$AH$1,0))),0)
+ IFERROR(INDIRECT("'ru double'!" &amp; ADDRESS(MATCH(U3,'ru double'!$A$1:$A$34,0),MATCH($T$2,'ru double'!$A$1:$AH$1,0))),0)
+ IFERROR(INDIRECT("'ru double'!" &amp; ADDRESS(MATCH(U3,'ru double'!$A$1:$A$34,0),MATCH($U$2,'ru double'!$A$1:$AH$1,0))),0)
+ IFERROR(INDIRECT("'ru double'!" &amp; ADDRESS(MATCH(U3,'ru double'!$A$1:$A$34,0),MATCH($V$2,'ru double'!$A$1:$AH$1,0))),0)
+ IFERROR(INDIRECT("'ru double'!" &amp; ADDRESS(MATCH(U3,'ru double'!$A$1:$A$34,0),MATCH($W$2,'ru double'!$A$1:$AH$1,0))),0)
+ IFERROR(INDIRECT("'ru double'!" &amp; ADDRESS(MATCH(U3,'ru double'!$A$1:$A$34,0),MATCH($X$2,'ru double'!$A$1:$AH$1,0))),0)
+ IFERROR(INDIRECT("'ru double'!" &amp; ADDRESS(MATCH(U3,'ru double'!$A$1:$A$34,0),MATCH($S$3,'ru double'!$A$1:$AH$1,0))),0)
+ IFERROR(INDIRECT("'ru double'!" &amp; ADDRESS(MATCH(U3,'ru double'!$A$1:$A$34,0),MATCH($T$3,'ru double'!$A$1:$AH$1,0))),0)
+ IFERROR(INDIRECT("'ru double'!" &amp; ADDRESS(MATCH(U3,'ru double'!$A$1:$A$34,0),MATCH($U$3,'ru double'!$A$1:$AH$1,0))),0)
+ IFERROR(INDIRECT("'ru double'!" &amp; ADDRESS(MATCH(U3,'ru double'!$A$1:$A$34,0),MATCH($V$3,'ru double'!$A$1:$AH$1,0))),0)
+ IFERROR(INDIRECT("'ru double'!" &amp; ADDRESS(MATCH(U3,'ru double'!$A$1:$A$34,0),MATCH($W$3,'ru double'!$A$1:$AH$1,0))),0)
+ IFERROR(INDIRECT("'ru double'!" &amp; ADDRESS(MATCH(U3,'ru double'!$A$1:$A$34,0),MATCH($S$1,'ru double'!$A$1:$AH$1,0))),0)) / SUM('ru double'!$B$2:$AH$34)</f>
        <v>2.4677289042539939E-3</v>
      </c>
      <c r="V39" s="47">
        <f ca="1">(IFERROR(INDIRECT("'ru double'!" &amp; ADDRESS(MATCH(V3,'ru double'!$A$1:$A$34,0),MATCH($V$1,'ru double'!$A$1:$AH$1,0))),0)
+ IFERROR(INDIRECT("'ru double'!" &amp; ADDRESS(MATCH(V3,'ru double'!$A$1:$A$34,0),MATCH($T$1,'ru double'!$A$1:$AH$1,0))),0)
+ IFERROR(INDIRECT("'ru double'!" &amp; ADDRESS(MATCH(V3,'ru double'!$A$1:$A$34,0),MATCH($U$1,'ru double'!$A$1:$AH$1,0))),0)
+ IFERROR(INDIRECT("'ru double'!" &amp; ADDRESS(MATCH(V3,'ru double'!$A$1:$A$34,0),MATCH($W$1,'ru double'!$A$1:$AH$1,0))),0)
+ IFERROR(INDIRECT("'ru double'!" &amp; ADDRESS(MATCH(V3,'ru double'!$A$1:$A$34,0),MATCH($X$1,'ru double'!$A$1:$AH$1,0))),0)
+ IFERROR(INDIRECT("'ru double'!" &amp; ADDRESS(MATCH(V3,'ru double'!$A$1:$A$34,0),MATCH($Y$1,'ru double'!$A$1:$AH$1,0))),0)
+ IFERROR(INDIRECT("'ru double'!" &amp; ADDRESS(MATCH(V3,'ru double'!$A$1:$A$34,0),MATCH($S$2,'ru double'!$A$1:$AH$1,0))),0)
+ IFERROR(INDIRECT("'ru double'!" &amp; ADDRESS(MATCH(V3,'ru double'!$A$1:$A$34,0),MATCH($T$2,'ru double'!$A$1:$AH$1,0))),0)
+ IFERROR(INDIRECT("'ru double'!" &amp; ADDRESS(MATCH(V3,'ru double'!$A$1:$A$34,0),MATCH($U$2,'ru double'!$A$1:$AH$1,0))),0)
+ IFERROR(INDIRECT("'ru double'!" &amp; ADDRESS(MATCH(V3,'ru double'!$A$1:$A$34,0),MATCH($V$2,'ru double'!$A$1:$AH$1,0))),0)
+ IFERROR(INDIRECT("'ru double'!" &amp; ADDRESS(MATCH(V3,'ru double'!$A$1:$A$34,0),MATCH($W$2,'ru double'!$A$1:$AH$1,0))),0)
+ IFERROR(INDIRECT("'ru double'!" &amp; ADDRESS(MATCH(V3,'ru double'!$A$1:$A$34,0),MATCH($X$2,'ru double'!$A$1:$AH$1,0))),0)
+ IFERROR(INDIRECT("'ru double'!" &amp; ADDRESS(MATCH(V3,'ru double'!$A$1:$A$34,0),MATCH($S$3,'ru double'!$A$1:$AH$1,0))),0)
+ IFERROR(INDIRECT("'ru double'!" &amp; ADDRESS(MATCH(V3,'ru double'!$A$1:$A$34,0),MATCH($T$3,'ru double'!$A$1:$AH$1,0))),0)
+ IFERROR(INDIRECT("'ru double'!" &amp; ADDRESS(MATCH(V3,'ru double'!$A$1:$A$34,0),MATCH($U$3,'ru double'!$A$1:$AH$1,0))),0)
+ IFERROR(INDIRECT("'ru double'!" &amp; ADDRESS(MATCH(V3,'ru double'!$A$1:$A$34,0),MATCH($V$3,'ru double'!$A$1:$AH$1,0))),0)
+ IFERROR(INDIRECT("'ru double'!" &amp; ADDRESS(MATCH(V3,'ru double'!$A$1:$A$34,0),MATCH($W$3,'ru double'!$A$1:$AH$1,0))),0)
+ IFERROR(INDIRECT("'ru double'!" &amp; ADDRESS(MATCH(V3,'ru double'!$A$1:$A$34,0),MATCH($S$1,'ru double'!$A$1:$AH$1,0))),0)) / SUM('ru double'!$B$2:$AH$34)</f>
        <v>3.7007239637505446E-3</v>
      </c>
      <c r="W39" s="49">
        <f ca="1">(IFERROR(INDIRECT("'ru double'!" &amp; ADDRESS(MATCH(W3,'ru double'!$A$1:$A$34,0),MATCH($V$1,'ru double'!$A$1:$AH$1,0))),0)
+ IFERROR(INDIRECT("'ru double'!" &amp; ADDRESS(MATCH(W3,'ru double'!$A$1:$A$34,0),MATCH($T$1,'ru double'!$A$1:$AH$1,0))),0)
+ IFERROR(INDIRECT("'ru double'!" &amp; ADDRESS(MATCH(W3,'ru double'!$A$1:$A$34,0),MATCH($U$1,'ru double'!$A$1:$AH$1,0))),0)
+ IFERROR(INDIRECT("'ru double'!" &amp; ADDRESS(MATCH(W3,'ru double'!$A$1:$A$34,0),MATCH($W$1,'ru double'!$A$1:$AH$1,0))),0)
+ IFERROR(INDIRECT("'ru double'!" &amp; ADDRESS(MATCH(W3,'ru double'!$A$1:$A$34,0),MATCH($X$1,'ru double'!$A$1:$AH$1,0))),0)
+ IFERROR(INDIRECT("'ru double'!" &amp; ADDRESS(MATCH(W3,'ru double'!$A$1:$A$34,0),MATCH($Y$1,'ru double'!$A$1:$AH$1,0))),0)
+ IFERROR(INDIRECT("'ru double'!" &amp; ADDRESS(MATCH(W3,'ru double'!$A$1:$A$34,0),MATCH($S$2,'ru double'!$A$1:$AH$1,0))),0)
+ IFERROR(INDIRECT("'ru double'!" &amp; ADDRESS(MATCH(W3,'ru double'!$A$1:$A$34,0),MATCH($T$2,'ru double'!$A$1:$AH$1,0))),0)
+ IFERROR(INDIRECT("'ru double'!" &amp; ADDRESS(MATCH(W3,'ru double'!$A$1:$A$34,0),MATCH($U$2,'ru double'!$A$1:$AH$1,0))),0)
+ IFERROR(INDIRECT("'ru double'!" &amp; ADDRESS(MATCH(W3,'ru double'!$A$1:$A$34,0),MATCH($V$2,'ru double'!$A$1:$AH$1,0))),0)
+ IFERROR(INDIRECT("'ru double'!" &amp; ADDRESS(MATCH(W3,'ru double'!$A$1:$A$34,0),MATCH($W$2,'ru double'!$A$1:$AH$1,0))),0)
+ IFERROR(INDIRECT("'ru double'!" &amp; ADDRESS(MATCH(W3,'ru double'!$A$1:$A$34,0),MATCH($X$2,'ru double'!$A$1:$AH$1,0))),0)
+ IFERROR(INDIRECT("'ru double'!" &amp; ADDRESS(MATCH(W3,'ru double'!$A$1:$A$34,0),MATCH($S$3,'ru double'!$A$1:$AH$1,0))),0)
+ IFERROR(INDIRECT("'ru double'!" &amp; ADDRESS(MATCH(W3,'ru double'!$A$1:$A$34,0),MATCH($T$3,'ru double'!$A$1:$AH$1,0))),0)
+ IFERROR(INDIRECT("'ru double'!" &amp; ADDRESS(MATCH(W3,'ru double'!$A$1:$A$34,0),MATCH($U$3,'ru double'!$A$1:$AH$1,0))),0)
+ IFERROR(INDIRECT("'ru double'!" &amp; ADDRESS(MATCH(W3,'ru double'!$A$1:$A$34,0),MATCH($V$3,'ru double'!$A$1:$AH$1,0))),0)
+ IFERROR(INDIRECT("'ru double'!" &amp; ADDRESS(MATCH(W3,'ru double'!$A$1:$A$34,0),MATCH($W$3,'ru double'!$A$1:$AH$1,0))),0)
+ IFERROR(INDIRECT("'ru double'!" &amp; ADDRESS(MATCH(W3,'ru double'!$A$1:$A$34,0),MATCH($S$1,'ru double'!$A$1:$AH$1,0))),0)) / SUM('ru double'!$B$2:$AH$34)</f>
        <v>4.6157394627636007E-3</v>
      </c>
      <c r="X39" s="49"/>
      <c r="Y39" s="49"/>
      <c r="Z39" s="32"/>
    </row>
    <row r="40" spans="1:26" ht="15" customHeight="1" outlineLevel="1" x14ac:dyDescent="0.25">
      <c r="A40" s="371" t="s">
        <v>247</v>
      </c>
      <c r="B40" s="372"/>
      <c r="C40" s="372"/>
      <c r="D40" s="372"/>
      <c r="E40" s="372"/>
      <c r="F40" s="372"/>
      <c r="G40" s="372"/>
      <c r="H40" s="372"/>
      <c r="I40" s="372"/>
      <c r="J40" s="372"/>
      <c r="K40" s="372"/>
      <c r="L40" s="372"/>
      <c r="N40" s="371" t="s">
        <v>247</v>
      </c>
      <c r="O40" s="372"/>
      <c r="P40" s="372"/>
      <c r="Q40" s="372"/>
      <c r="R40" s="372"/>
      <c r="S40" s="372"/>
      <c r="T40" s="372"/>
      <c r="U40" s="372"/>
      <c r="V40" s="372"/>
      <c r="W40" s="372"/>
      <c r="X40" s="372"/>
      <c r="Y40" s="372"/>
      <c r="Z40" s="32"/>
    </row>
    <row r="41" spans="1:26" ht="15" customHeight="1" outlineLevel="1" x14ac:dyDescent="0.25">
      <c r="A41" s="48">
        <f ca="1">(IFERROR(INDIRECT("'en double'!" &amp; ADDRESS(MATCH($I$1,'en double'!$A$1:$AA$1,0),MATCH(A1,'en double'!$A$1:$A$27,0))),0)
+ IFERROR(INDIRECT("'en double'!" &amp; ADDRESS(MATCH($G$1,'en double'!$A$1:$AA$1,0),MATCH(A1,'en double'!$A$1:$A$27,0))),0)
+ IFERROR(INDIRECT("'en double'!" &amp; ADDRESS(MATCH($H$1,'en double'!$A$1:$AA$1,0),MATCH(A1,'en double'!$A$1:$A$27,0))),0)
+ IFERROR(INDIRECT("'en double'!" &amp; ADDRESS(MATCH($J$1,'en double'!$A$1:$AA$1,0),MATCH(A1,'en double'!$A$1:$A$27,0))),0)
+ IFERROR(INDIRECT("'en double'!" &amp; ADDRESS(MATCH($K$1,'en double'!$A$1:$AA$1,0),MATCH(A1,'en double'!$A$1:$A$27,0))),0)
+ IFERROR(INDIRECT("'en double'!" &amp; ADDRESS(MATCH($L$1,'en double'!$A$1:$AA$1,0),MATCH(A1,'en double'!$A$1:$A$27,0))),0)
+ IFERROR(INDIRECT("'en double'!" &amp; ADDRESS(MATCH($F$2,'en double'!$A$1:$AA$1,0),MATCH(A1,'en double'!$A$1:$A$27,0))),0)
+ IFERROR(INDIRECT("'en double'!" &amp; ADDRESS(MATCH($G$2,'en double'!$A$1:$AA$1,0),MATCH(A1,'en double'!$A$1:$A$27,0))),0)
+ IFERROR(INDIRECT("'en double'!" &amp; ADDRESS(MATCH($H$2,'en double'!$A$1:$AA$1,0),MATCH(A1,'en double'!$A$1:$A$27,0))),0)
+ IFERROR(INDIRECT("'en double'!" &amp; ADDRESS(MATCH($I$2,'en double'!$A$1:$AA$1,0),MATCH(A1,'en double'!$A$1:$A$27,0))),0)
+ IFERROR(INDIRECT("'en double'!" &amp; ADDRESS(MATCH($J$2,'en double'!$A$1:$AA$1,0),MATCH(A1,'en double'!$A$1:$A$27,0))),0)
+ IFERROR(INDIRECT("'en double'!" &amp; ADDRESS(MATCH($K$2,'en double'!$A$1:$AA$1,0),MATCH(A1,'en double'!$A$1:$A$27,0))),0)
+ IFERROR(INDIRECT("'en double'!" &amp; ADDRESS(MATCH($F$3,'en double'!$A$1:$AA$1,0),MATCH(A1,'en double'!$A$1:$A$27,0))),0)
+ IFERROR(INDIRECT("'en double'!" &amp; ADDRESS(MATCH($G$3,'en double'!$A$1:$AA$1,0),MATCH(A1,'en double'!$A$1:$A$27,0))),0)
+ IFERROR(INDIRECT("'en double'!" &amp; ADDRESS(MATCH($H$3,'en double'!$A$1:$AA$1,0),MATCH(A1,'en double'!$A$1:$A$27,0))),0)
+ IFERROR(INDIRECT("'en double'!" &amp; ADDRESS(MATCH($I$3,'en double'!$A$1:$AA$1,0),MATCH(A1,'en double'!$A$1:$A$27,0))),0)
+ IFERROR(INDIRECT("'en double'!" &amp; ADDRESS(MATCH($J$3,'en double'!$A$1:$AA$1,0),MATCH(A1,'en double'!$A$1:$A$27,0))),0)
+ IFERROR(INDIRECT("'en double'!" &amp; ADDRESS(MATCH($F$1,'en double'!$A$1:$AA$1,0),MATCH(A1,'en double'!$A$1:$A$27,0))),0)) / SUM('en double'!$B$2:$AA$27)</f>
        <v>2.2866924986767451E-4</v>
      </c>
      <c r="B41" s="48">
        <f ca="1">(IFERROR(INDIRECT("'en double'!" &amp; ADDRESS(MATCH($I$1,'en double'!$A$1:$AA$1,0),MATCH(B1,'en double'!$A$1:$A$27,0))),0)
+ IFERROR(INDIRECT("'en double'!" &amp; ADDRESS(MATCH($G$1,'en double'!$A$1:$AA$1,0),MATCH(B1,'en double'!$A$1:$A$27,0))),0)
+ IFERROR(INDIRECT("'en double'!" &amp; ADDRESS(MATCH($H$1,'en double'!$A$1:$AA$1,0),MATCH(B1,'en double'!$A$1:$A$27,0))),0)
+ IFERROR(INDIRECT("'en double'!" &amp; ADDRESS(MATCH($J$1,'en double'!$A$1:$AA$1,0),MATCH(B1,'en double'!$A$1:$A$27,0))),0)
+ IFERROR(INDIRECT("'en double'!" &amp; ADDRESS(MATCH($K$1,'en double'!$A$1:$AA$1,0),MATCH(B1,'en double'!$A$1:$A$27,0))),0)
+ IFERROR(INDIRECT("'en double'!" &amp; ADDRESS(MATCH($L$1,'en double'!$A$1:$AA$1,0),MATCH(B1,'en double'!$A$1:$A$27,0))),0)
+ IFERROR(INDIRECT("'en double'!" &amp; ADDRESS(MATCH($F$2,'en double'!$A$1:$AA$1,0),MATCH(B1,'en double'!$A$1:$A$27,0))),0)
+ IFERROR(INDIRECT("'en double'!" &amp; ADDRESS(MATCH($G$2,'en double'!$A$1:$AA$1,0),MATCH(B1,'en double'!$A$1:$A$27,0))),0)
+ IFERROR(INDIRECT("'en double'!" &amp; ADDRESS(MATCH($H$2,'en double'!$A$1:$AA$1,0),MATCH(B1,'en double'!$A$1:$A$27,0))),0)
+ IFERROR(INDIRECT("'en double'!" &amp; ADDRESS(MATCH($I$2,'en double'!$A$1:$AA$1,0),MATCH(B1,'en double'!$A$1:$A$27,0))),0)
+ IFERROR(INDIRECT("'en double'!" &amp; ADDRESS(MATCH($J$2,'en double'!$A$1:$AA$1,0),MATCH(B1,'en double'!$A$1:$A$27,0))),0)
+ IFERROR(INDIRECT("'en double'!" &amp; ADDRESS(MATCH($K$2,'en double'!$A$1:$AA$1,0),MATCH(B1,'en double'!$A$1:$A$27,0))),0)
+ IFERROR(INDIRECT("'en double'!" &amp; ADDRESS(MATCH($F$3,'en double'!$A$1:$AA$1,0),MATCH(B1,'en double'!$A$1:$A$27,0))),0)
+ IFERROR(INDIRECT("'en double'!" &amp; ADDRESS(MATCH($G$3,'en double'!$A$1:$AA$1,0),MATCH(B1,'en double'!$A$1:$A$27,0))),0)
+ IFERROR(INDIRECT("'en double'!" &amp; ADDRESS(MATCH($H$3,'en double'!$A$1:$AA$1,0),MATCH(B1,'en double'!$A$1:$A$27,0))),0)
+ IFERROR(INDIRECT("'en double'!" &amp; ADDRESS(MATCH($I$3,'en double'!$A$1:$AA$1,0),MATCH(B1,'en double'!$A$1:$A$27,0))),0)
+ IFERROR(INDIRECT("'en double'!" &amp; ADDRESS(MATCH($J$3,'en double'!$A$1:$AA$1,0),MATCH(B1,'en double'!$A$1:$A$27,0))),0)
+ IFERROR(INDIRECT("'en double'!" &amp; ADDRESS(MATCH($F$1,'en double'!$A$1:$AA$1,0),MATCH(B1,'en double'!$A$1:$A$27,0))),0)) / SUM('en double'!$B$2:$AA$27)</f>
        <v>5.4003671535593541E-3</v>
      </c>
      <c r="C41" s="48">
        <f ca="1">(IFERROR(INDIRECT("'en double'!" &amp; ADDRESS(MATCH($I$1,'en double'!$A$1:$AA$1,0),MATCH(C1,'en double'!$A$1:$A$27,0))),0)
+ IFERROR(INDIRECT("'en double'!" &amp; ADDRESS(MATCH($G$1,'en double'!$A$1:$AA$1,0),MATCH(C1,'en double'!$A$1:$A$27,0))),0)
+ IFERROR(INDIRECT("'en double'!" &amp; ADDRESS(MATCH($H$1,'en double'!$A$1:$AA$1,0),MATCH(C1,'en double'!$A$1:$A$27,0))),0)
+ IFERROR(INDIRECT("'en double'!" &amp; ADDRESS(MATCH($J$1,'en double'!$A$1:$AA$1,0),MATCH(C1,'en double'!$A$1:$A$27,0))),0)
+ IFERROR(INDIRECT("'en double'!" &amp; ADDRESS(MATCH($K$1,'en double'!$A$1:$AA$1,0),MATCH(C1,'en double'!$A$1:$A$27,0))),0)
+ IFERROR(INDIRECT("'en double'!" &amp; ADDRESS(MATCH($L$1,'en double'!$A$1:$AA$1,0),MATCH(C1,'en double'!$A$1:$A$27,0))),0)
+ IFERROR(INDIRECT("'en double'!" &amp; ADDRESS(MATCH($F$2,'en double'!$A$1:$AA$1,0),MATCH(C1,'en double'!$A$1:$A$27,0))),0)
+ IFERROR(INDIRECT("'en double'!" &amp; ADDRESS(MATCH($G$2,'en double'!$A$1:$AA$1,0),MATCH(C1,'en double'!$A$1:$A$27,0))),0)
+ IFERROR(INDIRECT("'en double'!" &amp; ADDRESS(MATCH($H$2,'en double'!$A$1:$AA$1,0),MATCH(C1,'en double'!$A$1:$A$27,0))),0)
+ IFERROR(INDIRECT("'en double'!" &amp; ADDRESS(MATCH($I$2,'en double'!$A$1:$AA$1,0),MATCH(C1,'en double'!$A$1:$A$27,0))),0)
+ IFERROR(INDIRECT("'en double'!" &amp; ADDRESS(MATCH($J$2,'en double'!$A$1:$AA$1,0),MATCH(C1,'en double'!$A$1:$A$27,0))),0)
+ IFERROR(INDIRECT("'en double'!" &amp; ADDRESS(MATCH($K$2,'en double'!$A$1:$AA$1,0),MATCH(C1,'en double'!$A$1:$A$27,0))),0)
+ IFERROR(INDIRECT("'en double'!" &amp; ADDRESS(MATCH($F$3,'en double'!$A$1:$AA$1,0),MATCH(C1,'en double'!$A$1:$A$27,0))),0)
+ IFERROR(INDIRECT("'en double'!" &amp; ADDRESS(MATCH($G$3,'en double'!$A$1:$AA$1,0),MATCH(C1,'en double'!$A$1:$A$27,0))),0)
+ IFERROR(INDIRECT("'en double'!" &amp; ADDRESS(MATCH($H$3,'en double'!$A$1:$AA$1,0),MATCH(C1,'en double'!$A$1:$A$27,0))),0)
+ IFERROR(INDIRECT("'en double'!" &amp; ADDRESS(MATCH($I$3,'en double'!$A$1:$AA$1,0),MATCH(C1,'en double'!$A$1:$A$27,0))),0)
+ IFERROR(INDIRECT("'en double'!" &amp; ADDRESS(MATCH($J$3,'en double'!$A$1:$AA$1,0),MATCH(C1,'en double'!$A$1:$A$27,0))),0)
+ IFERROR(INDIRECT("'en double'!" &amp; ADDRESS(MATCH($F$1,'en double'!$A$1:$AA$1,0),MATCH(C1,'en double'!$A$1:$A$27,0))),0)) / SUM('en double'!$B$2:$AA$27)</f>
        <v>4.9838092222634807E-2</v>
      </c>
      <c r="D41" s="165">
        <f ca="1">(IFERROR(INDIRECT("'en double'!" &amp; ADDRESS(MATCH($I$1,'en double'!$A$1:$AA$1,0),MATCH(D1,'en double'!$A$1:$A$27,0))),0)
+ IFERROR(INDIRECT("'en double'!" &amp; ADDRESS(MATCH($G$1,'en double'!$A$1:$AA$1,0),MATCH(D1,'en double'!$A$1:$A$27,0))),0)
+ IFERROR(INDIRECT("'en double'!" &amp; ADDRESS(MATCH($H$1,'en double'!$A$1:$AA$1,0),MATCH(D1,'en double'!$A$1:$A$27,0))),0)
+ IFERROR(INDIRECT("'en double'!" &amp; ADDRESS(MATCH($J$1,'en double'!$A$1:$AA$1,0),MATCH(D1,'en double'!$A$1:$A$27,0))),0)
+ IFERROR(INDIRECT("'en double'!" &amp; ADDRESS(MATCH($K$1,'en double'!$A$1:$AA$1,0),MATCH(D1,'en double'!$A$1:$A$27,0))),0)
+ IFERROR(INDIRECT("'en double'!" &amp; ADDRESS(MATCH($L$1,'en double'!$A$1:$AA$1,0),MATCH(D1,'en double'!$A$1:$A$27,0))),0)
+ IFERROR(INDIRECT("'en double'!" &amp; ADDRESS(MATCH($F$2,'en double'!$A$1:$AA$1,0),MATCH(D1,'en double'!$A$1:$A$27,0))),0)
+ IFERROR(INDIRECT("'en double'!" &amp; ADDRESS(MATCH($G$2,'en double'!$A$1:$AA$1,0),MATCH(D1,'en double'!$A$1:$A$27,0))),0)
+ IFERROR(INDIRECT("'en double'!" &amp; ADDRESS(MATCH($H$2,'en double'!$A$1:$AA$1,0),MATCH(D1,'en double'!$A$1:$A$27,0))),0)
+ IFERROR(INDIRECT("'en double'!" &amp; ADDRESS(MATCH($I$2,'en double'!$A$1:$AA$1,0),MATCH(D1,'en double'!$A$1:$A$27,0))),0)
+ IFERROR(INDIRECT("'en double'!" &amp; ADDRESS(MATCH($J$2,'en double'!$A$1:$AA$1,0),MATCH(D1,'en double'!$A$1:$A$27,0))),0)
+ IFERROR(INDIRECT("'en double'!" &amp; ADDRESS(MATCH($K$2,'en double'!$A$1:$AA$1,0),MATCH(D1,'en double'!$A$1:$A$27,0))),0)
+ IFERROR(INDIRECT("'en double'!" &amp; ADDRESS(MATCH($F$3,'en double'!$A$1:$AA$1,0),MATCH(D1,'en double'!$A$1:$A$27,0))),0)
+ IFERROR(INDIRECT("'en double'!" &amp; ADDRESS(MATCH($G$3,'en double'!$A$1:$AA$1,0),MATCH(D1,'en double'!$A$1:$A$27,0))),0)
+ IFERROR(INDIRECT("'en double'!" &amp; ADDRESS(MATCH($H$3,'en double'!$A$1:$AA$1,0),MATCH(D1,'en double'!$A$1:$A$27,0))),0)
+ IFERROR(INDIRECT("'en double'!" &amp; ADDRESS(MATCH($I$3,'en double'!$A$1:$AA$1,0),MATCH(D1,'en double'!$A$1:$A$27,0))),0)
+ IFERROR(INDIRECT("'en double'!" &amp; ADDRESS(MATCH($J$3,'en double'!$A$1:$AA$1,0),MATCH(D1,'en double'!$A$1:$A$27,0))),0)
+ IFERROR(INDIRECT("'en double'!" &amp; ADDRESS(MATCH($F$1,'en double'!$A$1:$AA$1,0),MATCH(D1,'en double'!$A$1:$A$27,0))),0)) / SUM('en double'!$B$2:$AA$27)</f>
        <v>1.3837897470868681E-2</v>
      </c>
      <c r="E41" s="50">
        <f ca="1">(IFERROR(INDIRECT("'en double'!" &amp; ADDRESS(MATCH($I$1,'en double'!$A$1:$AA$1,0),MATCH(E1,'en double'!$A$1:$A$27,0))),0)
+ IFERROR(INDIRECT("'en double'!" &amp; ADDRESS(MATCH($G$1,'en double'!$A$1:$AA$1,0),MATCH(E1,'en double'!$A$1:$A$27,0))),0)
+ IFERROR(INDIRECT("'en double'!" &amp; ADDRESS(MATCH($H$1,'en double'!$A$1:$AA$1,0),MATCH(E1,'en double'!$A$1:$A$27,0))),0)
+ IFERROR(INDIRECT("'en double'!" &amp; ADDRESS(MATCH($J$1,'en double'!$A$1:$AA$1,0),MATCH(E1,'en double'!$A$1:$A$27,0))),0)
+ IFERROR(INDIRECT("'en double'!" &amp; ADDRESS(MATCH($K$1,'en double'!$A$1:$AA$1,0),MATCH(E1,'en double'!$A$1:$A$27,0))),0)
+ IFERROR(INDIRECT("'en double'!" &amp; ADDRESS(MATCH($L$1,'en double'!$A$1:$AA$1,0),MATCH(E1,'en double'!$A$1:$A$27,0))),0)
+ IFERROR(INDIRECT("'en double'!" &amp; ADDRESS(MATCH($F$2,'en double'!$A$1:$AA$1,0),MATCH(E1,'en double'!$A$1:$A$27,0))),0)
+ IFERROR(INDIRECT("'en double'!" &amp; ADDRESS(MATCH($G$2,'en double'!$A$1:$AA$1,0),MATCH(E1,'en double'!$A$1:$A$27,0))),0)
+ IFERROR(INDIRECT("'en double'!" &amp; ADDRESS(MATCH($H$2,'en double'!$A$1:$AA$1,0),MATCH(E1,'en double'!$A$1:$A$27,0))),0)
+ IFERROR(INDIRECT("'en double'!" &amp; ADDRESS(MATCH($I$2,'en double'!$A$1:$AA$1,0),MATCH(E1,'en double'!$A$1:$A$27,0))),0)
+ IFERROR(INDIRECT("'en double'!" &amp; ADDRESS(MATCH($J$2,'en double'!$A$1:$AA$1,0),MATCH(E1,'en double'!$A$1:$A$27,0))),0)
+ IFERROR(INDIRECT("'en double'!" &amp; ADDRESS(MATCH($K$2,'en double'!$A$1:$AA$1,0),MATCH(E1,'en double'!$A$1:$A$27,0))),0)
+ IFERROR(INDIRECT("'en double'!" &amp; ADDRESS(MATCH($F$3,'en double'!$A$1:$AA$1,0),MATCH(E1,'en double'!$A$1:$A$27,0))),0)
+ IFERROR(INDIRECT("'en double'!" &amp; ADDRESS(MATCH($G$3,'en double'!$A$1:$AA$1,0),MATCH(E1,'en double'!$A$1:$A$27,0))),0)
+ IFERROR(INDIRECT("'en double'!" &amp; ADDRESS(MATCH($H$3,'en double'!$A$1:$AA$1,0),MATCH(E1,'en double'!$A$1:$A$27,0))),0)
+ IFERROR(INDIRECT("'en double'!" &amp; ADDRESS(MATCH($I$3,'en double'!$A$1:$AA$1,0),MATCH(E1,'en double'!$A$1:$A$27,0))),0)
+ IFERROR(INDIRECT("'en double'!" &amp; ADDRESS(MATCH($J$3,'en double'!$A$1:$AA$1,0),MATCH(E1,'en double'!$A$1:$A$27,0))),0)
+ IFERROR(INDIRECT("'en double'!" &amp; ADDRESS(MATCH($F$1,'en double'!$A$1:$AA$1,0),MATCH(E1,'en double'!$A$1:$A$27,0))),0)) / SUM('en double'!$B$2:$AA$27)</f>
        <v>4.6577368369857002E-5</v>
      </c>
      <c r="F41" s="49">
        <f ca="1">(IFERROR(INDIRECT("'en double'!" &amp; ADDRESS(MATCH($B$1,'en double'!$A$1:$AA$1,0),MATCH(F1,'en double'!$A$1:$A$27,0))),0)
+ IFERROR(INDIRECT("'en double'!" &amp; ADDRESS(MATCH($C$1,'en double'!$A$1:$AA$1,0),MATCH(F1,'en double'!$A$1:$A$27,0))),0)
+ IFERROR(INDIRECT("'en double'!" &amp; ADDRESS(MATCH($D$1,'en double'!$A$1:$AA$1,0),MATCH(F1,'en double'!$A$1:$A$27,0))),0)
+ IFERROR(INDIRECT("'en double'!" &amp; ADDRESS(MATCH($E$1,'en double'!$A$1:$AA$1,0),MATCH(F1,'en double'!$A$1:$A$27,0))),0)
+ IFERROR(INDIRECT("'en double'!" &amp; ADDRESS(MATCH($A$2,'en double'!$A$1:$AA$1,0),MATCH(F1,'en double'!$A$1:$A$27,0))),0)
+ IFERROR(INDIRECT("'en double'!" &amp; ADDRESS(MATCH($B$2,'en double'!$A$1:$AA$1,0),MATCH(F1,'en double'!$A$1:$A$27,0))),0)
+ IFERROR(INDIRECT("'en double'!" &amp; ADDRESS(MATCH($C$2,'en double'!$A$1:$AA$1,0),MATCH(F1,'en double'!$A$1:$A$27,0))),0)
+ IFERROR(INDIRECT("'en double'!" &amp; ADDRESS(MATCH($D$2,'en double'!$A$1:$AA$1,0),MATCH(F1,'en double'!$A$1:$A$27,0))),0)
+ IFERROR(INDIRECT("'en double'!" &amp; ADDRESS(MATCH($E$2,'en double'!$A$1:$AA$1,0),MATCH(F1,'en double'!$A$1:$A$27,0))),0)
+ IFERROR(INDIRECT("'en double'!" &amp; ADDRESS(MATCH($A$3,'en double'!$A$1:$AA$1,0),MATCH(F1,'en double'!$A$1:$A$27,0))),0)
+ IFERROR(INDIRECT("'en double'!" &amp; ADDRESS(MATCH($B$3,'en double'!$A$1:$AA$1,0),MATCH(F1,'en double'!$A$1:$A$27,0))),0)
+ IFERROR(INDIRECT("'en double'!" &amp; ADDRESS(MATCH($C$3,'en double'!$A$1:$AA$1,0),MATCH(F1,'en double'!$A$1:$A$27,0))),0)
+ IFERROR(INDIRECT("'en double'!" &amp; ADDRESS(MATCH($D$3,'en double'!$A$1:$AA$1,0),MATCH(F1,'en double'!$A$1:$A$27,0))),0)
+ IFERROR(INDIRECT("'en double'!" &amp; ADDRESS(MATCH($E$3,'en double'!$A$1:$AA$1,0),MATCH(F1,'en double'!$A$1:$A$27,0))),0)
+ IFERROR(INDIRECT("'en double'!" &amp; ADDRESS(MATCH($A$1,'en double'!$A$1:$AA$1,0),MATCH(F1,'en double'!$A$1:$A$27,0))),0)) / SUM('en double'!$B$2:$AA$27)</f>
        <v>9.1149597698193612E-4</v>
      </c>
      <c r="G41" s="47">
        <f ca="1">(IFERROR(INDIRECT("'en double'!" &amp; ADDRESS(MATCH($B$1,'en double'!$A$1:$AA$1,0),MATCH(G1,'en double'!$A$1:$A$27,0))),0)
+ IFERROR(INDIRECT("'en double'!" &amp; ADDRESS(MATCH($C$1,'en double'!$A$1:$AA$1,0),MATCH(G1,'en double'!$A$1:$A$27,0))),0)
+ IFERROR(INDIRECT("'en double'!" &amp; ADDRESS(MATCH($D$1,'en double'!$A$1:$AA$1,0),MATCH(G1,'en double'!$A$1:$A$27,0))),0)
+ IFERROR(INDIRECT("'en double'!" &amp; ADDRESS(MATCH($E$1,'en double'!$A$1:$AA$1,0),MATCH(G1,'en double'!$A$1:$A$27,0))),0)
+ IFERROR(INDIRECT("'en double'!" &amp; ADDRESS(MATCH($A$2,'en double'!$A$1:$AA$1,0),MATCH(G1,'en double'!$A$1:$A$27,0))),0)
+ IFERROR(INDIRECT("'en double'!" &amp; ADDRESS(MATCH($B$2,'en double'!$A$1:$AA$1,0),MATCH(G1,'en double'!$A$1:$A$27,0))),0)
+ IFERROR(INDIRECT("'en double'!" &amp; ADDRESS(MATCH($C$2,'en double'!$A$1:$AA$1,0),MATCH(G1,'en double'!$A$1:$A$27,0))),0)
+ IFERROR(INDIRECT("'en double'!" &amp; ADDRESS(MATCH($D$2,'en double'!$A$1:$AA$1,0),MATCH(G1,'en double'!$A$1:$A$27,0))),0)
+ IFERROR(INDIRECT("'en double'!" &amp; ADDRESS(MATCH($E$2,'en double'!$A$1:$AA$1,0),MATCH(G1,'en double'!$A$1:$A$27,0))),0)
+ IFERROR(INDIRECT("'en double'!" &amp; ADDRESS(MATCH($A$3,'en double'!$A$1:$AA$1,0),MATCH(G1,'en double'!$A$1:$A$27,0))),0)
+ IFERROR(INDIRECT("'en double'!" &amp; ADDRESS(MATCH($B$3,'en double'!$A$1:$AA$1,0),MATCH(G1,'en double'!$A$1:$A$27,0))),0)
+ IFERROR(INDIRECT("'en double'!" &amp; ADDRESS(MATCH($C$3,'en double'!$A$1:$AA$1,0),MATCH(G1,'en double'!$A$1:$A$27,0))),0)
+ IFERROR(INDIRECT("'en double'!" &amp; ADDRESS(MATCH($D$3,'en double'!$A$1:$AA$1,0),MATCH(G1,'en double'!$A$1:$A$27,0))),0)
+ IFERROR(INDIRECT("'en double'!" &amp; ADDRESS(MATCH($E$3,'en double'!$A$1:$AA$1,0),MATCH(G1,'en double'!$A$1:$A$27,0))),0)
+ IFERROR(INDIRECT("'en double'!" &amp; ADDRESS(MATCH($A$1,'en double'!$A$1:$AA$1,0),MATCH(G1,'en double'!$A$1:$A$27,0))),0)) / SUM('en double'!$B$2:$AA$27)</f>
        <v>5.5430625443498418E-3</v>
      </c>
      <c r="H41" s="47">
        <f ca="1">(IFERROR(INDIRECT("'en double'!" &amp; ADDRESS(MATCH($B$1,'en double'!$A$1:$AA$1,0),MATCH(H1,'en double'!$A$1:$A$27,0))),0)
+ IFERROR(INDIRECT("'en double'!" &amp; ADDRESS(MATCH($C$1,'en double'!$A$1:$AA$1,0),MATCH(H1,'en double'!$A$1:$A$27,0))),0)
+ IFERROR(INDIRECT("'en double'!" &amp; ADDRESS(MATCH($D$1,'en double'!$A$1:$AA$1,0),MATCH(H1,'en double'!$A$1:$A$27,0))),0)
+ IFERROR(INDIRECT("'en double'!" &amp; ADDRESS(MATCH($E$1,'en double'!$A$1:$AA$1,0),MATCH(H1,'en double'!$A$1:$A$27,0))),0)
+ IFERROR(INDIRECT("'en double'!" &amp; ADDRESS(MATCH($A$2,'en double'!$A$1:$AA$1,0),MATCH(H1,'en double'!$A$1:$A$27,0))),0)
+ IFERROR(INDIRECT("'en double'!" &amp; ADDRESS(MATCH($B$2,'en double'!$A$1:$AA$1,0),MATCH(H1,'en double'!$A$1:$A$27,0))),0)
+ IFERROR(INDIRECT("'en double'!" &amp; ADDRESS(MATCH($C$2,'en double'!$A$1:$AA$1,0),MATCH(H1,'en double'!$A$1:$A$27,0))),0)
+ IFERROR(INDIRECT("'en double'!" &amp; ADDRESS(MATCH($D$2,'en double'!$A$1:$AA$1,0),MATCH(H1,'en double'!$A$1:$A$27,0))),0)
+ IFERROR(INDIRECT("'en double'!" &amp; ADDRESS(MATCH($E$2,'en double'!$A$1:$AA$1,0),MATCH(H1,'en double'!$A$1:$A$27,0))),0)
+ IFERROR(INDIRECT("'en double'!" &amp; ADDRESS(MATCH($A$3,'en double'!$A$1:$AA$1,0),MATCH(H1,'en double'!$A$1:$A$27,0))),0)
+ IFERROR(INDIRECT("'en double'!" &amp; ADDRESS(MATCH($B$3,'en double'!$A$1:$AA$1,0),MATCH(H1,'en double'!$A$1:$A$27,0))),0)
+ IFERROR(INDIRECT("'en double'!" &amp; ADDRESS(MATCH($C$3,'en double'!$A$1:$AA$1,0),MATCH(H1,'en double'!$A$1:$A$27,0))),0)
+ IFERROR(INDIRECT("'en double'!" &amp; ADDRESS(MATCH($D$3,'en double'!$A$1:$AA$1,0),MATCH(H1,'en double'!$A$1:$A$27,0))),0)
+ IFERROR(INDIRECT("'en double'!" &amp; ADDRESS(MATCH($E$3,'en double'!$A$1:$AA$1,0),MATCH(H1,'en double'!$A$1:$A$27,0))),0)
+ IFERROR(INDIRECT("'en double'!" &amp; ADDRESS(MATCH($A$1,'en double'!$A$1:$AA$1,0),MATCH(H1,'en double'!$A$1:$A$27,0))),0)) / SUM('en double'!$B$2:$AA$27)</f>
        <v>2.1227158944049571E-2</v>
      </c>
      <c r="I41" s="47">
        <f ca="1">(IFERROR(INDIRECT("'en double'!" &amp; ADDRESS(MATCH($B$1,'en double'!$A$1:$AA$1,0),MATCH(I1,'en double'!$A$1:$A$27,0))),0)
+ IFERROR(INDIRECT("'en double'!" &amp; ADDRESS(MATCH($C$1,'en double'!$A$1:$AA$1,0),MATCH(I1,'en double'!$A$1:$A$27,0))),0)
+ IFERROR(INDIRECT("'en double'!" &amp; ADDRESS(MATCH($D$1,'en double'!$A$1:$AA$1,0),MATCH(I1,'en double'!$A$1:$A$27,0))),0)
+ IFERROR(INDIRECT("'en double'!" &amp; ADDRESS(MATCH($E$1,'en double'!$A$1:$AA$1,0),MATCH(I1,'en double'!$A$1:$A$27,0))),0)
+ IFERROR(INDIRECT("'en double'!" &amp; ADDRESS(MATCH($A$2,'en double'!$A$1:$AA$1,0),MATCH(I1,'en double'!$A$1:$A$27,0))),0)
+ IFERROR(INDIRECT("'en double'!" &amp; ADDRESS(MATCH($B$2,'en double'!$A$1:$AA$1,0),MATCH(I1,'en double'!$A$1:$A$27,0))),0)
+ IFERROR(INDIRECT("'en double'!" &amp; ADDRESS(MATCH($C$2,'en double'!$A$1:$AA$1,0),MATCH(I1,'en double'!$A$1:$A$27,0))),0)
+ IFERROR(INDIRECT("'en double'!" &amp; ADDRESS(MATCH($D$2,'en double'!$A$1:$AA$1,0),MATCH(I1,'en double'!$A$1:$A$27,0))),0)
+ IFERROR(INDIRECT("'en double'!" &amp; ADDRESS(MATCH($E$2,'en double'!$A$1:$AA$1,0),MATCH(I1,'en double'!$A$1:$A$27,0))),0)
+ IFERROR(INDIRECT("'en double'!" &amp; ADDRESS(MATCH($A$3,'en double'!$A$1:$AA$1,0),MATCH(I1,'en double'!$A$1:$A$27,0))),0)
+ IFERROR(INDIRECT("'en double'!" &amp; ADDRESS(MATCH($B$3,'en double'!$A$1:$AA$1,0),MATCH(I1,'en double'!$A$1:$A$27,0))),0)
+ IFERROR(INDIRECT("'en double'!" &amp; ADDRESS(MATCH($C$3,'en double'!$A$1:$AA$1,0),MATCH(I1,'en double'!$A$1:$A$27,0))),0)
+ IFERROR(INDIRECT("'en double'!" &amp; ADDRESS(MATCH($D$3,'en double'!$A$1:$AA$1,0),MATCH(I1,'en double'!$A$1:$A$27,0))),0)
+ IFERROR(INDIRECT("'en double'!" &amp; ADDRESS(MATCH($E$3,'en double'!$A$1:$AA$1,0),MATCH(I1,'en double'!$A$1:$A$27,0))),0)
+ IFERROR(INDIRECT("'en double'!" &amp; ADDRESS(MATCH($A$1,'en double'!$A$1:$AA$1,0),MATCH(I1,'en double'!$A$1:$A$27,0))),0)) / SUM('en double'!$B$2:$AA$27)</f>
        <v>3.0211764924521347E-2</v>
      </c>
      <c r="J41" s="49">
        <f ca="1">(IFERROR(INDIRECT("'en double'!" &amp; ADDRESS(MATCH($B$1,'en double'!$A$1:$AA$1,0),MATCH(J1,'en double'!$A$1:$A$27,0))),0)
+ IFERROR(INDIRECT("'en double'!" &amp; ADDRESS(MATCH($C$1,'en double'!$A$1:$AA$1,0),MATCH(J1,'en double'!$A$1:$A$27,0))),0)
+ IFERROR(INDIRECT("'en double'!" &amp; ADDRESS(MATCH($D$1,'en double'!$A$1:$AA$1,0),MATCH(J1,'en double'!$A$1:$A$27,0))),0)
+ IFERROR(INDIRECT("'en double'!" &amp; ADDRESS(MATCH($E$1,'en double'!$A$1:$AA$1,0),MATCH(J1,'en double'!$A$1:$A$27,0))),0)
+ IFERROR(INDIRECT("'en double'!" &amp; ADDRESS(MATCH($A$2,'en double'!$A$1:$AA$1,0),MATCH(J1,'en double'!$A$1:$A$27,0))),0)
+ IFERROR(INDIRECT("'en double'!" &amp; ADDRESS(MATCH($B$2,'en double'!$A$1:$AA$1,0),MATCH(J1,'en double'!$A$1:$A$27,0))),0)
+ IFERROR(INDIRECT("'en double'!" &amp; ADDRESS(MATCH($C$2,'en double'!$A$1:$AA$1,0),MATCH(J1,'en double'!$A$1:$A$27,0))),0)
+ IFERROR(INDIRECT("'en double'!" &amp; ADDRESS(MATCH($D$2,'en double'!$A$1:$AA$1,0),MATCH(J1,'en double'!$A$1:$A$27,0))),0)
+ IFERROR(INDIRECT("'en double'!" &amp; ADDRESS(MATCH($E$2,'en double'!$A$1:$AA$1,0),MATCH(J1,'en double'!$A$1:$A$27,0))),0)
+ IFERROR(INDIRECT("'en double'!" &amp; ADDRESS(MATCH($A$3,'en double'!$A$1:$AA$1,0),MATCH(J1,'en double'!$A$1:$A$27,0))),0)
+ IFERROR(INDIRECT("'en double'!" &amp; ADDRESS(MATCH($B$3,'en double'!$A$1:$AA$1,0),MATCH(J1,'en double'!$A$1:$A$27,0))),0)
+ IFERROR(INDIRECT("'en double'!" &amp; ADDRESS(MATCH($C$3,'en double'!$A$1:$AA$1,0),MATCH(J1,'en double'!$A$1:$A$27,0))),0)
+ IFERROR(INDIRECT("'en double'!" &amp; ADDRESS(MATCH($D$3,'en double'!$A$1:$AA$1,0),MATCH(J1,'en double'!$A$1:$A$27,0))),0)
+ IFERROR(INDIRECT("'en double'!" &amp; ADDRESS(MATCH($E$3,'en double'!$A$1:$AA$1,0),MATCH(J1,'en double'!$A$1:$A$27,0))),0)
+ IFERROR(INDIRECT("'en double'!" &amp; ADDRESS(MATCH($A$1,'en double'!$A$1:$AA$1,0),MATCH(J1,'en double'!$A$1:$A$27,0))),0)) / SUM('en double'!$B$2:$AA$27)</f>
        <v>9.2573130269428781E-3</v>
      </c>
      <c r="K41" s="159">
        <f ca="1">(IFERROR(INDIRECT("'en double'!" &amp; ADDRESS(MATCH($B$1,'en double'!$A$1:$AA$1,0),MATCH(K1,'en double'!$A$1:$A$27,0))),0)
+ IFERROR(INDIRECT("'en double'!" &amp; ADDRESS(MATCH($C$1,'en double'!$A$1:$AA$1,0),MATCH(K1,'en double'!$A$1:$A$27,0))),0)
+ IFERROR(INDIRECT("'en double'!" &amp; ADDRESS(MATCH($D$1,'en double'!$A$1:$AA$1,0),MATCH(K1,'en double'!$A$1:$A$27,0))),0)
+ IFERROR(INDIRECT("'en double'!" &amp; ADDRESS(MATCH($E$1,'en double'!$A$1:$AA$1,0),MATCH(K1,'en double'!$A$1:$A$27,0))),0)
+ IFERROR(INDIRECT("'en double'!" &amp; ADDRESS(MATCH($A$2,'en double'!$A$1:$AA$1,0),MATCH(K1,'en double'!$A$1:$A$27,0))),0)
+ IFERROR(INDIRECT("'en double'!" &amp; ADDRESS(MATCH($B$2,'en double'!$A$1:$AA$1,0),MATCH(K1,'en double'!$A$1:$A$27,0))),0)
+ IFERROR(INDIRECT("'en double'!" &amp; ADDRESS(MATCH($C$2,'en double'!$A$1:$AA$1,0),MATCH(K1,'en double'!$A$1:$A$27,0))),0)
+ IFERROR(INDIRECT("'en double'!" &amp; ADDRESS(MATCH($D$2,'en double'!$A$1:$AA$1,0),MATCH(K1,'en double'!$A$1:$A$27,0))),0)
+ IFERROR(INDIRECT("'en double'!" &amp; ADDRESS(MATCH($E$2,'en double'!$A$1:$AA$1,0),MATCH(K1,'en double'!$A$1:$A$27,0))),0)
+ IFERROR(INDIRECT("'en double'!" &amp; ADDRESS(MATCH($A$3,'en double'!$A$1:$AA$1,0),MATCH(K1,'en double'!$A$1:$A$27,0))),0)
+ IFERROR(INDIRECT("'en double'!" &amp; ADDRESS(MATCH($B$3,'en double'!$A$1:$AA$1,0),MATCH(K1,'en double'!$A$1:$A$27,0))),0)
+ IFERROR(INDIRECT("'en double'!" &amp; ADDRESS(MATCH($C$3,'en double'!$A$1:$AA$1,0),MATCH(K1,'en double'!$A$1:$A$27,0))),0)
+ IFERROR(INDIRECT("'en double'!" &amp; ADDRESS(MATCH($D$3,'en double'!$A$1:$AA$1,0),MATCH(K1,'en double'!$A$1:$A$27,0))),0)
+ IFERROR(INDIRECT("'en double'!" &amp; ADDRESS(MATCH($E$3,'en double'!$A$1:$AA$1,0),MATCH(K1,'en double'!$A$1:$A$27,0))),0)
+ IFERROR(INDIRECT("'en double'!" &amp; ADDRESS(MATCH($A$1,'en double'!$A$1:$AA$1,0),MATCH(K1,'en double'!$A$1:$A$27,0))),0)) / SUM('en double'!$B$2:$AA$27)</f>
        <v>0</v>
      </c>
      <c r="L41" s="159">
        <f ca="1">(IFERROR(INDIRECT("'en double'!" &amp; ADDRESS(MATCH($B$1,'en double'!$A$1:$AA$1,0),MATCH(L1,'en double'!$A$1:$A$27,0))),0)
+ IFERROR(INDIRECT("'en double'!" &amp; ADDRESS(MATCH($C$1,'en double'!$A$1:$AA$1,0),MATCH(L1,'en double'!$A$1:$A$27,0))),0)
+ IFERROR(INDIRECT("'en double'!" &amp; ADDRESS(MATCH($D$1,'en double'!$A$1:$AA$1,0),MATCH(L1,'en double'!$A$1:$A$27,0))),0)
+ IFERROR(INDIRECT("'en double'!" &amp; ADDRESS(MATCH($E$1,'en double'!$A$1:$AA$1,0),MATCH(L1,'en double'!$A$1:$A$27,0))),0)
+ IFERROR(INDIRECT("'en double'!" &amp; ADDRESS(MATCH($A$2,'en double'!$A$1:$AA$1,0),MATCH(L1,'en double'!$A$1:$A$27,0))),0)
+ IFERROR(INDIRECT("'en double'!" &amp; ADDRESS(MATCH($B$2,'en double'!$A$1:$AA$1,0),MATCH(L1,'en double'!$A$1:$A$27,0))),0)
+ IFERROR(INDIRECT("'en double'!" &amp; ADDRESS(MATCH($C$2,'en double'!$A$1:$AA$1,0),MATCH(L1,'en double'!$A$1:$A$27,0))),0)
+ IFERROR(INDIRECT("'en double'!" &amp; ADDRESS(MATCH($D$2,'en double'!$A$1:$AA$1,0),MATCH(L1,'en double'!$A$1:$A$27,0))),0)
+ IFERROR(INDIRECT("'en double'!" &amp; ADDRESS(MATCH($E$2,'en double'!$A$1:$AA$1,0),MATCH(L1,'en double'!$A$1:$A$27,0))),0)
+ IFERROR(INDIRECT("'en double'!" &amp; ADDRESS(MATCH($A$3,'en double'!$A$1:$AA$1,0),MATCH(L1,'en double'!$A$1:$A$27,0))),0)
+ IFERROR(INDIRECT("'en double'!" &amp; ADDRESS(MATCH($B$3,'en double'!$A$1:$AA$1,0),MATCH(L1,'en double'!$A$1:$A$27,0))),0)
+ IFERROR(INDIRECT("'en double'!" &amp; ADDRESS(MATCH($C$3,'en double'!$A$1:$AA$1,0),MATCH(L1,'en double'!$A$1:$A$27,0))),0)
+ IFERROR(INDIRECT("'en double'!" &amp; ADDRESS(MATCH($D$3,'en double'!$A$1:$AA$1,0),MATCH(L1,'en double'!$A$1:$A$27,0))),0)
+ IFERROR(INDIRECT("'en double'!" &amp; ADDRESS(MATCH($E$3,'en double'!$A$1:$AA$1,0),MATCH(L1,'en double'!$A$1:$A$27,0))),0)
+ IFERROR(INDIRECT("'en double'!" &amp; ADDRESS(MATCH($A$1,'en double'!$A$1:$AA$1,0),MATCH(L1,'en double'!$A$1:$A$27,0))),0)) / SUM('en double'!$B$2:$AA$27)</f>
        <v>0</v>
      </c>
      <c r="N41" s="47">
        <f ca="1">(IFERROR(INDIRECT("'ru double'!" &amp; ADDRESS(MATCH($V$1,'ru double'!$A$1:$AH$1,0),MATCH(N1,'ru double'!$A$1:$A$34,0))),0)
+ IFERROR(INDIRECT("'ru double'!" &amp; ADDRESS(MATCH($T$1,'ru double'!$A$1:$AH$1,0),MATCH(N1,'ru double'!$A$1:$A$34,0))),0)
+ IFERROR(INDIRECT("'ru double'!" &amp; ADDRESS(MATCH($U$1,'ru double'!$A$1:$AH$1,0),MATCH(N1,'ru double'!$A$1:$A$34,0))),0)
+ IFERROR(INDIRECT("'ru double'!" &amp; ADDRESS(MATCH($W$1,'ru double'!$A$1:$AH$1,0),MATCH(N1,'ru double'!$A$1:$A$34,0))),0)
+ IFERROR(INDIRECT("'ru double'!" &amp; ADDRESS(MATCH($X$1,'ru double'!$A$1:$AH$1,0),MATCH(N1,'ru double'!$A$1:$A$34,0))),0)
+ IFERROR(INDIRECT("'ru double'!" &amp; ADDRESS(MATCH($Y$1,'ru double'!$A$1:$AH$1,0),MATCH(N1,'ru double'!$A$1:$A$34,0))),0)
+ IFERROR(INDIRECT("'ru double'!" &amp; ADDRESS(MATCH($S$2,'ru double'!$A$1:$AH$1,0),MATCH(N1,'ru double'!$A$1:$A$34,0))),0)
+ IFERROR(INDIRECT("'ru double'!" &amp; ADDRESS(MATCH($T$2,'ru double'!$A$1:$AH$1,0),MATCH(N1,'ru double'!$A$1:$A$34,0))),0)
+ IFERROR(INDIRECT("'ru double'!" &amp; ADDRESS(MATCH($U$2,'ru double'!$A$1:$AH$1,0),MATCH(N1,'ru double'!$A$1:$A$34,0))),0)
+ IFERROR(INDIRECT("'ru double'!" &amp; ADDRESS(MATCH($V$2,'ru double'!$A$1:$AH$1,0),MATCH(N1,'ru double'!$A$1:$A$34,0))),0)
+ IFERROR(INDIRECT("'ru double'!" &amp; ADDRESS(MATCH($W$2,'ru double'!$A$1:$AH$1,0),MATCH(N1,'ru double'!$A$1:$A$34,0))),0)
+ IFERROR(INDIRECT("'ru double'!" &amp; ADDRESS(MATCH($X$2,'ru double'!$A$1:$AH$1,0),MATCH(N1,'ru double'!$A$1:$A$34,0))),0)
+ IFERROR(INDIRECT("'ru double'!" &amp; ADDRESS(MATCH($S$3,'ru double'!$A$1:$AH$1,0),MATCH(N1,'ru double'!$A$1:$A$34,0))),0)
+ IFERROR(INDIRECT("'ru double'!" &amp; ADDRESS(MATCH($T$3,'ru double'!$A$1:$AH$1,0),MATCH(N1,'ru double'!$A$1:$A$34,0))),0)
+ IFERROR(INDIRECT("'ru double'!" &amp; ADDRESS(MATCH($U$3,'ru double'!$A$1:$AH$1,0),MATCH(N1,'ru double'!$A$1:$A$34,0))),0)
+ IFERROR(INDIRECT("'ru double'!" &amp; ADDRESS(MATCH($V$3,'ru double'!$A$1:$AH$1,0),MATCH(N1,'ru double'!$A$1:$A$34,0))),0)
+ IFERROR(INDIRECT("'ru double'!" &amp; ADDRESS(MATCH($W$3,'ru double'!$A$1:$AH$1,0),MATCH(N1,'ru double'!$A$1:$A$34,0))),0)
+ IFERROR(INDIRECT("'ru double'!" &amp; ADDRESS(MATCH($S$1,'ru double'!$A$1:$AH$1,0),MATCH(N1,'ru double'!$A$1:$A$34,0))),0)) / SUM('ru double'!$B$2:$AH$34)</f>
        <v>1.767948654617309E-3</v>
      </c>
      <c r="O41" s="48">
        <f ca="1">(IFERROR(INDIRECT("'ru double'!" &amp; ADDRESS(MATCH($V$1,'ru double'!$A$1:$AH$1,0),MATCH(O1,'ru double'!$A$1:$A$34,0))),0)
+ IFERROR(INDIRECT("'ru double'!" &amp; ADDRESS(MATCH($T$1,'ru double'!$A$1:$AH$1,0),MATCH(O1,'ru double'!$A$1:$A$34,0))),0)
+ IFERROR(INDIRECT("'ru double'!" &amp; ADDRESS(MATCH($U$1,'ru double'!$A$1:$AH$1,0),MATCH(O1,'ru double'!$A$1:$A$34,0))),0)
+ IFERROR(INDIRECT("'ru double'!" &amp; ADDRESS(MATCH($W$1,'ru double'!$A$1:$AH$1,0),MATCH(O1,'ru double'!$A$1:$A$34,0))),0)
+ IFERROR(INDIRECT("'ru double'!" &amp; ADDRESS(MATCH($X$1,'ru double'!$A$1:$AH$1,0),MATCH(O1,'ru double'!$A$1:$A$34,0))),0)
+ IFERROR(INDIRECT("'ru double'!" &amp; ADDRESS(MATCH($Y$1,'ru double'!$A$1:$AH$1,0),MATCH(O1,'ru double'!$A$1:$A$34,0))),0)
+ IFERROR(INDIRECT("'ru double'!" &amp; ADDRESS(MATCH($S$2,'ru double'!$A$1:$AH$1,0),MATCH(O1,'ru double'!$A$1:$A$34,0))),0)
+ IFERROR(INDIRECT("'ru double'!" &amp; ADDRESS(MATCH($T$2,'ru double'!$A$1:$AH$1,0),MATCH(O1,'ru double'!$A$1:$A$34,0))),0)
+ IFERROR(INDIRECT("'ru double'!" &amp; ADDRESS(MATCH($U$2,'ru double'!$A$1:$AH$1,0),MATCH(O1,'ru double'!$A$1:$A$34,0))),0)
+ IFERROR(INDIRECT("'ru double'!" &amp; ADDRESS(MATCH($V$2,'ru double'!$A$1:$AH$1,0),MATCH(O1,'ru double'!$A$1:$A$34,0))),0)
+ IFERROR(INDIRECT("'ru double'!" &amp; ADDRESS(MATCH($W$2,'ru double'!$A$1:$AH$1,0),MATCH(O1,'ru double'!$A$1:$A$34,0))),0)
+ IFERROR(INDIRECT("'ru double'!" &amp; ADDRESS(MATCH($X$2,'ru double'!$A$1:$AH$1,0),MATCH(O1,'ru double'!$A$1:$A$34,0))),0)
+ IFERROR(INDIRECT("'ru double'!" &amp; ADDRESS(MATCH($S$3,'ru double'!$A$1:$AH$1,0),MATCH(O1,'ru double'!$A$1:$A$34,0))),0)
+ IFERROR(INDIRECT("'ru double'!" &amp; ADDRESS(MATCH($T$3,'ru double'!$A$1:$AH$1,0),MATCH(O1,'ru double'!$A$1:$A$34,0))),0)
+ IFERROR(INDIRECT("'ru double'!" &amp; ADDRESS(MATCH($U$3,'ru double'!$A$1:$AH$1,0),MATCH(O1,'ru double'!$A$1:$A$34,0))),0)
+ IFERROR(INDIRECT("'ru double'!" &amp; ADDRESS(MATCH($V$3,'ru double'!$A$1:$AH$1,0),MATCH(O1,'ru double'!$A$1:$A$34,0))),0)
+ IFERROR(INDIRECT("'ru double'!" &amp; ADDRESS(MATCH($W$3,'ru double'!$A$1:$AH$1,0),MATCH(O1,'ru double'!$A$1:$A$34,0))),0)
+ IFERROR(INDIRECT("'ru double'!" &amp; ADDRESS(MATCH($S$1,'ru double'!$A$1:$AH$1,0),MATCH(O1,'ru double'!$A$1:$A$34,0))),0)) / SUM('ru double'!$B$2:$AH$34)</f>
        <v>6.8500074636951187E-3</v>
      </c>
      <c r="P41" s="48">
        <f ca="1">(IFERROR(INDIRECT("'ru double'!" &amp; ADDRESS(MATCH($V$1,'ru double'!$A$1:$AH$1,0),MATCH(P1,'ru double'!$A$1:$A$34,0))),0)
+ IFERROR(INDIRECT("'ru double'!" &amp; ADDRESS(MATCH($T$1,'ru double'!$A$1:$AH$1,0),MATCH(P1,'ru double'!$A$1:$A$34,0))),0)
+ IFERROR(INDIRECT("'ru double'!" &amp; ADDRESS(MATCH($U$1,'ru double'!$A$1:$AH$1,0),MATCH(P1,'ru double'!$A$1:$A$34,0))),0)
+ IFERROR(INDIRECT("'ru double'!" &amp; ADDRESS(MATCH($W$1,'ru double'!$A$1:$AH$1,0),MATCH(P1,'ru double'!$A$1:$A$34,0))),0)
+ IFERROR(INDIRECT("'ru double'!" &amp; ADDRESS(MATCH($X$1,'ru double'!$A$1:$AH$1,0),MATCH(P1,'ru double'!$A$1:$A$34,0))),0)
+ IFERROR(INDIRECT("'ru double'!" &amp; ADDRESS(MATCH($Y$1,'ru double'!$A$1:$AH$1,0),MATCH(P1,'ru double'!$A$1:$A$34,0))),0)
+ IFERROR(INDIRECT("'ru double'!" &amp; ADDRESS(MATCH($S$2,'ru double'!$A$1:$AH$1,0),MATCH(P1,'ru double'!$A$1:$A$34,0))),0)
+ IFERROR(INDIRECT("'ru double'!" &amp; ADDRESS(MATCH($T$2,'ru double'!$A$1:$AH$1,0),MATCH(P1,'ru double'!$A$1:$A$34,0))),0)
+ IFERROR(INDIRECT("'ru double'!" &amp; ADDRESS(MATCH($U$2,'ru double'!$A$1:$AH$1,0),MATCH(P1,'ru double'!$A$1:$A$34,0))),0)
+ IFERROR(INDIRECT("'ru double'!" &amp; ADDRESS(MATCH($V$2,'ru double'!$A$1:$AH$1,0),MATCH(P1,'ru double'!$A$1:$A$34,0))),0)
+ IFERROR(INDIRECT("'ru double'!" &amp; ADDRESS(MATCH($W$2,'ru double'!$A$1:$AH$1,0),MATCH(P1,'ru double'!$A$1:$A$34,0))),0)
+ IFERROR(INDIRECT("'ru double'!" &amp; ADDRESS(MATCH($X$2,'ru double'!$A$1:$AH$1,0),MATCH(P1,'ru double'!$A$1:$A$34,0))),0)
+ IFERROR(INDIRECT("'ru double'!" &amp; ADDRESS(MATCH($S$3,'ru double'!$A$1:$AH$1,0),MATCH(P1,'ru double'!$A$1:$A$34,0))),0)
+ IFERROR(INDIRECT("'ru double'!" &amp; ADDRESS(MATCH($T$3,'ru double'!$A$1:$AH$1,0),MATCH(P1,'ru double'!$A$1:$A$34,0))),0)
+ IFERROR(INDIRECT("'ru double'!" &amp; ADDRESS(MATCH($U$3,'ru double'!$A$1:$AH$1,0),MATCH(P1,'ru double'!$A$1:$A$34,0))),0)
+ IFERROR(INDIRECT("'ru double'!" &amp; ADDRESS(MATCH($V$3,'ru double'!$A$1:$AH$1,0),MATCH(P1,'ru double'!$A$1:$A$34,0))),0)
+ IFERROR(INDIRECT("'ru double'!" &amp; ADDRESS(MATCH($W$3,'ru double'!$A$1:$AH$1,0),MATCH(P1,'ru double'!$A$1:$A$34,0))),0)
+ IFERROR(INDIRECT("'ru double'!" &amp; ADDRESS(MATCH($S$1,'ru double'!$A$1:$AH$1,0),MATCH(P1,'ru double'!$A$1:$A$34,0))),0)) / SUM('ru double'!$B$2:$AH$34)</f>
        <v>1.1220252516679517E-3</v>
      </c>
      <c r="Q41" s="49">
        <f ca="1">(IFERROR(INDIRECT("'ru double'!" &amp; ADDRESS(MATCH($V$1,'ru double'!$A$1:$AH$1,0),MATCH(Q1,'ru double'!$A$1:$A$34,0))),0)
+ IFERROR(INDIRECT("'ru double'!" &amp; ADDRESS(MATCH($T$1,'ru double'!$A$1:$AH$1,0),MATCH(Q1,'ru double'!$A$1:$A$34,0))),0)
+ IFERROR(INDIRECT("'ru double'!" &amp; ADDRESS(MATCH($U$1,'ru double'!$A$1:$AH$1,0),MATCH(Q1,'ru double'!$A$1:$A$34,0))),0)
+ IFERROR(INDIRECT("'ru double'!" &amp; ADDRESS(MATCH($W$1,'ru double'!$A$1:$AH$1,0),MATCH(Q1,'ru double'!$A$1:$A$34,0))),0)
+ IFERROR(INDIRECT("'ru double'!" &amp; ADDRESS(MATCH($X$1,'ru double'!$A$1:$AH$1,0),MATCH(Q1,'ru double'!$A$1:$A$34,0))),0)
+ IFERROR(INDIRECT("'ru double'!" &amp; ADDRESS(MATCH($Y$1,'ru double'!$A$1:$AH$1,0),MATCH(Q1,'ru double'!$A$1:$A$34,0))),0)
+ IFERROR(INDIRECT("'ru double'!" &amp; ADDRESS(MATCH($S$2,'ru double'!$A$1:$AH$1,0),MATCH(Q1,'ru double'!$A$1:$A$34,0))),0)
+ IFERROR(INDIRECT("'ru double'!" &amp; ADDRESS(MATCH($T$2,'ru double'!$A$1:$AH$1,0),MATCH(Q1,'ru double'!$A$1:$A$34,0))),0)
+ IFERROR(INDIRECT("'ru double'!" &amp; ADDRESS(MATCH($U$2,'ru double'!$A$1:$AH$1,0),MATCH(Q1,'ru double'!$A$1:$A$34,0))),0)
+ IFERROR(INDIRECT("'ru double'!" &amp; ADDRESS(MATCH($V$2,'ru double'!$A$1:$AH$1,0),MATCH(Q1,'ru double'!$A$1:$A$34,0))),0)
+ IFERROR(INDIRECT("'ru double'!" &amp; ADDRESS(MATCH($W$2,'ru double'!$A$1:$AH$1,0),MATCH(Q1,'ru double'!$A$1:$A$34,0))),0)
+ IFERROR(INDIRECT("'ru double'!" &amp; ADDRESS(MATCH($X$2,'ru double'!$A$1:$AH$1,0),MATCH(Q1,'ru double'!$A$1:$A$34,0))),0)
+ IFERROR(INDIRECT("'ru double'!" &amp; ADDRESS(MATCH($S$3,'ru double'!$A$1:$AH$1,0),MATCH(Q1,'ru double'!$A$1:$A$34,0))),0)
+ IFERROR(INDIRECT("'ru double'!" &amp; ADDRESS(MATCH($T$3,'ru double'!$A$1:$AH$1,0),MATCH(Q1,'ru double'!$A$1:$A$34,0))),0)
+ IFERROR(INDIRECT("'ru double'!" &amp; ADDRESS(MATCH($U$3,'ru double'!$A$1:$AH$1,0),MATCH(Q1,'ru double'!$A$1:$A$34,0))),0)
+ IFERROR(INDIRECT("'ru double'!" &amp; ADDRESS(MATCH($V$3,'ru double'!$A$1:$AH$1,0),MATCH(Q1,'ru double'!$A$1:$A$34,0))),0)
+ IFERROR(INDIRECT("'ru double'!" &amp; ADDRESS(MATCH($W$3,'ru double'!$A$1:$AH$1,0),MATCH(Q1,'ru double'!$A$1:$A$34,0))),0)
+ IFERROR(INDIRECT("'ru double'!" &amp; ADDRESS(MATCH($S$1,'ru double'!$A$1:$AH$1,0),MATCH(Q1,'ru double'!$A$1:$A$34,0))),0)) / SUM('ru double'!$B$2:$AH$34)</f>
        <v>1.9459002545461124E-2</v>
      </c>
      <c r="R41" s="50">
        <f ca="1">(IFERROR(INDIRECT("'ru double'!" &amp; ADDRESS(MATCH($V$1,'ru double'!$A$1:$AH$1,0),MATCH(R1,'ru double'!$A$1:$A$34,0))),0)
+ IFERROR(INDIRECT("'ru double'!" &amp; ADDRESS(MATCH($T$1,'ru double'!$A$1:$AH$1,0),MATCH(R1,'ru double'!$A$1:$A$34,0))),0)
+ IFERROR(INDIRECT("'ru double'!" &amp; ADDRESS(MATCH($U$1,'ru double'!$A$1:$AH$1,0),MATCH(R1,'ru double'!$A$1:$A$34,0))),0)
+ IFERROR(INDIRECT("'ru double'!" &amp; ADDRESS(MATCH($W$1,'ru double'!$A$1:$AH$1,0),MATCH(R1,'ru double'!$A$1:$A$34,0))),0)
+ IFERROR(INDIRECT("'ru double'!" &amp; ADDRESS(MATCH($X$1,'ru double'!$A$1:$AH$1,0),MATCH(R1,'ru double'!$A$1:$A$34,0))),0)
+ IFERROR(INDIRECT("'ru double'!" &amp; ADDRESS(MATCH($Y$1,'ru double'!$A$1:$AH$1,0),MATCH(R1,'ru double'!$A$1:$A$34,0))),0)
+ IFERROR(INDIRECT("'ru double'!" &amp; ADDRESS(MATCH($S$2,'ru double'!$A$1:$AH$1,0),MATCH(R1,'ru double'!$A$1:$A$34,0))),0)
+ IFERROR(INDIRECT("'ru double'!" &amp; ADDRESS(MATCH($T$2,'ru double'!$A$1:$AH$1,0),MATCH(R1,'ru double'!$A$1:$A$34,0))),0)
+ IFERROR(INDIRECT("'ru double'!" &amp; ADDRESS(MATCH($U$2,'ru double'!$A$1:$AH$1,0),MATCH(R1,'ru double'!$A$1:$A$34,0))),0)
+ IFERROR(INDIRECT("'ru double'!" &amp; ADDRESS(MATCH($V$2,'ru double'!$A$1:$AH$1,0),MATCH(R1,'ru double'!$A$1:$A$34,0))),0)
+ IFERROR(INDIRECT("'ru double'!" &amp; ADDRESS(MATCH($W$2,'ru double'!$A$1:$AH$1,0),MATCH(R1,'ru double'!$A$1:$A$34,0))),0)
+ IFERROR(INDIRECT("'ru double'!" &amp; ADDRESS(MATCH($X$2,'ru double'!$A$1:$AH$1,0),MATCH(R1,'ru double'!$A$1:$A$34,0))),0)
+ IFERROR(INDIRECT("'ru double'!" &amp; ADDRESS(MATCH($S$3,'ru double'!$A$1:$AH$1,0),MATCH(R1,'ru double'!$A$1:$A$34,0))),0)
+ IFERROR(INDIRECT("'ru double'!" &amp; ADDRESS(MATCH($T$3,'ru double'!$A$1:$AH$1,0),MATCH(R1,'ru double'!$A$1:$A$34,0))),0)
+ IFERROR(INDIRECT("'ru double'!" &amp; ADDRESS(MATCH($U$3,'ru double'!$A$1:$AH$1,0),MATCH(R1,'ru double'!$A$1:$A$34,0))),0)
+ IFERROR(INDIRECT("'ru double'!" &amp; ADDRESS(MATCH($V$3,'ru double'!$A$1:$AH$1,0),MATCH(R1,'ru double'!$A$1:$A$34,0))),0)
+ IFERROR(INDIRECT("'ru double'!" &amp; ADDRESS(MATCH($W$3,'ru double'!$A$1:$AH$1,0),MATCH(R1,'ru double'!$A$1:$A$34,0))),0)
+ IFERROR(INDIRECT("'ru double'!" &amp; ADDRESS(MATCH($S$1,'ru double'!$A$1:$AH$1,0),MATCH(R1,'ru double'!$A$1:$A$34,0))),0)) / SUM('ru double'!$B$2:$AH$34)</f>
        <v>1.1510082653772274E-2</v>
      </c>
      <c r="S41" s="49">
        <f ca="1">(IFERROR(INDIRECT("'ru double'!" &amp; ADDRESS(MATCH($O$1,'ru double'!$A$1:$AH$1,0),MATCH(S1,'ru double'!$A$1:$A$34,0))),0)
+ IFERROR(INDIRECT("'ru double'!" &amp; ADDRESS(MATCH($P$1,'ru double'!$A$1:$AH$1,0),MATCH(S1,'ru double'!$A$1:$A$34,0))),0)
+ IFERROR(INDIRECT("'ru double'!" &amp; ADDRESS(MATCH($Q$1,'ru double'!$A$1:$AH$1,0),MATCH(S1,'ru double'!$A$1:$A$34,0))),0)
+ IFERROR(INDIRECT("'ru double'!" &amp; ADDRESS(MATCH($R$1,'ru double'!$A$1:$AH$1,0),MATCH(S1,'ru double'!$A$1:$A$34,0))),0)
+ IFERROR(INDIRECT("'ru double'!" &amp; ADDRESS(MATCH($N$2,'ru double'!$A$1:$AH$1,0),MATCH(S1,'ru double'!$A$1:$A$34,0))),0)
+ IFERROR(INDIRECT("'ru double'!" &amp; ADDRESS(MATCH($O$2,'ru double'!$A$1:$AH$1,0),MATCH(S1,'ru double'!$A$1:$A$34,0))),0)
+ IFERROR(INDIRECT("'ru double'!" &amp; ADDRESS(MATCH($P$2,'ru double'!$A$1:$AH$1,0),MATCH(S1,'ru double'!$A$1:$A$34,0))),0)
+ IFERROR(INDIRECT("'ru double'!" &amp; ADDRESS(MATCH($Q$2,'ru double'!$A$1:$AH$1,0),MATCH(S1,'ru double'!$A$1:$A$34,0))),0)
+ IFERROR(INDIRECT("'ru double'!" &amp; ADDRESS(MATCH($R$2,'ru double'!$A$1:$AH$1,0),MATCH(S1,'ru double'!$A$1:$A$34,0))),0)
+ IFERROR(INDIRECT("'ru double'!" &amp; ADDRESS(MATCH($N$3,'ru double'!$A$1:$AH$1,0),MATCH(S1,'ru double'!$A$1:$A$34,0))),0)
+ IFERROR(INDIRECT("'ru double'!" &amp; ADDRESS(MATCH($O$3,'ru double'!$A$1:$AH$1,0),MATCH(S1,'ru double'!$A$1:$A$34,0))),0)
+ IFERROR(INDIRECT("'ru double'!" &amp; ADDRESS(MATCH($P$3,'ru double'!$A$1:$AH$1,0),MATCH(S1,'ru double'!$A$1:$A$34,0))),0)
+ IFERROR(INDIRECT("'ru double'!" &amp; ADDRESS(MATCH($Q$3,'ru double'!$A$1:$AH$1,0),MATCH(S1,'ru double'!$A$1:$A$34,0))),0)
+ IFERROR(INDIRECT("'ru double'!" &amp; ADDRESS(MATCH($R$3,'ru double'!$A$1:$AH$1,0),MATCH(S1,'ru double'!$A$1:$A$34,0))),0)
+ IFERROR(INDIRECT("'ru double'!" &amp; ADDRESS(MATCH($N$1,'ru double'!$A$1:$AH$1,0),MATCH(S1,'ru double'!$A$1:$A$34,0))),0)) / SUM('ru double'!$B$2:$AH$34)</f>
        <v>1.4032092671198589E-2</v>
      </c>
      <c r="T41" s="47">
        <f ca="1">(IFERROR(INDIRECT("'ru double'!" &amp; ADDRESS(MATCH($O$1,'ru double'!$A$1:$AH$1,0),MATCH(T1,'ru double'!$A$1:$A$34,0))),0)
+ IFERROR(INDIRECT("'ru double'!" &amp; ADDRESS(MATCH($P$1,'ru double'!$A$1:$AH$1,0),MATCH(T1,'ru double'!$A$1:$A$34,0))),0)
+ IFERROR(INDIRECT("'ru double'!" &amp; ADDRESS(MATCH($Q$1,'ru double'!$A$1:$AH$1,0),MATCH(T1,'ru double'!$A$1:$A$34,0))),0)
+ IFERROR(INDIRECT("'ru double'!" &amp; ADDRESS(MATCH($R$1,'ru double'!$A$1:$AH$1,0),MATCH(T1,'ru double'!$A$1:$A$34,0))),0)
+ IFERROR(INDIRECT("'ru double'!" &amp; ADDRESS(MATCH($N$2,'ru double'!$A$1:$AH$1,0),MATCH(T1,'ru double'!$A$1:$A$34,0))),0)
+ IFERROR(INDIRECT("'ru double'!" &amp; ADDRESS(MATCH($O$2,'ru double'!$A$1:$AH$1,0),MATCH(T1,'ru double'!$A$1:$A$34,0))),0)
+ IFERROR(INDIRECT("'ru double'!" &amp; ADDRESS(MATCH($P$2,'ru double'!$A$1:$AH$1,0),MATCH(T1,'ru double'!$A$1:$A$34,0))),0)
+ IFERROR(INDIRECT("'ru double'!" &amp; ADDRESS(MATCH($Q$2,'ru double'!$A$1:$AH$1,0),MATCH(T1,'ru double'!$A$1:$A$34,0))),0)
+ IFERROR(INDIRECT("'ru double'!" &amp; ADDRESS(MATCH($R$2,'ru double'!$A$1:$AH$1,0),MATCH(T1,'ru double'!$A$1:$A$34,0))),0)
+ IFERROR(INDIRECT("'ru double'!" &amp; ADDRESS(MATCH($N$3,'ru double'!$A$1:$AH$1,0),MATCH(T1,'ru double'!$A$1:$A$34,0))),0)
+ IFERROR(INDIRECT("'ru double'!" &amp; ADDRESS(MATCH($O$3,'ru double'!$A$1:$AH$1,0),MATCH(T1,'ru double'!$A$1:$A$34,0))),0)
+ IFERROR(INDIRECT("'ru double'!" &amp; ADDRESS(MATCH($P$3,'ru double'!$A$1:$AH$1,0),MATCH(T1,'ru double'!$A$1:$A$34,0))),0)
+ IFERROR(INDIRECT("'ru double'!" &amp; ADDRESS(MATCH($Q$3,'ru double'!$A$1:$AH$1,0),MATCH(T1,'ru double'!$A$1:$A$34,0))),0)
+ IFERROR(INDIRECT("'ru double'!" &amp; ADDRESS(MATCH($R$3,'ru double'!$A$1:$AH$1,0),MATCH(T1,'ru double'!$A$1:$A$34,0))),0)
+ IFERROR(INDIRECT("'ru double'!" &amp; ADDRESS(MATCH($N$1,'ru double'!$A$1:$AH$1,0),MATCH(T1,'ru double'!$A$1:$A$34,0))),0)) / SUM('ru double'!$B$2:$AH$34)</f>
        <v>4.3669478425528057E-3</v>
      </c>
      <c r="U41" s="48">
        <f ca="1">(IFERROR(INDIRECT("'ru double'!" &amp; ADDRESS(MATCH($O$1,'ru double'!$A$1:$AH$1,0),MATCH(U1,'ru double'!$A$1:$A$34,0))),0)
+ IFERROR(INDIRECT("'ru double'!" &amp; ADDRESS(MATCH($P$1,'ru double'!$A$1:$AH$1,0),MATCH(U1,'ru double'!$A$1:$A$34,0))),0)
+ IFERROR(INDIRECT("'ru double'!" &amp; ADDRESS(MATCH($Q$1,'ru double'!$A$1:$AH$1,0),MATCH(U1,'ru double'!$A$1:$A$34,0))),0)
+ IFERROR(INDIRECT("'ru double'!" &amp; ADDRESS(MATCH($R$1,'ru double'!$A$1:$AH$1,0),MATCH(U1,'ru double'!$A$1:$A$34,0))),0)
+ IFERROR(INDIRECT("'ru double'!" &amp; ADDRESS(MATCH($N$2,'ru double'!$A$1:$AH$1,0),MATCH(U1,'ru double'!$A$1:$A$34,0))),0)
+ IFERROR(INDIRECT("'ru double'!" &amp; ADDRESS(MATCH($O$2,'ru double'!$A$1:$AH$1,0),MATCH(U1,'ru double'!$A$1:$A$34,0))),0)
+ IFERROR(INDIRECT("'ru double'!" &amp; ADDRESS(MATCH($P$2,'ru double'!$A$1:$AH$1,0),MATCH(U1,'ru double'!$A$1:$A$34,0))),0)
+ IFERROR(INDIRECT("'ru double'!" &amp; ADDRESS(MATCH($Q$2,'ru double'!$A$1:$AH$1,0),MATCH(U1,'ru double'!$A$1:$A$34,0))),0)
+ IFERROR(INDIRECT("'ru double'!" &amp; ADDRESS(MATCH($R$2,'ru double'!$A$1:$AH$1,0),MATCH(U1,'ru double'!$A$1:$A$34,0))),0)
+ IFERROR(INDIRECT("'ru double'!" &amp; ADDRESS(MATCH($N$3,'ru double'!$A$1:$AH$1,0),MATCH(U1,'ru double'!$A$1:$A$34,0))),0)
+ IFERROR(INDIRECT("'ru double'!" &amp; ADDRESS(MATCH($O$3,'ru double'!$A$1:$AH$1,0),MATCH(U1,'ru double'!$A$1:$A$34,0))),0)
+ IFERROR(INDIRECT("'ru double'!" &amp; ADDRESS(MATCH($P$3,'ru double'!$A$1:$AH$1,0),MATCH(U1,'ru double'!$A$1:$A$34,0))),0)
+ IFERROR(INDIRECT("'ru double'!" &amp; ADDRESS(MATCH($Q$3,'ru double'!$A$1:$AH$1,0),MATCH(U1,'ru double'!$A$1:$A$34,0))),0)
+ IFERROR(INDIRECT("'ru double'!" &amp; ADDRESS(MATCH($R$3,'ru double'!$A$1:$AH$1,0),MATCH(U1,'ru double'!$A$1:$A$34,0))),0)
+ IFERROR(INDIRECT("'ru double'!" &amp; ADDRESS(MATCH($N$1,'ru double'!$A$1:$AH$1,0),MATCH(U1,'ru double'!$A$1:$A$34,0))),0)) / SUM('ru double'!$B$2:$AH$34)</f>
        <v>2.2350180765195474E-2</v>
      </c>
      <c r="V41" s="47">
        <f ca="1">(IFERROR(INDIRECT("'ru double'!" &amp; ADDRESS(MATCH($O$1,'ru double'!$A$1:$AH$1,0),MATCH(V1,'ru double'!$A$1:$A$34,0))),0)
+ IFERROR(INDIRECT("'ru double'!" &amp; ADDRESS(MATCH($P$1,'ru double'!$A$1:$AH$1,0),MATCH(V1,'ru double'!$A$1:$A$34,0))),0)
+ IFERROR(INDIRECT("'ru double'!" &amp; ADDRESS(MATCH($Q$1,'ru double'!$A$1:$AH$1,0),MATCH(V1,'ru double'!$A$1:$A$34,0))),0)
+ IFERROR(INDIRECT("'ru double'!" &amp; ADDRESS(MATCH($R$1,'ru double'!$A$1:$AH$1,0),MATCH(V1,'ru double'!$A$1:$A$34,0))),0)
+ IFERROR(INDIRECT("'ru double'!" &amp; ADDRESS(MATCH($N$2,'ru double'!$A$1:$AH$1,0),MATCH(V1,'ru double'!$A$1:$A$34,0))),0)
+ IFERROR(INDIRECT("'ru double'!" &amp; ADDRESS(MATCH($O$2,'ru double'!$A$1:$AH$1,0),MATCH(V1,'ru double'!$A$1:$A$34,0))),0)
+ IFERROR(INDIRECT("'ru double'!" &amp; ADDRESS(MATCH($P$2,'ru double'!$A$1:$AH$1,0),MATCH(V1,'ru double'!$A$1:$A$34,0))),0)
+ IFERROR(INDIRECT("'ru double'!" &amp; ADDRESS(MATCH($Q$2,'ru double'!$A$1:$AH$1,0),MATCH(V1,'ru double'!$A$1:$A$34,0))),0)
+ IFERROR(INDIRECT("'ru double'!" &amp; ADDRESS(MATCH($R$2,'ru double'!$A$1:$AH$1,0),MATCH(V1,'ru double'!$A$1:$A$34,0))),0)
+ IFERROR(INDIRECT("'ru double'!" &amp; ADDRESS(MATCH($N$3,'ru double'!$A$1:$AH$1,0),MATCH(V1,'ru double'!$A$1:$A$34,0))),0)
+ IFERROR(INDIRECT("'ru double'!" &amp; ADDRESS(MATCH($O$3,'ru double'!$A$1:$AH$1,0),MATCH(V1,'ru double'!$A$1:$A$34,0))),0)
+ IFERROR(INDIRECT("'ru double'!" &amp; ADDRESS(MATCH($P$3,'ru double'!$A$1:$AH$1,0),MATCH(V1,'ru double'!$A$1:$A$34,0))),0)
+ IFERROR(INDIRECT("'ru double'!" &amp; ADDRESS(MATCH($Q$3,'ru double'!$A$1:$AH$1,0),MATCH(V1,'ru double'!$A$1:$A$34,0))),0)
+ IFERROR(INDIRECT("'ru double'!" &amp; ADDRESS(MATCH($R$3,'ru double'!$A$1:$AH$1,0),MATCH(V1,'ru double'!$A$1:$A$34,0))),0)
+ IFERROR(INDIRECT("'ru double'!" &amp; ADDRESS(MATCH($N$1,'ru double'!$A$1:$AH$1,0),MATCH(V1,'ru double'!$A$1:$A$34,0))),0)) / SUM('ru double'!$B$2:$AH$34)</f>
        <v>3.4010978513233814E-2</v>
      </c>
      <c r="W41" s="49">
        <f ca="1">(IFERROR(INDIRECT("'ru double'!" &amp; ADDRESS(MATCH($O$1,'ru double'!$A$1:$AH$1,0),MATCH(W1,'ru double'!$A$1:$A$34,0))),0)
+ IFERROR(INDIRECT("'ru double'!" &amp; ADDRESS(MATCH($P$1,'ru double'!$A$1:$AH$1,0),MATCH(W1,'ru double'!$A$1:$A$34,0))),0)
+ IFERROR(INDIRECT("'ru double'!" &amp; ADDRESS(MATCH($Q$1,'ru double'!$A$1:$AH$1,0),MATCH(W1,'ru double'!$A$1:$A$34,0))),0)
+ IFERROR(INDIRECT("'ru double'!" &amp; ADDRESS(MATCH($R$1,'ru double'!$A$1:$AH$1,0),MATCH(W1,'ru double'!$A$1:$A$34,0))),0)
+ IFERROR(INDIRECT("'ru double'!" &amp; ADDRESS(MATCH($N$2,'ru double'!$A$1:$AH$1,0),MATCH(W1,'ru double'!$A$1:$A$34,0))),0)
+ IFERROR(INDIRECT("'ru double'!" &amp; ADDRESS(MATCH($O$2,'ru double'!$A$1:$AH$1,0),MATCH(W1,'ru double'!$A$1:$A$34,0))),0)
+ IFERROR(INDIRECT("'ru double'!" &amp; ADDRESS(MATCH($P$2,'ru double'!$A$1:$AH$1,0),MATCH(W1,'ru double'!$A$1:$A$34,0))),0)
+ IFERROR(INDIRECT("'ru double'!" &amp; ADDRESS(MATCH($Q$2,'ru double'!$A$1:$AH$1,0),MATCH(W1,'ru double'!$A$1:$A$34,0))),0)
+ IFERROR(INDIRECT("'ru double'!" &amp; ADDRESS(MATCH($R$2,'ru double'!$A$1:$AH$1,0),MATCH(W1,'ru double'!$A$1:$A$34,0))),0)
+ IFERROR(INDIRECT("'ru double'!" &amp; ADDRESS(MATCH($N$3,'ru double'!$A$1:$AH$1,0),MATCH(W1,'ru double'!$A$1:$A$34,0))),0)
+ IFERROR(INDIRECT("'ru double'!" &amp; ADDRESS(MATCH($O$3,'ru double'!$A$1:$AH$1,0),MATCH(W1,'ru double'!$A$1:$A$34,0))),0)
+ IFERROR(INDIRECT("'ru double'!" &amp; ADDRESS(MATCH($P$3,'ru double'!$A$1:$AH$1,0),MATCH(W1,'ru double'!$A$1:$A$34,0))),0)
+ IFERROR(INDIRECT("'ru double'!" &amp; ADDRESS(MATCH($Q$3,'ru double'!$A$1:$AH$1,0),MATCH(W1,'ru double'!$A$1:$A$34,0))),0)
+ IFERROR(INDIRECT("'ru double'!" &amp; ADDRESS(MATCH($R$3,'ru double'!$A$1:$AH$1,0),MATCH(W1,'ru double'!$A$1:$A$34,0))),0)
+ IFERROR(INDIRECT("'ru double'!" &amp; ADDRESS(MATCH($N$1,'ru double'!$A$1:$AH$1,0),MATCH(W1,'ru double'!$A$1:$A$34,0))),0)) / SUM('ru double'!$B$2:$AH$34)</f>
        <v>3.1020715838679581E-2</v>
      </c>
      <c r="X41" s="49">
        <f ca="1">(IFERROR(INDIRECT("'ru double'!" &amp; ADDRESS(MATCH($O$1,'ru double'!$A$1:$AH$1,0),MATCH(X1,'ru double'!$A$1:$A$34,0))),0)
+ IFERROR(INDIRECT("'ru double'!" &amp; ADDRESS(MATCH($P$1,'ru double'!$A$1:$AH$1,0),MATCH(X1,'ru double'!$A$1:$A$34,0))),0)
+ IFERROR(INDIRECT("'ru double'!" &amp; ADDRESS(MATCH($Q$1,'ru double'!$A$1:$AH$1,0),MATCH(X1,'ru double'!$A$1:$A$34,0))),0)
+ IFERROR(INDIRECT("'ru double'!" &amp; ADDRESS(MATCH($R$1,'ru double'!$A$1:$AH$1,0),MATCH(X1,'ru double'!$A$1:$A$34,0))),0)
+ IFERROR(INDIRECT("'ru double'!" &amp; ADDRESS(MATCH($N$2,'ru double'!$A$1:$AH$1,0),MATCH(X1,'ru double'!$A$1:$A$34,0))),0)
+ IFERROR(INDIRECT("'ru double'!" &amp; ADDRESS(MATCH($O$2,'ru double'!$A$1:$AH$1,0),MATCH(X1,'ru double'!$A$1:$A$34,0))),0)
+ IFERROR(INDIRECT("'ru double'!" &amp; ADDRESS(MATCH($P$2,'ru double'!$A$1:$AH$1,0),MATCH(X1,'ru double'!$A$1:$A$34,0))),0)
+ IFERROR(INDIRECT("'ru double'!" &amp; ADDRESS(MATCH($Q$2,'ru double'!$A$1:$AH$1,0),MATCH(X1,'ru double'!$A$1:$A$34,0))),0)
+ IFERROR(INDIRECT("'ru double'!" &amp; ADDRESS(MATCH($R$2,'ru double'!$A$1:$AH$1,0),MATCH(X1,'ru double'!$A$1:$A$34,0))),0)
+ IFERROR(INDIRECT("'ru double'!" &amp; ADDRESS(MATCH($N$3,'ru double'!$A$1:$AH$1,0),MATCH(X1,'ru double'!$A$1:$A$34,0))),0)
+ IFERROR(INDIRECT("'ru double'!" &amp; ADDRESS(MATCH($O$3,'ru double'!$A$1:$AH$1,0),MATCH(X1,'ru double'!$A$1:$A$34,0))),0)
+ IFERROR(INDIRECT("'ru double'!" &amp; ADDRESS(MATCH($P$3,'ru double'!$A$1:$AH$1,0),MATCH(X1,'ru double'!$A$1:$A$34,0))),0)
+ IFERROR(INDIRECT("'ru double'!" &amp; ADDRESS(MATCH($Q$3,'ru double'!$A$1:$AH$1,0),MATCH(X1,'ru double'!$A$1:$A$34,0))),0)
+ IFERROR(INDIRECT("'ru double'!" &amp; ADDRESS(MATCH($R$3,'ru double'!$A$1:$AH$1,0),MATCH(X1,'ru double'!$A$1:$A$34,0))),0)
+ IFERROR(INDIRECT("'ru double'!" &amp; ADDRESS(MATCH($N$1,'ru double'!$A$1:$AH$1,0),MATCH(X1,'ru double'!$A$1:$A$34,0))),0)) / SUM('ru double'!$B$2:$AH$34)</f>
        <v>3.1419796261417938E-3</v>
      </c>
      <c r="Y41" s="49">
        <f ca="1">(IFERROR(INDIRECT("'ru double'!" &amp; ADDRESS(MATCH($O$1,'ru double'!$A$1:$AH$1,0),MATCH(Y1,'ru double'!$A$1:$A$34,0))),0)
+ IFERROR(INDIRECT("'ru double'!" &amp; ADDRESS(MATCH($P$1,'ru double'!$A$1:$AH$1,0),MATCH(Y1,'ru double'!$A$1:$A$34,0))),0)
+ IFERROR(INDIRECT("'ru double'!" &amp; ADDRESS(MATCH($Q$1,'ru double'!$A$1:$AH$1,0),MATCH(Y1,'ru double'!$A$1:$A$34,0))),0)
+ IFERROR(INDIRECT("'ru double'!" &amp; ADDRESS(MATCH($R$1,'ru double'!$A$1:$AH$1,0),MATCH(Y1,'ru double'!$A$1:$A$34,0))),0)
+ IFERROR(INDIRECT("'ru double'!" &amp; ADDRESS(MATCH($N$2,'ru double'!$A$1:$AH$1,0),MATCH(Y1,'ru double'!$A$1:$A$34,0))),0)
+ IFERROR(INDIRECT("'ru double'!" &amp; ADDRESS(MATCH($O$2,'ru double'!$A$1:$AH$1,0),MATCH(Y1,'ru double'!$A$1:$A$34,0))),0)
+ IFERROR(INDIRECT("'ru double'!" &amp; ADDRESS(MATCH($P$2,'ru double'!$A$1:$AH$1,0),MATCH(Y1,'ru double'!$A$1:$A$34,0))),0)
+ IFERROR(INDIRECT("'ru double'!" &amp; ADDRESS(MATCH($Q$2,'ru double'!$A$1:$AH$1,0),MATCH(Y1,'ru double'!$A$1:$A$34,0))),0)
+ IFERROR(INDIRECT("'ru double'!" &amp; ADDRESS(MATCH($R$2,'ru double'!$A$1:$AH$1,0),MATCH(Y1,'ru double'!$A$1:$A$34,0))),0)
+ IFERROR(INDIRECT("'ru double'!" &amp; ADDRESS(MATCH($N$3,'ru double'!$A$1:$AH$1,0),MATCH(Y1,'ru double'!$A$1:$A$34,0))),0)
+ IFERROR(INDIRECT("'ru double'!" &amp; ADDRESS(MATCH($O$3,'ru double'!$A$1:$AH$1,0),MATCH(Y1,'ru double'!$A$1:$A$34,0))),0)
+ IFERROR(INDIRECT("'ru double'!" &amp; ADDRESS(MATCH($P$3,'ru double'!$A$1:$AH$1,0),MATCH(Y1,'ru double'!$A$1:$A$34,0))),0)
+ IFERROR(INDIRECT("'ru double'!" &amp; ADDRESS(MATCH($Q$3,'ru double'!$A$1:$AH$1,0),MATCH(Y1,'ru double'!$A$1:$A$34,0))),0)
+ IFERROR(INDIRECT("'ru double'!" &amp; ADDRESS(MATCH($R$3,'ru double'!$A$1:$AH$1,0),MATCH(Y1,'ru double'!$A$1:$A$34,0))),0)
+ IFERROR(INDIRECT("'ru double'!" &amp; ADDRESS(MATCH($N$1,'ru double'!$A$1:$AH$1,0),MATCH(Y1,'ru double'!$A$1:$A$34,0))),0)) / SUM('ru double'!$B$2:$AH$34)</f>
        <v>2.6914480197122161E-5</v>
      </c>
      <c r="Z41" s="32"/>
    </row>
    <row r="42" spans="1:26" ht="15" customHeight="1" outlineLevel="1" x14ac:dyDescent="0.25">
      <c r="A42" s="48">
        <f ca="1">(IFERROR(INDIRECT("'en double'!" &amp; ADDRESS(MATCH($I$1,'en double'!$A$1:$AA$1,0),MATCH(A2,'en double'!$A$1:$A$27,0))),0)
+ IFERROR(INDIRECT("'en double'!" &amp; ADDRESS(MATCH($G$1,'en double'!$A$1:$AA$1,0),MATCH(A2,'en double'!$A$1:$A$27,0))),0)
+ IFERROR(INDIRECT("'en double'!" &amp; ADDRESS(MATCH($H$1,'en double'!$A$1:$AA$1,0),MATCH(A2,'en double'!$A$1:$A$27,0))),0)
+ IFERROR(INDIRECT("'en double'!" &amp; ADDRESS(MATCH($J$1,'en double'!$A$1:$AA$1,0),MATCH(A2,'en double'!$A$1:$A$27,0))),0)
+ IFERROR(INDIRECT("'en double'!" &amp; ADDRESS(MATCH($K$1,'en double'!$A$1:$AA$1,0),MATCH(A2,'en double'!$A$1:$A$27,0))),0)
+ IFERROR(INDIRECT("'en double'!" &amp; ADDRESS(MATCH($L$1,'en double'!$A$1:$AA$1,0),MATCH(A2,'en double'!$A$1:$A$27,0))),0)
+ IFERROR(INDIRECT("'en double'!" &amp; ADDRESS(MATCH($F$2,'en double'!$A$1:$AA$1,0),MATCH(A2,'en double'!$A$1:$A$27,0))),0)
+ IFERROR(INDIRECT("'en double'!" &amp; ADDRESS(MATCH($G$2,'en double'!$A$1:$AA$1,0),MATCH(A2,'en double'!$A$1:$A$27,0))),0)
+ IFERROR(INDIRECT("'en double'!" &amp; ADDRESS(MATCH($H$2,'en double'!$A$1:$AA$1,0),MATCH(A2,'en double'!$A$1:$A$27,0))),0)
+ IFERROR(INDIRECT("'en double'!" &amp; ADDRESS(MATCH($I$2,'en double'!$A$1:$AA$1,0),MATCH(A2,'en double'!$A$1:$A$27,0))),0)
+ IFERROR(INDIRECT("'en double'!" &amp; ADDRESS(MATCH($J$2,'en double'!$A$1:$AA$1,0),MATCH(A2,'en double'!$A$1:$A$27,0))),0)
+ IFERROR(INDIRECT("'en double'!" &amp; ADDRESS(MATCH($K$2,'en double'!$A$1:$AA$1,0),MATCH(A2,'en double'!$A$1:$A$27,0))),0)
+ IFERROR(INDIRECT("'en double'!" &amp; ADDRESS(MATCH($F$3,'en double'!$A$1:$AA$1,0),MATCH(A2,'en double'!$A$1:$A$27,0))),0)
+ IFERROR(INDIRECT("'en double'!" &amp; ADDRESS(MATCH($G$3,'en double'!$A$1:$AA$1,0),MATCH(A2,'en double'!$A$1:$A$27,0))),0)
+ IFERROR(INDIRECT("'en double'!" &amp; ADDRESS(MATCH($H$3,'en double'!$A$1:$AA$1,0),MATCH(A2,'en double'!$A$1:$A$27,0))),0)
+ IFERROR(INDIRECT("'en double'!" &amp; ADDRESS(MATCH($I$3,'en double'!$A$1:$AA$1,0),MATCH(A2,'en double'!$A$1:$A$27,0))),0)
+ IFERROR(INDIRECT("'en double'!" &amp; ADDRESS(MATCH($J$3,'en double'!$A$1:$AA$1,0),MATCH(A2,'en double'!$A$1:$A$27,0))),0)
+ IFERROR(INDIRECT("'en double'!" &amp; ADDRESS(MATCH($F$1,'en double'!$A$1:$AA$1,0),MATCH(A2,'en double'!$A$1:$A$27,0))),0)) / SUM('en double'!$B$2:$AA$27)</f>
        <v>9.9436531438205411E-2</v>
      </c>
      <c r="B42" s="48">
        <f ca="1">(IFERROR(INDIRECT("'en double'!" &amp; ADDRESS(MATCH($I$1,'en double'!$A$1:$AA$1,0),MATCH(B2,'en double'!$A$1:$A$27,0))),0)
+ IFERROR(INDIRECT("'en double'!" &amp; ADDRESS(MATCH($G$1,'en double'!$A$1:$AA$1,0),MATCH(B2,'en double'!$A$1:$A$27,0))),0)
+ IFERROR(INDIRECT("'en double'!" &amp; ADDRESS(MATCH($H$1,'en double'!$A$1:$AA$1,0),MATCH(B2,'en double'!$A$1:$A$27,0))),0)
+ IFERROR(INDIRECT("'en double'!" &amp; ADDRESS(MATCH($J$1,'en double'!$A$1:$AA$1,0),MATCH(B2,'en double'!$A$1:$A$27,0))),0)
+ IFERROR(INDIRECT("'en double'!" &amp; ADDRESS(MATCH($K$1,'en double'!$A$1:$AA$1,0),MATCH(B2,'en double'!$A$1:$A$27,0))),0)
+ IFERROR(INDIRECT("'en double'!" &amp; ADDRESS(MATCH($L$1,'en double'!$A$1:$AA$1,0),MATCH(B2,'en double'!$A$1:$A$27,0))),0)
+ IFERROR(INDIRECT("'en double'!" &amp; ADDRESS(MATCH($F$2,'en double'!$A$1:$AA$1,0),MATCH(B2,'en double'!$A$1:$A$27,0))),0)
+ IFERROR(INDIRECT("'en double'!" &amp; ADDRESS(MATCH($G$2,'en double'!$A$1:$AA$1,0),MATCH(B2,'en double'!$A$1:$A$27,0))),0)
+ IFERROR(INDIRECT("'en double'!" &amp; ADDRESS(MATCH($H$2,'en double'!$A$1:$AA$1,0),MATCH(B2,'en double'!$A$1:$A$27,0))),0)
+ IFERROR(INDIRECT("'en double'!" &amp; ADDRESS(MATCH($I$2,'en double'!$A$1:$AA$1,0),MATCH(B2,'en double'!$A$1:$A$27,0))),0)
+ IFERROR(INDIRECT("'en double'!" &amp; ADDRESS(MATCH($J$2,'en double'!$A$1:$AA$1,0),MATCH(B2,'en double'!$A$1:$A$27,0))),0)
+ IFERROR(INDIRECT("'en double'!" &amp; ADDRESS(MATCH($K$2,'en double'!$A$1:$AA$1,0),MATCH(B2,'en double'!$A$1:$A$27,0))),0)
+ IFERROR(INDIRECT("'en double'!" &amp; ADDRESS(MATCH($F$3,'en double'!$A$1:$AA$1,0),MATCH(B2,'en double'!$A$1:$A$27,0))),0)
+ IFERROR(INDIRECT("'en double'!" &amp; ADDRESS(MATCH($G$3,'en double'!$A$1:$AA$1,0),MATCH(B2,'en double'!$A$1:$A$27,0))),0)
+ IFERROR(INDIRECT("'en double'!" &amp; ADDRESS(MATCH($H$3,'en double'!$A$1:$AA$1,0),MATCH(B2,'en double'!$A$1:$A$27,0))),0)
+ IFERROR(INDIRECT("'en double'!" &amp; ADDRESS(MATCH($I$3,'en double'!$A$1:$AA$1,0),MATCH(B2,'en double'!$A$1:$A$27,0))),0)
+ IFERROR(INDIRECT("'en double'!" &amp; ADDRESS(MATCH($J$3,'en double'!$A$1:$AA$1,0),MATCH(B2,'en double'!$A$1:$A$27,0))),0)
+ IFERROR(INDIRECT("'en double'!" &amp; ADDRESS(MATCH($F$1,'en double'!$A$1:$AA$1,0),MATCH(B2,'en double'!$A$1:$A$27,0))),0)) / SUM('en double'!$B$2:$AA$27)</f>
        <v>4.6889087738087559E-2</v>
      </c>
      <c r="C42" s="48">
        <f ca="1">(IFERROR(INDIRECT("'en double'!" &amp; ADDRESS(MATCH($I$1,'en double'!$A$1:$AA$1,0),MATCH(C2,'en double'!$A$1:$A$27,0))),0)
+ IFERROR(INDIRECT("'en double'!" &amp; ADDRESS(MATCH($G$1,'en double'!$A$1:$AA$1,0),MATCH(C2,'en double'!$A$1:$A$27,0))),0)
+ IFERROR(INDIRECT("'en double'!" &amp; ADDRESS(MATCH($H$1,'en double'!$A$1:$AA$1,0),MATCH(C2,'en double'!$A$1:$A$27,0))),0)
+ IFERROR(INDIRECT("'en double'!" &amp; ADDRESS(MATCH($J$1,'en double'!$A$1:$AA$1,0),MATCH(C2,'en double'!$A$1:$A$27,0))),0)
+ IFERROR(INDIRECT("'en double'!" &amp; ADDRESS(MATCH($K$1,'en double'!$A$1:$AA$1,0),MATCH(C2,'en double'!$A$1:$A$27,0))),0)
+ IFERROR(INDIRECT("'en double'!" &amp; ADDRESS(MATCH($L$1,'en double'!$A$1:$AA$1,0),MATCH(C2,'en double'!$A$1:$A$27,0))),0)
+ IFERROR(INDIRECT("'en double'!" &amp; ADDRESS(MATCH($F$2,'en double'!$A$1:$AA$1,0),MATCH(C2,'en double'!$A$1:$A$27,0))),0)
+ IFERROR(INDIRECT("'en double'!" &amp; ADDRESS(MATCH($G$2,'en double'!$A$1:$AA$1,0),MATCH(C2,'en double'!$A$1:$A$27,0))),0)
+ IFERROR(INDIRECT("'en double'!" &amp; ADDRESS(MATCH($H$2,'en double'!$A$1:$AA$1,0),MATCH(C2,'en double'!$A$1:$A$27,0))),0)
+ IFERROR(INDIRECT("'en double'!" &amp; ADDRESS(MATCH($I$2,'en double'!$A$1:$AA$1,0),MATCH(C2,'en double'!$A$1:$A$27,0))),0)
+ IFERROR(INDIRECT("'en double'!" &amp; ADDRESS(MATCH($J$2,'en double'!$A$1:$AA$1,0),MATCH(C2,'en double'!$A$1:$A$27,0))),0)
+ IFERROR(INDIRECT("'en double'!" &amp; ADDRESS(MATCH($K$2,'en double'!$A$1:$AA$1,0),MATCH(C2,'en double'!$A$1:$A$27,0))),0)
+ IFERROR(INDIRECT("'en double'!" &amp; ADDRESS(MATCH($F$3,'en double'!$A$1:$AA$1,0),MATCH(C2,'en double'!$A$1:$A$27,0))),0)
+ IFERROR(INDIRECT("'en double'!" &amp; ADDRESS(MATCH($G$3,'en double'!$A$1:$AA$1,0),MATCH(C2,'en double'!$A$1:$A$27,0))),0)
+ IFERROR(INDIRECT("'en double'!" &amp; ADDRESS(MATCH($H$3,'en double'!$A$1:$AA$1,0),MATCH(C2,'en double'!$A$1:$A$27,0))),0)
+ IFERROR(INDIRECT("'en double'!" &amp; ADDRESS(MATCH($I$3,'en double'!$A$1:$AA$1,0),MATCH(C2,'en double'!$A$1:$A$27,0))),0)
+ IFERROR(INDIRECT("'en double'!" &amp; ADDRESS(MATCH($J$3,'en double'!$A$1:$AA$1,0),MATCH(C2,'en double'!$A$1:$A$27,0))),0)
+ IFERROR(INDIRECT("'en double'!" &amp; ADDRESS(MATCH($F$1,'en double'!$A$1:$AA$1,0),MATCH(C2,'en double'!$A$1:$A$27,0))),0)) / SUM('en double'!$B$2:$AA$27)</f>
        <v>5.4332491004339352E-2</v>
      </c>
      <c r="D42" s="165">
        <f ca="1">(IFERROR(INDIRECT("'en double'!" &amp; ADDRESS(MATCH($I$1,'en double'!$A$1:$AA$1,0),MATCH(D2,'en double'!$A$1:$A$27,0))),0)
+ IFERROR(INDIRECT("'en double'!" &amp; ADDRESS(MATCH($G$1,'en double'!$A$1:$AA$1,0),MATCH(D2,'en double'!$A$1:$A$27,0))),0)
+ IFERROR(INDIRECT("'en double'!" &amp; ADDRESS(MATCH($H$1,'en double'!$A$1:$AA$1,0),MATCH(D2,'en double'!$A$1:$A$27,0))),0)
+ IFERROR(INDIRECT("'en double'!" &amp; ADDRESS(MATCH($J$1,'en double'!$A$1:$AA$1,0),MATCH(D2,'en double'!$A$1:$A$27,0))),0)
+ IFERROR(INDIRECT("'en double'!" &amp; ADDRESS(MATCH($K$1,'en double'!$A$1:$AA$1,0),MATCH(D2,'en double'!$A$1:$A$27,0))),0)
+ IFERROR(INDIRECT("'en double'!" &amp; ADDRESS(MATCH($L$1,'en double'!$A$1:$AA$1,0),MATCH(D2,'en double'!$A$1:$A$27,0))),0)
+ IFERROR(INDIRECT("'en double'!" &amp; ADDRESS(MATCH($F$2,'en double'!$A$1:$AA$1,0),MATCH(D2,'en double'!$A$1:$A$27,0))),0)
+ IFERROR(INDIRECT("'en double'!" &amp; ADDRESS(MATCH($G$2,'en double'!$A$1:$AA$1,0),MATCH(D2,'en double'!$A$1:$A$27,0))),0)
+ IFERROR(INDIRECT("'en double'!" &amp; ADDRESS(MATCH($H$2,'en double'!$A$1:$AA$1,0),MATCH(D2,'en double'!$A$1:$A$27,0))),0)
+ IFERROR(INDIRECT("'en double'!" &amp; ADDRESS(MATCH($I$2,'en double'!$A$1:$AA$1,0),MATCH(D2,'en double'!$A$1:$A$27,0))),0)
+ IFERROR(INDIRECT("'en double'!" &amp; ADDRESS(MATCH($J$2,'en double'!$A$1:$AA$1,0),MATCH(D2,'en double'!$A$1:$A$27,0))),0)
+ IFERROR(INDIRECT("'en double'!" &amp; ADDRESS(MATCH($K$2,'en double'!$A$1:$AA$1,0),MATCH(D2,'en double'!$A$1:$A$27,0))),0)
+ IFERROR(INDIRECT("'en double'!" &amp; ADDRESS(MATCH($F$3,'en double'!$A$1:$AA$1,0),MATCH(D2,'en double'!$A$1:$A$27,0))),0)
+ IFERROR(INDIRECT("'en double'!" &amp; ADDRESS(MATCH($G$3,'en double'!$A$1:$AA$1,0),MATCH(D2,'en double'!$A$1:$A$27,0))),0)
+ IFERROR(INDIRECT("'en double'!" &amp; ADDRESS(MATCH($H$3,'en double'!$A$1:$AA$1,0),MATCH(D2,'en double'!$A$1:$A$27,0))),0)
+ IFERROR(INDIRECT("'en double'!" &amp; ADDRESS(MATCH($I$3,'en double'!$A$1:$AA$1,0),MATCH(D2,'en double'!$A$1:$A$27,0))),0)
+ IFERROR(INDIRECT("'en double'!" &amp; ADDRESS(MATCH($J$3,'en double'!$A$1:$AA$1,0),MATCH(D2,'en double'!$A$1:$A$27,0))),0)
+ IFERROR(INDIRECT("'en double'!" &amp; ADDRESS(MATCH($F$1,'en double'!$A$1:$AA$1,0),MATCH(D2,'en double'!$A$1:$A$27,0))),0)) / SUM('en double'!$B$2:$AA$27)</f>
        <v>5.887491546520536E-2</v>
      </c>
      <c r="E42" s="50">
        <f ca="1">(IFERROR(INDIRECT("'en double'!" &amp; ADDRESS(MATCH($I$1,'en double'!$A$1:$AA$1,0),MATCH(E2,'en double'!$A$1:$A$27,0))),0)
+ IFERROR(INDIRECT("'en double'!" &amp; ADDRESS(MATCH($G$1,'en double'!$A$1:$AA$1,0),MATCH(E2,'en double'!$A$1:$A$27,0))),0)
+ IFERROR(INDIRECT("'en double'!" &amp; ADDRESS(MATCH($H$1,'en double'!$A$1:$AA$1,0),MATCH(E2,'en double'!$A$1:$A$27,0))),0)
+ IFERROR(INDIRECT("'en double'!" &amp; ADDRESS(MATCH($J$1,'en double'!$A$1:$AA$1,0),MATCH(E2,'en double'!$A$1:$A$27,0))),0)
+ IFERROR(INDIRECT("'en double'!" &amp; ADDRESS(MATCH($K$1,'en double'!$A$1:$AA$1,0),MATCH(E2,'en double'!$A$1:$A$27,0))),0)
+ IFERROR(INDIRECT("'en double'!" &amp; ADDRESS(MATCH($L$1,'en double'!$A$1:$AA$1,0),MATCH(E2,'en double'!$A$1:$A$27,0))),0)
+ IFERROR(INDIRECT("'en double'!" &amp; ADDRESS(MATCH($F$2,'en double'!$A$1:$AA$1,0),MATCH(E2,'en double'!$A$1:$A$27,0))),0)
+ IFERROR(INDIRECT("'en double'!" &amp; ADDRESS(MATCH($G$2,'en double'!$A$1:$AA$1,0),MATCH(E2,'en double'!$A$1:$A$27,0))),0)
+ IFERROR(INDIRECT("'en double'!" &amp; ADDRESS(MATCH($H$2,'en double'!$A$1:$AA$1,0),MATCH(E2,'en double'!$A$1:$A$27,0))),0)
+ IFERROR(INDIRECT("'en double'!" &amp; ADDRESS(MATCH($I$2,'en double'!$A$1:$AA$1,0),MATCH(E2,'en double'!$A$1:$A$27,0))),0)
+ IFERROR(INDIRECT("'en double'!" &amp; ADDRESS(MATCH($J$2,'en double'!$A$1:$AA$1,0),MATCH(E2,'en double'!$A$1:$A$27,0))),0)
+ IFERROR(INDIRECT("'en double'!" &amp; ADDRESS(MATCH($K$2,'en double'!$A$1:$AA$1,0),MATCH(E2,'en double'!$A$1:$A$27,0))),0)
+ IFERROR(INDIRECT("'en double'!" &amp; ADDRESS(MATCH($F$3,'en double'!$A$1:$AA$1,0),MATCH(E2,'en double'!$A$1:$A$27,0))),0)
+ IFERROR(INDIRECT("'en double'!" &amp; ADDRESS(MATCH($G$3,'en double'!$A$1:$AA$1,0),MATCH(E2,'en double'!$A$1:$A$27,0))),0)
+ IFERROR(INDIRECT("'en double'!" &amp; ADDRESS(MATCH($H$3,'en double'!$A$1:$AA$1,0),MATCH(E2,'en double'!$A$1:$A$27,0))),0)
+ IFERROR(INDIRECT("'en double'!" &amp; ADDRESS(MATCH($I$3,'en double'!$A$1:$AA$1,0),MATCH(E2,'en double'!$A$1:$A$27,0))),0)
+ IFERROR(INDIRECT("'en double'!" &amp; ADDRESS(MATCH($J$3,'en double'!$A$1:$AA$1,0),MATCH(E2,'en double'!$A$1:$A$27,0))),0)
+ IFERROR(INDIRECT("'en double'!" &amp; ADDRESS(MATCH($F$1,'en double'!$A$1:$AA$1,0),MATCH(E2,'en double'!$A$1:$A$27,0))),0)) / SUM('en double'!$B$2:$AA$27)</f>
        <v>1.6742235231797867E-2</v>
      </c>
      <c r="F42" s="49">
        <f ca="1">(IFERROR(INDIRECT("'en double'!" &amp; ADDRESS(MATCH($B$1,'en double'!$A$1:$AA$1,0),MATCH(F2,'en double'!$A$1:$A$27,0))),0)
+ IFERROR(INDIRECT("'en double'!" &amp; ADDRESS(MATCH($C$1,'en double'!$A$1:$AA$1,0),MATCH(F2,'en double'!$A$1:$A$27,0))),0)
+ IFERROR(INDIRECT("'en double'!" &amp; ADDRESS(MATCH($D$1,'en double'!$A$1:$AA$1,0),MATCH(F2,'en double'!$A$1:$A$27,0))),0)
+ IFERROR(INDIRECT("'en double'!" &amp; ADDRESS(MATCH($E$1,'en double'!$A$1:$AA$1,0),MATCH(F2,'en double'!$A$1:$A$27,0))),0)
+ IFERROR(INDIRECT("'en double'!" &amp; ADDRESS(MATCH($A$2,'en double'!$A$1:$AA$1,0),MATCH(F2,'en double'!$A$1:$A$27,0))),0)
+ IFERROR(INDIRECT("'en double'!" &amp; ADDRESS(MATCH($B$2,'en double'!$A$1:$AA$1,0),MATCH(F2,'en double'!$A$1:$A$27,0))),0)
+ IFERROR(INDIRECT("'en double'!" &amp; ADDRESS(MATCH($C$2,'en double'!$A$1:$AA$1,0),MATCH(F2,'en double'!$A$1:$A$27,0))),0)
+ IFERROR(INDIRECT("'en double'!" &amp; ADDRESS(MATCH($D$2,'en double'!$A$1:$AA$1,0),MATCH(F2,'en double'!$A$1:$A$27,0))),0)
+ IFERROR(INDIRECT("'en double'!" &amp; ADDRESS(MATCH($E$2,'en double'!$A$1:$AA$1,0),MATCH(F2,'en double'!$A$1:$A$27,0))),0)
+ IFERROR(INDIRECT("'en double'!" &amp; ADDRESS(MATCH($A$3,'en double'!$A$1:$AA$1,0),MATCH(F2,'en double'!$A$1:$A$27,0))),0)
+ IFERROR(INDIRECT("'en double'!" &amp; ADDRESS(MATCH($B$3,'en double'!$A$1:$AA$1,0),MATCH(F2,'en double'!$A$1:$A$27,0))),0)
+ IFERROR(INDIRECT("'en double'!" &amp; ADDRESS(MATCH($C$3,'en double'!$A$1:$AA$1,0),MATCH(F2,'en double'!$A$1:$A$27,0))),0)
+ IFERROR(INDIRECT("'en double'!" &amp; ADDRESS(MATCH($D$3,'en double'!$A$1:$AA$1,0),MATCH(F2,'en double'!$A$1:$A$27,0))),0)
+ IFERROR(INDIRECT("'en double'!" &amp; ADDRESS(MATCH($E$3,'en double'!$A$1:$AA$1,0),MATCH(F2,'en double'!$A$1:$A$27,0))),0)
+ IFERROR(INDIRECT("'en double'!" &amp; ADDRESS(MATCH($A$1,'en double'!$A$1:$AA$1,0),MATCH(F2,'en double'!$A$1:$A$27,0))),0)) / SUM('en double'!$B$2:$AA$27)</f>
        <v>1.7304698705275227E-2</v>
      </c>
      <c r="G42" s="47">
        <f ca="1">(IFERROR(INDIRECT("'en double'!" &amp; ADDRESS(MATCH($B$1,'en double'!$A$1:$AA$1,0),MATCH(G2,'en double'!$A$1:$A$27,0))),0)
+ IFERROR(INDIRECT("'en double'!" &amp; ADDRESS(MATCH($C$1,'en double'!$A$1:$AA$1,0),MATCH(G2,'en double'!$A$1:$A$27,0))),0)
+ IFERROR(INDIRECT("'en double'!" &amp; ADDRESS(MATCH($D$1,'en double'!$A$1:$AA$1,0),MATCH(G2,'en double'!$A$1:$A$27,0))),0)
+ IFERROR(INDIRECT("'en double'!" &amp; ADDRESS(MATCH($E$1,'en double'!$A$1:$AA$1,0),MATCH(G2,'en double'!$A$1:$A$27,0))),0)
+ IFERROR(INDIRECT("'en double'!" &amp; ADDRESS(MATCH($A$2,'en double'!$A$1:$AA$1,0),MATCH(G2,'en double'!$A$1:$A$27,0))),0)
+ IFERROR(INDIRECT("'en double'!" &amp; ADDRESS(MATCH($B$2,'en double'!$A$1:$AA$1,0),MATCH(G2,'en double'!$A$1:$A$27,0))),0)
+ IFERROR(INDIRECT("'en double'!" &amp; ADDRESS(MATCH($C$2,'en double'!$A$1:$AA$1,0),MATCH(G2,'en double'!$A$1:$A$27,0))),0)
+ IFERROR(INDIRECT("'en double'!" &amp; ADDRESS(MATCH($D$2,'en double'!$A$1:$AA$1,0),MATCH(G2,'en double'!$A$1:$A$27,0))),0)
+ IFERROR(INDIRECT("'en double'!" &amp; ADDRESS(MATCH($E$2,'en double'!$A$1:$AA$1,0),MATCH(G2,'en double'!$A$1:$A$27,0))),0)
+ IFERROR(INDIRECT("'en double'!" &amp; ADDRESS(MATCH($A$3,'en double'!$A$1:$AA$1,0),MATCH(G2,'en double'!$A$1:$A$27,0))),0)
+ IFERROR(INDIRECT("'en double'!" &amp; ADDRESS(MATCH($B$3,'en double'!$A$1:$AA$1,0),MATCH(G2,'en double'!$A$1:$A$27,0))),0)
+ IFERROR(INDIRECT("'en double'!" &amp; ADDRESS(MATCH($C$3,'en double'!$A$1:$AA$1,0),MATCH(G2,'en double'!$A$1:$A$27,0))),0)
+ IFERROR(INDIRECT("'en double'!" &amp; ADDRESS(MATCH($D$3,'en double'!$A$1:$AA$1,0),MATCH(G2,'en double'!$A$1:$A$27,0))),0)
+ IFERROR(INDIRECT("'en double'!" &amp; ADDRESS(MATCH($E$3,'en double'!$A$1:$AA$1,0),MATCH(G2,'en double'!$A$1:$A$27,0))),0)
+ IFERROR(INDIRECT("'en double'!" &amp; ADDRESS(MATCH($A$1,'en double'!$A$1:$AA$1,0),MATCH(G2,'en double'!$A$1:$A$27,0))),0)) / SUM('en double'!$B$2:$AA$27)</f>
        <v>4.2329416071104478E-2</v>
      </c>
      <c r="H42" s="47">
        <f ca="1">(IFERROR(INDIRECT("'en double'!" &amp; ADDRESS(MATCH($B$1,'en double'!$A$1:$AA$1,0),MATCH(H2,'en double'!$A$1:$A$27,0))),0)
+ IFERROR(INDIRECT("'en double'!" &amp; ADDRESS(MATCH($C$1,'en double'!$A$1:$AA$1,0),MATCH(H2,'en double'!$A$1:$A$27,0))),0)
+ IFERROR(INDIRECT("'en double'!" &amp; ADDRESS(MATCH($D$1,'en double'!$A$1:$AA$1,0),MATCH(H2,'en double'!$A$1:$A$27,0))),0)
+ IFERROR(INDIRECT("'en double'!" &amp; ADDRESS(MATCH($E$1,'en double'!$A$1:$AA$1,0),MATCH(H2,'en double'!$A$1:$A$27,0))),0)
+ IFERROR(INDIRECT("'en double'!" &amp; ADDRESS(MATCH($A$2,'en double'!$A$1:$AA$1,0),MATCH(H2,'en double'!$A$1:$A$27,0))),0)
+ IFERROR(INDIRECT("'en double'!" &amp; ADDRESS(MATCH($B$2,'en double'!$A$1:$AA$1,0),MATCH(H2,'en double'!$A$1:$A$27,0))),0)
+ IFERROR(INDIRECT("'en double'!" &amp; ADDRESS(MATCH($C$2,'en double'!$A$1:$AA$1,0),MATCH(H2,'en double'!$A$1:$A$27,0))),0)
+ IFERROR(INDIRECT("'en double'!" &amp; ADDRESS(MATCH($D$2,'en double'!$A$1:$AA$1,0),MATCH(H2,'en double'!$A$1:$A$27,0))),0)
+ IFERROR(INDIRECT("'en double'!" &amp; ADDRESS(MATCH($E$2,'en double'!$A$1:$AA$1,0),MATCH(H2,'en double'!$A$1:$A$27,0))),0)
+ IFERROR(INDIRECT("'en double'!" &amp; ADDRESS(MATCH($A$3,'en double'!$A$1:$AA$1,0),MATCH(H2,'en double'!$A$1:$A$27,0))),0)
+ IFERROR(INDIRECT("'en double'!" &amp; ADDRESS(MATCH($B$3,'en double'!$A$1:$AA$1,0),MATCH(H2,'en double'!$A$1:$A$27,0))),0)
+ IFERROR(INDIRECT("'en double'!" &amp; ADDRESS(MATCH($C$3,'en double'!$A$1:$AA$1,0),MATCH(H2,'en double'!$A$1:$A$27,0))),0)
+ IFERROR(INDIRECT("'en double'!" &amp; ADDRESS(MATCH($D$3,'en double'!$A$1:$AA$1,0),MATCH(H2,'en double'!$A$1:$A$27,0))),0)
+ IFERROR(INDIRECT("'en double'!" &amp; ADDRESS(MATCH($E$3,'en double'!$A$1:$AA$1,0),MATCH(H2,'en double'!$A$1:$A$27,0))),0)
+ IFERROR(INDIRECT("'en double'!" &amp; ADDRESS(MATCH($A$1,'en double'!$A$1:$AA$1,0),MATCH(H2,'en double'!$A$1:$A$27,0))),0)) / SUM('en double'!$B$2:$AA$27)</f>
        <v>4.1724587579741887E-2</v>
      </c>
      <c r="I42" s="47">
        <f ca="1">(IFERROR(INDIRECT("'en double'!" &amp; ADDRESS(MATCH($B$1,'en double'!$A$1:$AA$1,0),MATCH(I2,'en double'!$A$1:$A$27,0))),0)
+ IFERROR(INDIRECT("'en double'!" &amp; ADDRESS(MATCH($C$1,'en double'!$A$1:$AA$1,0),MATCH(I2,'en double'!$A$1:$A$27,0))),0)
+ IFERROR(INDIRECT("'en double'!" &amp; ADDRESS(MATCH($D$1,'en double'!$A$1:$AA$1,0),MATCH(I2,'en double'!$A$1:$A$27,0))),0)
+ IFERROR(INDIRECT("'en double'!" &amp; ADDRESS(MATCH($E$1,'en double'!$A$1:$AA$1,0),MATCH(I2,'en double'!$A$1:$A$27,0))),0)
+ IFERROR(INDIRECT("'en double'!" &amp; ADDRESS(MATCH($A$2,'en double'!$A$1:$AA$1,0),MATCH(I2,'en double'!$A$1:$A$27,0))),0)
+ IFERROR(INDIRECT("'en double'!" &amp; ADDRESS(MATCH($B$2,'en double'!$A$1:$AA$1,0),MATCH(I2,'en double'!$A$1:$A$27,0))),0)
+ IFERROR(INDIRECT("'en double'!" &amp; ADDRESS(MATCH($C$2,'en double'!$A$1:$AA$1,0),MATCH(I2,'en double'!$A$1:$A$27,0))),0)
+ IFERROR(INDIRECT("'en double'!" &amp; ADDRESS(MATCH($D$2,'en double'!$A$1:$AA$1,0),MATCH(I2,'en double'!$A$1:$A$27,0))),0)
+ IFERROR(INDIRECT("'en double'!" &amp; ADDRESS(MATCH($E$2,'en double'!$A$1:$AA$1,0),MATCH(I2,'en double'!$A$1:$A$27,0))),0)
+ IFERROR(INDIRECT("'en double'!" &amp; ADDRESS(MATCH($A$3,'en double'!$A$1:$AA$1,0),MATCH(I2,'en double'!$A$1:$A$27,0))),0)
+ IFERROR(INDIRECT("'en double'!" &amp; ADDRESS(MATCH($B$3,'en double'!$A$1:$AA$1,0),MATCH(I2,'en double'!$A$1:$A$27,0))),0)
+ IFERROR(INDIRECT("'en double'!" &amp; ADDRESS(MATCH($C$3,'en double'!$A$1:$AA$1,0),MATCH(I2,'en double'!$A$1:$A$27,0))),0)
+ IFERROR(INDIRECT("'en double'!" &amp; ADDRESS(MATCH($D$3,'en double'!$A$1:$AA$1,0),MATCH(I2,'en double'!$A$1:$A$27,0))),0)
+ IFERROR(INDIRECT("'en double'!" &amp; ADDRESS(MATCH($E$3,'en double'!$A$1:$AA$1,0),MATCH(I2,'en double'!$A$1:$A$27,0))),0)
+ IFERROR(INDIRECT("'en double'!" &amp; ADDRESS(MATCH($A$1,'en double'!$A$1:$AA$1,0),MATCH(I2,'en double'!$A$1:$A$27,0))),0)) / SUM('en double'!$B$2:$AA$27)</f>
        <v>5.7164097443869105E-2</v>
      </c>
      <c r="J42" s="49">
        <f ca="1">(IFERROR(INDIRECT("'en double'!" &amp; ADDRESS(MATCH($B$1,'en double'!$A$1:$AA$1,0),MATCH(J2,'en double'!$A$1:$A$27,0))),0)
+ IFERROR(INDIRECT("'en double'!" &amp; ADDRESS(MATCH($C$1,'en double'!$A$1:$AA$1,0),MATCH(J2,'en double'!$A$1:$A$27,0))),0)
+ IFERROR(INDIRECT("'en double'!" &amp; ADDRESS(MATCH($D$1,'en double'!$A$1:$AA$1,0),MATCH(J2,'en double'!$A$1:$A$27,0))),0)
+ IFERROR(INDIRECT("'en double'!" &amp; ADDRESS(MATCH($E$1,'en double'!$A$1:$AA$1,0),MATCH(J2,'en double'!$A$1:$A$27,0))),0)
+ IFERROR(INDIRECT("'en double'!" &amp; ADDRESS(MATCH($A$2,'en double'!$A$1:$AA$1,0),MATCH(J2,'en double'!$A$1:$A$27,0))),0)
+ IFERROR(INDIRECT("'en double'!" &amp; ADDRESS(MATCH($B$2,'en double'!$A$1:$AA$1,0),MATCH(J2,'en double'!$A$1:$A$27,0))),0)
+ IFERROR(INDIRECT("'en double'!" &amp; ADDRESS(MATCH($C$2,'en double'!$A$1:$AA$1,0),MATCH(J2,'en double'!$A$1:$A$27,0))),0)
+ IFERROR(INDIRECT("'en double'!" &amp; ADDRESS(MATCH($D$2,'en double'!$A$1:$AA$1,0),MATCH(J2,'en double'!$A$1:$A$27,0))),0)
+ IFERROR(INDIRECT("'en double'!" &amp; ADDRESS(MATCH($E$2,'en double'!$A$1:$AA$1,0),MATCH(J2,'en double'!$A$1:$A$27,0))),0)
+ IFERROR(INDIRECT("'en double'!" &amp; ADDRESS(MATCH($A$3,'en double'!$A$1:$AA$1,0),MATCH(J2,'en double'!$A$1:$A$27,0))),0)
+ IFERROR(INDIRECT("'en double'!" &amp; ADDRESS(MATCH($B$3,'en double'!$A$1:$AA$1,0),MATCH(J2,'en double'!$A$1:$A$27,0))),0)
+ IFERROR(INDIRECT("'en double'!" &amp; ADDRESS(MATCH($C$3,'en double'!$A$1:$AA$1,0),MATCH(J2,'en double'!$A$1:$A$27,0))),0)
+ IFERROR(INDIRECT("'en double'!" &amp; ADDRESS(MATCH($D$3,'en double'!$A$1:$AA$1,0),MATCH(J2,'en double'!$A$1:$A$27,0))),0)
+ IFERROR(INDIRECT("'en double'!" &amp; ADDRESS(MATCH($E$3,'en double'!$A$1:$AA$1,0),MATCH(J2,'en double'!$A$1:$A$27,0))),0)
+ IFERROR(INDIRECT("'en double'!" &amp; ADDRESS(MATCH($A$1,'en double'!$A$1:$AA$1,0),MATCH(J2,'en double'!$A$1:$A$27,0))),0)) / SUM('en double'!$B$2:$AA$27)</f>
        <v>8.0244128808687046E-2</v>
      </c>
      <c r="K42" s="49">
        <f ca="1">(IFERROR(INDIRECT("'en double'!" &amp; ADDRESS(MATCH($B$1,'en double'!$A$1:$AA$1,0),MATCH(K2,'en double'!$A$1:$A$27,0))),0)
+ IFERROR(INDIRECT("'en double'!" &amp; ADDRESS(MATCH($C$1,'en double'!$A$1:$AA$1,0),MATCH(K2,'en double'!$A$1:$A$27,0))),0)
+ IFERROR(INDIRECT("'en double'!" &amp; ADDRESS(MATCH($D$1,'en double'!$A$1:$AA$1,0),MATCH(K2,'en double'!$A$1:$A$27,0))),0)
+ IFERROR(INDIRECT("'en double'!" &amp; ADDRESS(MATCH($E$1,'en double'!$A$1:$AA$1,0),MATCH(K2,'en double'!$A$1:$A$27,0))),0)
+ IFERROR(INDIRECT("'en double'!" &amp; ADDRESS(MATCH($A$2,'en double'!$A$1:$AA$1,0),MATCH(K2,'en double'!$A$1:$A$27,0))),0)
+ IFERROR(INDIRECT("'en double'!" &amp; ADDRESS(MATCH($B$2,'en double'!$A$1:$AA$1,0),MATCH(K2,'en double'!$A$1:$A$27,0))),0)
+ IFERROR(INDIRECT("'en double'!" &amp; ADDRESS(MATCH($C$2,'en double'!$A$1:$AA$1,0),MATCH(K2,'en double'!$A$1:$A$27,0))),0)
+ IFERROR(INDIRECT("'en double'!" &amp; ADDRESS(MATCH($D$2,'en double'!$A$1:$AA$1,0),MATCH(K2,'en double'!$A$1:$A$27,0))),0)
+ IFERROR(INDIRECT("'en double'!" &amp; ADDRESS(MATCH($E$2,'en double'!$A$1:$AA$1,0),MATCH(K2,'en double'!$A$1:$A$27,0))),0)
+ IFERROR(INDIRECT("'en double'!" &amp; ADDRESS(MATCH($A$3,'en double'!$A$1:$AA$1,0),MATCH(K2,'en double'!$A$1:$A$27,0))),0)
+ IFERROR(INDIRECT("'en double'!" &amp; ADDRESS(MATCH($B$3,'en double'!$A$1:$AA$1,0),MATCH(K2,'en double'!$A$1:$A$27,0))),0)
+ IFERROR(INDIRECT("'en double'!" &amp; ADDRESS(MATCH($C$3,'en double'!$A$1:$AA$1,0),MATCH(K2,'en double'!$A$1:$A$27,0))),0)
+ IFERROR(INDIRECT("'en double'!" &amp; ADDRESS(MATCH($D$3,'en double'!$A$1:$AA$1,0),MATCH(K2,'en double'!$A$1:$A$27,0))),0)
+ IFERROR(INDIRECT("'en double'!" &amp; ADDRESS(MATCH($E$3,'en double'!$A$1:$AA$1,0),MATCH(K2,'en double'!$A$1:$A$27,0))),0)
+ IFERROR(INDIRECT("'en double'!" &amp; ADDRESS(MATCH($A$1,'en double'!$A$1:$AA$1,0),MATCH(K2,'en double'!$A$1:$A$27,0))),0)) / SUM('en double'!$B$2:$AA$27)</f>
        <v>2.028987078063807E-2</v>
      </c>
      <c r="L42" s="49"/>
      <c r="N42" s="47">
        <f ca="1">(IFERROR(INDIRECT("'ru double'!" &amp; ADDRESS(MATCH($V$1,'ru double'!$A$1:$AH$1,0),MATCH(N2,'ru double'!$A$1:$A$34,0))),0)
+ IFERROR(INDIRECT("'ru double'!" &amp; ADDRESS(MATCH($T$1,'ru double'!$A$1:$AH$1,0),MATCH(N2,'ru double'!$A$1:$A$34,0))),0)
+ IFERROR(INDIRECT("'ru double'!" &amp; ADDRESS(MATCH($U$1,'ru double'!$A$1:$AH$1,0),MATCH(N2,'ru double'!$A$1:$A$34,0))),0)
+ IFERROR(INDIRECT("'ru double'!" &amp; ADDRESS(MATCH($W$1,'ru double'!$A$1:$AH$1,0),MATCH(N2,'ru double'!$A$1:$A$34,0))),0)
+ IFERROR(INDIRECT("'ru double'!" &amp; ADDRESS(MATCH($X$1,'ru double'!$A$1:$AH$1,0),MATCH(N2,'ru double'!$A$1:$A$34,0))),0)
+ IFERROR(INDIRECT("'ru double'!" &amp; ADDRESS(MATCH($Y$1,'ru double'!$A$1:$AH$1,0),MATCH(N2,'ru double'!$A$1:$A$34,0))),0)
+ IFERROR(INDIRECT("'ru double'!" &amp; ADDRESS(MATCH($S$2,'ru double'!$A$1:$AH$1,0),MATCH(N2,'ru double'!$A$1:$A$34,0))),0)
+ IFERROR(INDIRECT("'ru double'!" &amp; ADDRESS(MATCH($T$2,'ru double'!$A$1:$AH$1,0),MATCH(N2,'ru double'!$A$1:$A$34,0))),0)
+ IFERROR(INDIRECT("'ru double'!" &amp; ADDRESS(MATCH($U$2,'ru double'!$A$1:$AH$1,0),MATCH(N2,'ru double'!$A$1:$A$34,0))),0)
+ IFERROR(INDIRECT("'ru double'!" &amp; ADDRESS(MATCH($V$2,'ru double'!$A$1:$AH$1,0),MATCH(N2,'ru double'!$A$1:$A$34,0))),0)
+ IFERROR(INDIRECT("'ru double'!" &amp; ADDRESS(MATCH($W$2,'ru double'!$A$1:$AH$1,0),MATCH(N2,'ru double'!$A$1:$A$34,0))),0)
+ IFERROR(INDIRECT("'ru double'!" &amp; ADDRESS(MATCH($X$2,'ru double'!$A$1:$AH$1,0),MATCH(N2,'ru double'!$A$1:$A$34,0))),0)
+ IFERROR(INDIRECT("'ru double'!" &amp; ADDRESS(MATCH($S$3,'ru double'!$A$1:$AH$1,0),MATCH(N2,'ru double'!$A$1:$A$34,0))),0)
+ IFERROR(INDIRECT("'ru double'!" &amp; ADDRESS(MATCH($T$3,'ru double'!$A$1:$AH$1,0),MATCH(N2,'ru double'!$A$1:$A$34,0))),0)
+ IFERROR(INDIRECT("'ru double'!" &amp; ADDRESS(MATCH($U$3,'ru double'!$A$1:$AH$1,0),MATCH(N2,'ru double'!$A$1:$A$34,0))),0)
+ IFERROR(INDIRECT("'ru double'!" &amp; ADDRESS(MATCH($V$3,'ru double'!$A$1:$AH$1,0),MATCH(N2,'ru double'!$A$1:$A$34,0))),0)
+ IFERROR(INDIRECT("'ru double'!" &amp; ADDRESS(MATCH($W$3,'ru double'!$A$1:$AH$1,0),MATCH(N2,'ru double'!$A$1:$A$34,0))),0)
+ IFERROR(INDIRECT("'ru double'!" &amp; ADDRESS(MATCH($S$1,'ru double'!$A$1:$AH$1,0),MATCH(N2,'ru double'!$A$1:$A$34,0))),0)) / SUM('ru double'!$B$2:$AH$34)</f>
        <v>6.8628463053183403E-2</v>
      </c>
      <c r="O42" s="48">
        <f ca="1">(IFERROR(INDIRECT("'ru double'!" &amp; ADDRESS(MATCH($V$1,'ru double'!$A$1:$AH$1,0),MATCH(O2,'ru double'!$A$1:$A$34,0))),0)
+ IFERROR(INDIRECT("'ru double'!" &amp; ADDRESS(MATCH($T$1,'ru double'!$A$1:$AH$1,0),MATCH(O2,'ru double'!$A$1:$A$34,0))),0)
+ IFERROR(INDIRECT("'ru double'!" &amp; ADDRESS(MATCH($U$1,'ru double'!$A$1:$AH$1,0),MATCH(O2,'ru double'!$A$1:$A$34,0))),0)
+ IFERROR(INDIRECT("'ru double'!" &amp; ADDRESS(MATCH($W$1,'ru double'!$A$1:$AH$1,0),MATCH(O2,'ru double'!$A$1:$A$34,0))),0)
+ IFERROR(INDIRECT("'ru double'!" &amp; ADDRESS(MATCH($X$1,'ru double'!$A$1:$AH$1,0),MATCH(O2,'ru double'!$A$1:$A$34,0))),0)
+ IFERROR(INDIRECT("'ru double'!" &amp; ADDRESS(MATCH($Y$1,'ru double'!$A$1:$AH$1,0),MATCH(O2,'ru double'!$A$1:$A$34,0))),0)
+ IFERROR(INDIRECT("'ru double'!" &amp; ADDRESS(MATCH($S$2,'ru double'!$A$1:$AH$1,0),MATCH(O2,'ru double'!$A$1:$A$34,0))),0)
+ IFERROR(INDIRECT("'ru double'!" &amp; ADDRESS(MATCH($T$2,'ru double'!$A$1:$AH$1,0),MATCH(O2,'ru double'!$A$1:$A$34,0))),0)
+ IFERROR(INDIRECT("'ru double'!" &amp; ADDRESS(MATCH($U$2,'ru double'!$A$1:$AH$1,0),MATCH(O2,'ru double'!$A$1:$A$34,0))),0)
+ IFERROR(INDIRECT("'ru double'!" &amp; ADDRESS(MATCH($V$2,'ru double'!$A$1:$AH$1,0),MATCH(O2,'ru double'!$A$1:$A$34,0))),0)
+ IFERROR(INDIRECT("'ru double'!" &amp; ADDRESS(MATCH($W$2,'ru double'!$A$1:$AH$1,0),MATCH(O2,'ru double'!$A$1:$A$34,0))),0)
+ IFERROR(INDIRECT("'ru double'!" &amp; ADDRESS(MATCH($X$2,'ru double'!$A$1:$AH$1,0),MATCH(O2,'ru double'!$A$1:$A$34,0))),0)
+ IFERROR(INDIRECT("'ru double'!" &amp; ADDRESS(MATCH($S$3,'ru double'!$A$1:$AH$1,0),MATCH(O2,'ru double'!$A$1:$A$34,0))),0)
+ IFERROR(INDIRECT("'ru double'!" &amp; ADDRESS(MATCH($T$3,'ru double'!$A$1:$AH$1,0),MATCH(O2,'ru double'!$A$1:$A$34,0))),0)
+ IFERROR(INDIRECT("'ru double'!" &amp; ADDRESS(MATCH($U$3,'ru double'!$A$1:$AH$1,0),MATCH(O2,'ru double'!$A$1:$A$34,0))),0)
+ IFERROR(INDIRECT("'ru double'!" &amp; ADDRESS(MATCH($V$3,'ru double'!$A$1:$AH$1,0),MATCH(O2,'ru double'!$A$1:$A$34,0))),0)
+ IFERROR(INDIRECT("'ru double'!" &amp; ADDRESS(MATCH($W$3,'ru double'!$A$1:$AH$1,0),MATCH(O2,'ru double'!$A$1:$A$34,0))),0)
+ IFERROR(INDIRECT("'ru double'!" &amp; ADDRESS(MATCH($S$1,'ru double'!$A$1:$AH$1,0),MATCH(O2,'ru double'!$A$1:$A$34,0))),0)) / SUM('ru double'!$B$2:$AH$34)</f>
        <v>7.0536688929694488E-2</v>
      </c>
      <c r="P42" s="48">
        <f ca="1">(IFERROR(INDIRECT("'ru double'!" &amp; ADDRESS(MATCH($V$1,'ru double'!$A$1:$AH$1,0),MATCH(P2,'ru double'!$A$1:$A$34,0))),0)
+ IFERROR(INDIRECT("'ru double'!" &amp; ADDRESS(MATCH($T$1,'ru double'!$A$1:$AH$1,0),MATCH(P2,'ru double'!$A$1:$A$34,0))),0)
+ IFERROR(INDIRECT("'ru double'!" &amp; ADDRESS(MATCH($U$1,'ru double'!$A$1:$AH$1,0),MATCH(P2,'ru double'!$A$1:$A$34,0))),0)
+ IFERROR(INDIRECT("'ru double'!" &amp; ADDRESS(MATCH($W$1,'ru double'!$A$1:$AH$1,0),MATCH(P2,'ru double'!$A$1:$A$34,0))),0)
+ IFERROR(INDIRECT("'ru double'!" &amp; ADDRESS(MATCH($X$1,'ru double'!$A$1:$AH$1,0),MATCH(P2,'ru double'!$A$1:$A$34,0))),0)
+ IFERROR(INDIRECT("'ru double'!" &amp; ADDRESS(MATCH($Y$1,'ru double'!$A$1:$AH$1,0),MATCH(P2,'ru double'!$A$1:$A$34,0))),0)
+ IFERROR(INDIRECT("'ru double'!" &amp; ADDRESS(MATCH($S$2,'ru double'!$A$1:$AH$1,0),MATCH(P2,'ru double'!$A$1:$A$34,0))),0)
+ IFERROR(INDIRECT("'ru double'!" &amp; ADDRESS(MATCH($T$2,'ru double'!$A$1:$AH$1,0),MATCH(P2,'ru double'!$A$1:$A$34,0))),0)
+ IFERROR(INDIRECT("'ru double'!" &amp; ADDRESS(MATCH($U$2,'ru double'!$A$1:$AH$1,0),MATCH(P2,'ru double'!$A$1:$A$34,0))),0)
+ IFERROR(INDIRECT("'ru double'!" &amp; ADDRESS(MATCH($V$2,'ru double'!$A$1:$AH$1,0),MATCH(P2,'ru double'!$A$1:$A$34,0))),0)
+ IFERROR(INDIRECT("'ru double'!" &amp; ADDRESS(MATCH($W$2,'ru double'!$A$1:$AH$1,0),MATCH(P2,'ru double'!$A$1:$A$34,0))),0)
+ IFERROR(INDIRECT("'ru double'!" &amp; ADDRESS(MATCH($X$2,'ru double'!$A$1:$AH$1,0),MATCH(P2,'ru double'!$A$1:$A$34,0))),0)
+ IFERROR(INDIRECT("'ru double'!" &amp; ADDRESS(MATCH($S$3,'ru double'!$A$1:$AH$1,0),MATCH(P2,'ru double'!$A$1:$A$34,0))),0)
+ IFERROR(INDIRECT("'ru double'!" &amp; ADDRESS(MATCH($T$3,'ru double'!$A$1:$AH$1,0),MATCH(P2,'ru double'!$A$1:$A$34,0))),0)
+ IFERROR(INDIRECT("'ru double'!" &amp; ADDRESS(MATCH($U$3,'ru double'!$A$1:$AH$1,0),MATCH(P2,'ru double'!$A$1:$A$34,0))),0)
+ IFERROR(INDIRECT("'ru double'!" &amp; ADDRESS(MATCH($V$3,'ru double'!$A$1:$AH$1,0),MATCH(P2,'ru double'!$A$1:$A$34,0))),0)
+ IFERROR(INDIRECT("'ru double'!" &amp; ADDRESS(MATCH($W$3,'ru double'!$A$1:$AH$1,0),MATCH(P2,'ru double'!$A$1:$A$34,0))),0)
+ IFERROR(INDIRECT("'ru double'!" &amp; ADDRESS(MATCH($S$1,'ru double'!$A$1:$AH$1,0),MATCH(P2,'ru double'!$A$1:$A$34,0))),0)) / SUM('ru double'!$B$2:$AH$34)</f>
        <v>7.8590758875488734E-2</v>
      </c>
      <c r="Q42" s="49">
        <f ca="1">(IFERROR(INDIRECT("'ru double'!" &amp; ADDRESS(MATCH($V$1,'ru double'!$A$1:$AH$1,0),MATCH(Q2,'ru double'!$A$1:$A$34,0))),0)
+ IFERROR(INDIRECT("'ru double'!" &amp; ADDRESS(MATCH($T$1,'ru double'!$A$1:$AH$1,0),MATCH(Q2,'ru double'!$A$1:$A$34,0))),0)
+ IFERROR(INDIRECT("'ru double'!" &amp; ADDRESS(MATCH($U$1,'ru double'!$A$1:$AH$1,0),MATCH(Q2,'ru double'!$A$1:$A$34,0))),0)
+ IFERROR(INDIRECT("'ru double'!" &amp; ADDRESS(MATCH($W$1,'ru double'!$A$1:$AH$1,0),MATCH(Q2,'ru double'!$A$1:$A$34,0))),0)
+ IFERROR(INDIRECT("'ru double'!" &amp; ADDRESS(MATCH($X$1,'ru double'!$A$1:$AH$1,0),MATCH(Q2,'ru double'!$A$1:$A$34,0))),0)
+ IFERROR(INDIRECT("'ru double'!" &amp; ADDRESS(MATCH($Y$1,'ru double'!$A$1:$AH$1,0),MATCH(Q2,'ru double'!$A$1:$A$34,0))),0)
+ IFERROR(INDIRECT("'ru double'!" &amp; ADDRESS(MATCH($S$2,'ru double'!$A$1:$AH$1,0),MATCH(Q2,'ru double'!$A$1:$A$34,0))),0)
+ IFERROR(INDIRECT("'ru double'!" &amp; ADDRESS(MATCH($T$2,'ru double'!$A$1:$AH$1,0),MATCH(Q2,'ru double'!$A$1:$A$34,0))),0)
+ IFERROR(INDIRECT("'ru double'!" &amp; ADDRESS(MATCH($U$2,'ru double'!$A$1:$AH$1,0),MATCH(Q2,'ru double'!$A$1:$A$34,0))),0)
+ IFERROR(INDIRECT("'ru double'!" &amp; ADDRESS(MATCH($V$2,'ru double'!$A$1:$AH$1,0),MATCH(Q2,'ru double'!$A$1:$A$34,0))),0)
+ IFERROR(INDIRECT("'ru double'!" &amp; ADDRESS(MATCH($W$2,'ru double'!$A$1:$AH$1,0),MATCH(Q2,'ru double'!$A$1:$A$34,0))),0)
+ IFERROR(INDIRECT("'ru double'!" &amp; ADDRESS(MATCH($X$2,'ru double'!$A$1:$AH$1,0),MATCH(Q2,'ru double'!$A$1:$A$34,0))),0)
+ IFERROR(INDIRECT("'ru double'!" &amp; ADDRESS(MATCH($S$3,'ru double'!$A$1:$AH$1,0),MATCH(Q2,'ru double'!$A$1:$A$34,0))),0)
+ IFERROR(INDIRECT("'ru double'!" &amp; ADDRESS(MATCH($T$3,'ru double'!$A$1:$AH$1,0),MATCH(Q2,'ru double'!$A$1:$A$34,0))),0)
+ IFERROR(INDIRECT("'ru double'!" &amp; ADDRESS(MATCH($U$3,'ru double'!$A$1:$AH$1,0),MATCH(Q2,'ru double'!$A$1:$A$34,0))),0)
+ IFERROR(INDIRECT("'ru double'!" &amp; ADDRESS(MATCH($V$3,'ru double'!$A$1:$AH$1,0),MATCH(Q2,'ru double'!$A$1:$A$34,0))),0)
+ IFERROR(INDIRECT("'ru double'!" &amp; ADDRESS(MATCH($W$3,'ru double'!$A$1:$AH$1,0),MATCH(Q2,'ru double'!$A$1:$A$34,0))),0)
+ IFERROR(INDIRECT("'ru double'!" &amp; ADDRESS(MATCH($S$1,'ru double'!$A$1:$AH$1,0),MATCH(Q2,'ru double'!$A$1:$A$34,0))),0)) / SUM('ru double'!$B$2:$AH$34)</f>
        <v>6.179379547462515E-2</v>
      </c>
      <c r="R42" s="50">
        <f ca="1">(IFERROR(INDIRECT("'ru double'!" &amp; ADDRESS(MATCH($V$1,'ru double'!$A$1:$AH$1,0),MATCH(R2,'ru double'!$A$1:$A$34,0))),0)
+ IFERROR(INDIRECT("'ru double'!" &amp; ADDRESS(MATCH($T$1,'ru double'!$A$1:$AH$1,0),MATCH(R2,'ru double'!$A$1:$A$34,0))),0)
+ IFERROR(INDIRECT("'ru double'!" &amp; ADDRESS(MATCH($U$1,'ru double'!$A$1:$AH$1,0),MATCH(R2,'ru double'!$A$1:$A$34,0))),0)
+ IFERROR(INDIRECT("'ru double'!" &amp; ADDRESS(MATCH($W$1,'ru double'!$A$1:$AH$1,0),MATCH(R2,'ru double'!$A$1:$A$34,0))),0)
+ IFERROR(INDIRECT("'ru double'!" &amp; ADDRESS(MATCH($X$1,'ru double'!$A$1:$AH$1,0),MATCH(R2,'ru double'!$A$1:$A$34,0))),0)
+ IFERROR(INDIRECT("'ru double'!" &amp; ADDRESS(MATCH($Y$1,'ru double'!$A$1:$AH$1,0),MATCH(R2,'ru double'!$A$1:$A$34,0))),0)
+ IFERROR(INDIRECT("'ru double'!" &amp; ADDRESS(MATCH($S$2,'ru double'!$A$1:$AH$1,0),MATCH(R2,'ru double'!$A$1:$A$34,0))),0)
+ IFERROR(INDIRECT("'ru double'!" &amp; ADDRESS(MATCH($T$2,'ru double'!$A$1:$AH$1,0),MATCH(R2,'ru double'!$A$1:$A$34,0))),0)
+ IFERROR(INDIRECT("'ru double'!" &amp; ADDRESS(MATCH($U$2,'ru double'!$A$1:$AH$1,0),MATCH(R2,'ru double'!$A$1:$A$34,0))),0)
+ IFERROR(INDIRECT("'ru double'!" &amp; ADDRESS(MATCH($V$2,'ru double'!$A$1:$AH$1,0),MATCH(R2,'ru double'!$A$1:$A$34,0))),0)
+ IFERROR(INDIRECT("'ru double'!" &amp; ADDRESS(MATCH($W$2,'ru double'!$A$1:$AH$1,0),MATCH(R2,'ru double'!$A$1:$A$34,0))),0)
+ IFERROR(INDIRECT("'ru double'!" &amp; ADDRESS(MATCH($X$2,'ru double'!$A$1:$AH$1,0),MATCH(R2,'ru double'!$A$1:$A$34,0))),0)
+ IFERROR(INDIRECT("'ru double'!" &amp; ADDRESS(MATCH($S$3,'ru double'!$A$1:$AH$1,0),MATCH(R2,'ru double'!$A$1:$A$34,0))),0)
+ IFERROR(INDIRECT("'ru double'!" &amp; ADDRESS(MATCH($T$3,'ru double'!$A$1:$AH$1,0),MATCH(R2,'ru double'!$A$1:$A$34,0))),0)
+ IFERROR(INDIRECT("'ru double'!" &amp; ADDRESS(MATCH($U$3,'ru double'!$A$1:$AH$1,0),MATCH(R2,'ru double'!$A$1:$A$34,0))),0)
+ IFERROR(INDIRECT("'ru double'!" &amp; ADDRESS(MATCH($V$3,'ru double'!$A$1:$AH$1,0),MATCH(R2,'ru double'!$A$1:$A$34,0))),0)
+ IFERROR(INDIRECT("'ru double'!" &amp; ADDRESS(MATCH($W$3,'ru double'!$A$1:$AH$1,0),MATCH(R2,'ru double'!$A$1:$A$34,0))),0)
+ IFERROR(INDIRECT("'ru double'!" &amp; ADDRESS(MATCH($S$1,'ru double'!$A$1:$AH$1,0),MATCH(R2,'ru double'!$A$1:$A$34,0))),0)) / SUM('ru double'!$B$2:$AH$34)</f>
        <v>1.9677660785386967E-2</v>
      </c>
      <c r="S42" s="49">
        <f ca="1">(IFERROR(INDIRECT("'ru double'!" &amp; ADDRESS(MATCH($O$1,'ru double'!$A$1:$AH$1,0),MATCH(S2,'ru double'!$A$1:$A$34,0))),0)
+ IFERROR(INDIRECT("'ru double'!" &amp; ADDRESS(MATCH($P$1,'ru double'!$A$1:$AH$1,0),MATCH(S2,'ru double'!$A$1:$A$34,0))),0)
+ IFERROR(INDIRECT("'ru double'!" &amp; ADDRESS(MATCH($Q$1,'ru double'!$A$1:$AH$1,0),MATCH(S2,'ru double'!$A$1:$A$34,0))),0)
+ IFERROR(INDIRECT("'ru double'!" &amp; ADDRESS(MATCH($R$1,'ru double'!$A$1:$AH$1,0),MATCH(S2,'ru double'!$A$1:$A$34,0))),0)
+ IFERROR(INDIRECT("'ru double'!" &amp; ADDRESS(MATCH($N$2,'ru double'!$A$1:$AH$1,0),MATCH(S2,'ru double'!$A$1:$A$34,0))),0)
+ IFERROR(INDIRECT("'ru double'!" &amp; ADDRESS(MATCH($O$2,'ru double'!$A$1:$AH$1,0),MATCH(S2,'ru double'!$A$1:$A$34,0))),0)
+ IFERROR(INDIRECT("'ru double'!" &amp; ADDRESS(MATCH($P$2,'ru double'!$A$1:$AH$1,0),MATCH(S2,'ru double'!$A$1:$A$34,0))),0)
+ IFERROR(INDIRECT("'ru double'!" &amp; ADDRESS(MATCH($Q$2,'ru double'!$A$1:$AH$1,0),MATCH(S2,'ru double'!$A$1:$A$34,0))),0)
+ IFERROR(INDIRECT("'ru double'!" &amp; ADDRESS(MATCH($R$2,'ru double'!$A$1:$AH$1,0),MATCH(S2,'ru double'!$A$1:$A$34,0))),0)
+ IFERROR(INDIRECT("'ru double'!" &amp; ADDRESS(MATCH($N$3,'ru double'!$A$1:$AH$1,0),MATCH(S2,'ru double'!$A$1:$A$34,0))),0)
+ IFERROR(INDIRECT("'ru double'!" &amp; ADDRESS(MATCH($O$3,'ru double'!$A$1:$AH$1,0),MATCH(S2,'ru double'!$A$1:$A$34,0))),0)
+ IFERROR(INDIRECT("'ru double'!" &amp; ADDRESS(MATCH($P$3,'ru double'!$A$1:$AH$1,0),MATCH(S2,'ru double'!$A$1:$A$34,0))),0)
+ IFERROR(INDIRECT("'ru double'!" &amp; ADDRESS(MATCH($Q$3,'ru double'!$A$1:$AH$1,0),MATCH(S2,'ru double'!$A$1:$A$34,0))),0)
+ IFERROR(INDIRECT("'ru double'!" &amp; ADDRESS(MATCH($R$3,'ru double'!$A$1:$AH$1,0),MATCH(S2,'ru double'!$A$1:$A$34,0))),0)
+ IFERROR(INDIRECT("'ru double'!" &amp; ADDRESS(MATCH($N$1,'ru double'!$A$1:$AH$1,0),MATCH(S2,'ru double'!$A$1:$A$34,0))),0)) / SUM('ru double'!$B$2:$AH$34)</f>
        <v>2.6345634484409262E-2</v>
      </c>
      <c r="T42" s="47">
        <f ca="1">(IFERROR(INDIRECT("'ru double'!" &amp; ADDRESS(MATCH($O$1,'ru double'!$A$1:$AH$1,0),MATCH(T2,'ru double'!$A$1:$A$34,0))),0)
+ IFERROR(INDIRECT("'ru double'!" &amp; ADDRESS(MATCH($P$1,'ru double'!$A$1:$AH$1,0),MATCH(T2,'ru double'!$A$1:$A$34,0))),0)
+ IFERROR(INDIRECT("'ru double'!" &amp; ADDRESS(MATCH($Q$1,'ru double'!$A$1:$AH$1,0),MATCH(T2,'ru double'!$A$1:$A$34,0))),0)
+ IFERROR(INDIRECT("'ru double'!" &amp; ADDRESS(MATCH($R$1,'ru double'!$A$1:$AH$1,0),MATCH(T2,'ru double'!$A$1:$A$34,0))),0)
+ IFERROR(INDIRECT("'ru double'!" &amp; ADDRESS(MATCH($N$2,'ru double'!$A$1:$AH$1,0),MATCH(T2,'ru double'!$A$1:$A$34,0))),0)
+ IFERROR(INDIRECT("'ru double'!" &amp; ADDRESS(MATCH($O$2,'ru double'!$A$1:$AH$1,0),MATCH(T2,'ru double'!$A$1:$A$34,0))),0)
+ IFERROR(INDIRECT("'ru double'!" &amp; ADDRESS(MATCH($P$2,'ru double'!$A$1:$AH$1,0),MATCH(T2,'ru double'!$A$1:$A$34,0))),0)
+ IFERROR(INDIRECT("'ru double'!" &amp; ADDRESS(MATCH($Q$2,'ru double'!$A$1:$AH$1,0),MATCH(T2,'ru double'!$A$1:$A$34,0))),0)
+ IFERROR(INDIRECT("'ru double'!" &amp; ADDRESS(MATCH($R$2,'ru double'!$A$1:$AH$1,0),MATCH(T2,'ru double'!$A$1:$A$34,0))),0)
+ IFERROR(INDIRECT("'ru double'!" &amp; ADDRESS(MATCH($N$3,'ru double'!$A$1:$AH$1,0),MATCH(T2,'ru double'!$A$1:$A$34,0))),0)
+ IFERROR(INDIRECT("'ru double'!" &amp; ADDRESS(MATCH($O$3,'ru double'!$A$1:$AH$1,0),MATCH(T2,'ru double'!$A$1:$A$34,0))),0)
+ IFERROR(INDIRECT("'ru double'!" &amp; ADDRESS(MATCH($P$3,'ru double'!$A$1:$AH$1,0),MATCH(T2,'ru double'!$A$1:$A$34,0))),0)
+ IFERROR(INDIRECT("'ru double'!" &amp; ADDRESS(MATCH($Q$3,'ru double'!$A$1:$AH$1,0),MATCH(T2,'ru double'!$A$1:$A$34,0))),0)
+ IFERROR(INDIRECT("'ru double'!" &amp; ADDRESS(MATCH($R$3,'ru double'!$A$1:$AH$1,0),MATCH(T2,'ru double'!$A$1:$A$34,0))),0)
+ IFERROR(INDIRECT("'ru double'!" &amp; ADDRESS(MATCH($N$1,'ru double'!$A$1:$AH$1,0),MATCH(T2,'ru double'!$A$1:$A$34,0))),0)) / SUM('ru double'!$B$2:$AH$34)</f>
        <v>3.8516456183180003E-2</v>
      </c>
      <c r="U42" s="48">
        <f ca="1">(IFERROR(INDIRECT("'ru double'!" &amp; ADDRESS(MATCH($O$1,'ru double'!$A$1:$AH$1,0),MATCH(U2,'ru double'!$A$1:$A$34,0))),0)
+ IFERROR(INDIRECT("'ru double'!" &amp; ADDRESS(MATCH($P$1,'ru double'!$A$1:$AH$1,0),MATCH(U2,'ru double'!$A$1:$A$34,0))),0)
+ IFERROR(INDIRECT("'ru double'!" &amp; ADDRESS(MATCH($Q$1,'ru double'!$A$1:$AH$1,0),MATCH(U2,'ru double'!$A$1:$A$34,0))),0)
+ IFERROR(INDIRECT("'ru double'!" &amp; ADDRESS(MATCH($R$1,'ru double'!$A$1:$AH$1,0),MATCH(U2,'ru double'!$A$1:$A$34,0))),0)
+ IFERROR(INDIRECT("'ru double'!" &amp; ADDRESS(MATCH($N$2,'ru double'!$A$1:$AH$1,0),MATCH(U2,'ru double'!$A$1:$A$34,0))),0)
+ IFERROR(INDIRECT("'ru double'!" &amp; ADDRESS(MATCH($O$2,'ru double'!$A$1:$AH$1,0),MATCH(U2,'ru double'!$A$1:$A$34,0))),0)
+ IFERROR(INDIRECT("'ru double'!" &amp; ADDRESS(MATCH($P$2,'ru double'!$A$1:$AH$1,0),MATCH(U2,'ru double'!$A$1:$A$34,0))),0)
+ IFERROR(INDIRECT("'ru double'!" &amp; ADDRESS(MATCH($Q$2,'ru double'!$A$1:$AH$1,0),MATCH(U2,'ru double'!$A$1:$A$34,0))),0)
+ IFERROR(INDIRECT("'ru double'!" &amp; ADDRESS(MATCH($R$2,'ru double'!$A$1:$AH$1,0),MATCH(U2,'ru double'!$A$1:$A$34,0))),0)
+ IFERROR(INDIRECT("'ru double'!" &amp; ADDRESS(MATCH($N$3,'ru double'!$A$1:$AH$1,0),MATCH(U2,'ru double'!$A$1:$A$34,0))),0)
+ IFERROR(INDIRECT("'ru double'!" &amp; ADDRESS(MATCH($O$3,'ru double'!$A$1:$AH$1,0),MATCH(U2,'ru double'!$A$1:$A$34,0))),0)
+ IFERROR(INDIRECT("'ru double'!" &amp; ADDRESS(MATCH($P$3,'ru double'!$A$1:$AH$1,0),MATCH(U2,'ru double'!$A$1:$A$34,0))),0)
+ IFERROR(INDIRECT("'ru double'!" &amp; ADDRESS(MATCH($Q$3,'ru double'!$A$1:$AH$1,0),MATCH(U2,'ru double'!$A$1:$A$34,0))),0)
+ IFERROR(INDIRECT("'ru double'!" &amp; ADDRESS(MATCH($R$3,'ru double'!$A$1:$AH$1,0),MATCH(U2,'ru double'!$A$1:$A$34,0))),0)
+ IFERROR(INDIRECT("'ru double'!" &amp; ADDRESS(MATCH($N$1,'ru double'!$A$1:$AH$1,0),MATCH(U2,'ru double'!$A$1:$A$34,0))),0)) / SUM('ru double'!$B$2:$AH$34)</f>
        <v>3.7374267608586087E-2</v>
      </c>
      <c r="V42" s="47">
        <f ca="1">(IFERROR(INDIRECT("'ru double'!" &amp; ADDRESS(MATCH($O$1,'ru double'!$A$1:$AH$1,0),MATCH(V2,'ru double'!$A$1:$A$34,0))),0)
+ IFERROR(INDIRECT("'ru double'!" &amp; ADDRESS(MATCH($P$1,'ru double'!$A$1:$AH$1,0),MATCH(V2,'ru double'!$A$1:$A$34,0))),0)
+ IFERROR(INDIRECT("'ru double'!" &amp; ADDRESS(MATCH($Q$1,'ru double'!$A$1:$AH$1,0),MATCH(V2,'ru double'!$A$1:$A$34,0))),0)
+ IFERROR(INDIRECT("'ru double'!" &amp; ADDRESS(MATCH($R$1,'ru double'!$A$1:$AH$1,0),MATCH(V2,'ru double'!$A$1:$A$34,0))),0)
+ IFERROR(INDIRECT("'ru double'!" &amp; ADDRESS(MATCH($N$2,'ru double'!$A$1:$AH$1,0),MATCH(V2,'ru double'!$A$1:$A$34,0))),0)
+ IFERROR(INDIRECT("'ru double'!" &amp; ADDRESS(MATCH($O$2,'ru double'!$A$1:$AH$1,0),MATCH(V2,'ru double'!$A$1:$A$34,0))),0)
+ IFERROR(INDIRECT("'ru double'!" &amp; ADDRESS(MATCH($P$2,'ru double'!$A$1:$AH$1,0),MATCH(V2,'ru double'!$A$1:$A$34,0))),0)
+ IFERROR(INDIRECT("'ru double'!" &amp; ADDRESS(MATCH($Q$2,'ru double'!$A$1:$AH$1,0),MATCH(V2,'ru double'!$A$1:$A$34,0))),0)
+ IFERROR(INDIRECT("'ru double'!" &amp; ADDRESS(MATCH($R$2,'ru double'!$A$1:$AH$1,0),MATCH(V2,'ru double'!$A$1:$A$34,0))),0)
+ IFERROR(INDIRECT("'ru double'!" &amp; ADDRESS(MATCH($N$3,'ru double'!$A$1:$AH$1,0),MATCH(V2,'ru double'!$A$1:$A$34,0))),0)
+ IFERROR(INDIRECT("'ru double'!" &amp; ADDRESS(MATCH($O$3,'ru double'!$A$1:$AH$1,0),MATCH(V2,'ru double'!$A$1:$A$34,0))),0)
+ IFERROR(INDIRECT("'ru double'!" &amp; ADDRESS(MATCH($P$3,'ru double'!$A$1:$AH$1,0),MATCH(V2,'ru double'!$A$1:$A$34,0))),0)
+ IFERROR(INDIRECT("'ru double'!" &amp; ADDRESS(MATCH($Q$3,'ru double'!$A$1:$AH$1,0),MATCH(V2,'ru double'!$A$1:$A$34,0))),0)
+ IFERROR(INDIRECT("'ru double'!" &amp; ADDRESS(MATCH($R$3,'ru double'!$A$1:$AH$1,0),MATCH(V2,'ru double'!$A$1:$A$34,0))),0)
+ IFERROR(INDIRECT("'ru double'!" &amp; ADDRESS(MATCH($N$1,'ru double'!$A$1:$AH$1,0),MATCH(V2,'ru double'!$A$1:$A$34,0))),0)) / SUM('ru double'!$B$2:$AH$34)</f>
        <v>3.954860411554962E-2</v>
      </c>
      <c r="W42" s="49">
        <f ca="1">(IFERROR(INDIRECT("'ru double'!" &amp; ADDRESS(MATCH($O$1,'ru double'!$A$1:$AH$1,0),MATCH(W2,'ru double'!$A$1:$A$34,0))),0)
+ IFERROR(INDIRECT("'ru double'!" &amp; ADDRESS(MATCH($P$1,'ru double'!$A$1:$AH$1,0),MATCH(W2,'ru double'!$A$1:$A$34,0))),0)
+ IFERROR(INDIRECT("'ru double'!" &amp; ADDRESS(MATCH($Q$1,'ru double'!$A$1:$AH$1,0),MATCH(W2,'ru double'!$A$1:$A$34,0))),0)
+ IFERROR(INDIRECT("'ru double'!" &amp; ADDRESS(MATCH($R$1,'ru double'!$A$1:$AH$1,0),MATCH(W2,'ru double'!$A$1:$A$34,0))),0)
+ IFERROR(INDIRECT("'ru double'!" &amp; ADDRESS(MATCH($N$2,'ru double'!$A$1:$AH$1,0),MATCH(W2,'ru double'!$A$1:$A$34,0))),0)
+ IFERROR(INDIRECT("'ru double'!" &amp; ADDRESS(MATCH($O$2,'ru double'!$A$1:$AH$1,0),MATCH(W2,'ru double'!$A$1:$A$34,0))),0)
+ IFERROR(INDIRECT("'ru double'!" &amp; ADDRESS(MATCH($P$2,'ru double'!$A$1:$AH$1,0),MATCH(W2,'ru double'!$A$1:$A$34,0))),0)
+ IFERROR(INDIRECT("'ru double'!" &amp; ADDRESS(MATCH($Q$2,'ru double'!$A$1:$AH$1,0),MATCH(W2,'ru double'!$A$1:$A$34,0))),0)
+ IFERROR(INDIRECT("'ru double'!" &amp; ADDRESS(MATCH($R$2,'ru double'!$A$1:$AH$1,0),MATCH(W2,'ru double'!$A$1:$A$34,0))),0)
+ IFERROR(INDIRECT("'ru double'!" &amp; ADDRESS(MATCH($N$3,'ru double'!$A$1:$AH$1,0),MATCH(W2,'ru double'!$A$1:$A$34,0))),0)
+ IFERROR(INDIRECT("'ru double'!" &amp; ADDRESS(MATCH($O$3,'ru double'!$A$1:$AH$1,0),MATCH(W2,'ru double'!$A$1:$A$34,0))),0)
+ IFERROR(INDIRECT("'ru double'!" &amp; ADDRESS(MATCH($P$3,'ru double'!$A$1:$AH$1,0),MATCH(W2,'ru double'!$A$1:$A$34,0))),0)
+ IFERROR(INDIRECT("'ru double'!" &amp; ADDRESS(MATCH($Q$3,'ru double'!$A$1:$AH$1,0),MATCH(W2,'ru double'!$A$1:$A$34,0))),0)
+ IFERROR(INDIRECT("'ru double'!" &amp; ADDRESS(MATCH($R$3,'ru double'!$A$1:$AH$1,0),MATCH(W2,'ru double'!$A$1:$A$34,0))),0)
+ IFERROR(INDIRECT("'ru double'!" &amp; ADDRESS(MATCH($N$1,'ru double'!$A$1:$AH$1,0),MATCH(W2,'ru double'!$A$1:$A$34,0))),0)) / SUM('ru double'!$B$2:$AH$34)</f>
        <v>4.3606799212660939E-2</v>
      </c>
      <c r="X42" s="49">
        <f ca="1">(IFERROR(INDIRECT("'ru double'!" &amp; ADDRESS(MATCH($O$1,'ru double'!$A$1:$AH$1,0),MATCH(X2,'ru double'!$A$1:$A$34,0))),0)
+ IFERROR(INDIRECT("'ru double'!" &amp; ADDRESS(MATCH($P$1,'ru double'!$A$1:$AH$1,0),MATCH(X2,'ru double'!$A$1:$A$34,0))),0)
+ IFERROR(INDIRECT("'ru double'!" &amp; ADDRESS(MATCH($Q$1,'ru double'!$A$1:$AH$1,0),MATCH(X2,'ru double'!$A$1:$A$34,0))),0)
+ IFERROR(INDIRECT("'ru double'!" &amp; ADDRESS(MATCH($R$1,'ru double'!$A$1:$AH$1,0),MATCH(X2,'ru double'!$A$1:$A$34,0))),0)
+ IFERROR(INDIRECT("'ru double'!" &amp; ADDRESS(MATCH($N$2,'ru double'!$A$1:$AH$1,0),MATCH(X2,'ru double'!$A$1:$A$34,0))),0)
+ IFERROR(INDIRECT("'ru double'!" &amp; ADDRESS(MATCH($O$2,'ru double'!$A$1:$AH$1,0),MATCH(X2,'ru double'!$A$1:$A$34,0))),0)
+ IFERROR(INDIRECT("'ru double'!" &amp; ADDRESS(MATCH($P$2,'ru double'!$A$1:$AH$1,0),MATCH(X2,'ru double'!$A$1:$A$34,0))),0)
+ IFERROR(INDIRECT("'ru double'!" &amp; ADDRESS(MATCH($Q$2,'ru double'!$A$1:$AH$1,0),MATCH(X2,'ru double'!$A$1:$A$34,0))),0)
+ IFERROR(INDIRECT("'ru double'!" &amp; ADDRESS(MATCH($R$2,'ru double'!$A$1:$AH$1,0),MATCH(X2,'ru double'!$A$1:$A$34,0))),0)
+ IFERROR(INDIRECT("'ru double'!" &amp; ADDRESS(MATCH($N$3,'ru double'!$A$1:$AH$1,0),MATCH(X2,'ru double'!$A$1:$A$34,0))),0)
+ IFERROR(INDIRECT("'ru double'!" &amp; ADDRESS(MATCH($O$3,'ru double'!$A$1:$AH$1,0),MATCH(X2,'ru double'!$A$1:$A$34,0))),0)
+ IFERROR(INDIRECT("'ru double'!" &amp; ADDRESS(MATCH($P$3,'ru double'!$A$1:$AH$1,0),MATCH(X2,'ru double'!$A$1:$A$34,0))),0)
+ IFERROR(INDIRECT("'ru double'!" &amp; ADDRESS(MATCH($Q$3,'ru double'!$A$1:$AH$1,0),MATCH(X2,'ru double'!$A$1:$A$34,0))),0)
+ IFERROR(INDIRECT("'ru double'!" &amp; ADDRESS(MATCH($R$3,'ru double'!$A$1:$AH$1,0),MATCH(X2,'ru double'!$A$1:$A$34,0))),0)
+ IFERROR(INDIRECT("'ru double'!" &amp; ADDRESS(MATCH($N$1,'ru double'!$A$1:$AH$1,0),MATCH(X2,'ru double'!$A$1:$A$34,0))),0)) / SUM('ru double'!$B$2:$AH$34)</f>
        <v>4.1520464073410927E-3</v>
      </c>
      <c r="Y42" s="49"/>
      <c r="Z42" s="32"/>
    </row>
    <row r="43" spans="1:26" ht="15" customHeight="1" outlineLevel="1" x14ac:dyDescent="0.25">
      <c r="A43" s="48">
        <f ca="1">(IFERROR(INDIRECT("'en double'!" &amp; ADDRESS(MATCH($I$1,'en double'!$A$1:$AA$1,0),MATCH(A3,'en double'!$A$1:$A$27,0))),0)
+ IFERROR(INDIRECT("'en double'!" &amp; ADDRESS(MATCH($G$1,'en double'!$A$1:$AA$1,0),MATCH(A3,'en double'!$A$1:$A$27,0))),0)
+ IFERROR(INDIRECT("'en double'!" &amp; ADDRESS(MATCH($H$1,'en double'!$A$1:$AA$1,0),MATCH(A3,'en double'!$A$1:$A$27,0))),0)
+ IFERROR(INDIRECT("'en double'!" &amp; ADDRESS(MATCH($J$1,'en double'!$A$1:$AA$1,0),MATCH(A3,'en double'!$A$1:$A$27,0))),0)
+ IFERROR(INDIRECT("'en double'!" &amp; ADDRESS(MATCH($K$1,'en double'!$A$1:$AA$1,0),MATCH(A3,'en double'!$A$1:$A$27,0))),0)
+ IFERROR(INDIRECT("'en double'!" &amp; ADDRESS(MATCH($L$1,'en double'!$A$1:$AA$1,0),MATCH(A3,'en double'!$A$1:$A$27,0))),0)
+ IFERROR(INDIRECT("'en double'!" &amp; ADDRESS(MATCH($F$2,'en double'!$A$1:$AA$1,0),MATCH(A3,'en double'!$A$1:$A$27,0))),0)
+ IFERROR(INDIRECT("'en double'!" &amp; ADDRESS(MATCH($G$2,'en double'!$A$1:$AA$1,0),MATCH(A3,'en double'!$A$1:$A$27,0))),0)
+ IFERROR(INDIRECT("'en double'!" &amp; ADDRESS(MATCH($H$2,'en double'!$A$1:$AA$1,0),MATCH(A3,'en double'!$A$1:$A$27,0))),0)
+ IFERROR(INDIRECT("'en double'!" &amp; ADDRESS(MATCH($I$2,'en double'!$A$1:$AA$1,0),MATCH(A3,'en double'!$A$1:$A$27,0))),0)
+ IFERROR(INDIRECT("'en double'!" &amp; ADDRESS(MATCH($J$2,'en double'!$A$1:$AA$1,0),MATCH(A3,'en double'!$A$1:$A$27,0))),0)
+ IFERROR(INDIRECT("'en double'!" &amp; ADDRESS(MATCH($K$2,'en double'!$A$1:$AA$1,0),MATCH(A3,'en double'!$A$1:$A$27,0))),0)
+ IFERROR(INDIRECT("'en double'!" &amp; ADDRESS(MATCH($F$3,'en double'!$A$1:$AA$1,0),MATCH(A3,'en double'!$A$1:$A$27,0))),0)
+ IFERROR(INDIRECT("'en double'!" &amp; ADDRESS(MATCH($G$3,'en double'!$A$1:$AA$1,0),MATCH(A3,'en double'!$A$1:$A$27,0))),0)
+ IFERROR(INDIRECT("'en double'!" &amp; ADDRESS(MATCH($H$3,'en double'!$A$1:$AA$1,0),MATCH(A3,'en double'!$A$1:$A$27,0))),0)
+ IFERROR(INDIRECT("'en double'!" &amp; ADDRESS(MATCH($I$3,'en double'!$A$1:$AA$1,0),MATCH(A3,'en double'!$A$1:$A$27,0))),0)
+ IFERROR(INDIRECT("'en double'!" &amp; ADDRESS(MATCH($J$3,'en double'!$A$1:$AA$1,0),MATCH(A3,'en double'!$A$1:$A$27,0))),0)
+ IFERROR(INDIRECT("'en double'!" &amp; ADDRESS(MATCH($F$1,'en double'!$A$1:$AA$1,0),MATCH(A3,'en double'!$A$1:$A$27,0))),0)) / SUM('en double'!$B$2:$AA$27)</f>
        <v>4.8320493310100504E-4</v>
      </c>
      <c r="B43" s="158">
        <f ca="1">(IFERROR(INDIRECT("'en double'!" &amp; ADDRESS(MATCH($I$1,'en double'!$A$1:$AA$1,0),MATCH(B3,'en double'!$A$1:$A$27,0))),0)
+ IFERROR(INDIRECT("'en double'!" &amp; ADDRESS(MATCH($G$1,'en double'!$A$1:$AA$1,0),MATCH(B3,'en double'!$A$1:$A$27,0))),0)
+ IFERROR(INDIRECT("'en double'!" &amp; ADDRESS(MATCH($H$1,'en double'!$A$1:$AA$1,0),MATCH(B3,'en double'!$A$1:$A$27,0))),0)
+ IFERROR(INDIRECT("'en double'!" &amp; ADDRESS(MATCH($J$1,'en double'!$A$1:$AA$1,0),MATCH(B3,'en double'!$A$1:$A$27,0))),0)
+ IFERROR(INDIRECT("'en double'!" &amp; ADDRESS(MATCH($K$1,'en double'!$A$1:$AA$1,0),MATCH(B3,'en double'!$A$1:$A$27,0))),0)
+ IFERROR(INDIRECT("'en double'!" &amp; ADDRESS(MATCH($L$1,'en double'!$A$1:$AA$1,0),MATCH(B3,'en double'!$A$1:$A$27,0))),0)
+ IFERROR(INDIRECT("'en double'!" &amp; ADDRESS(MATCH($F$2,'en double'!$A$1:$AA$1,0),MATCH(B3,'en double'!$A$1:$A$27,0))),0)
+ IFERROR(INDIRECT("'en double'!" &amp; ADDRESS(MATCH($G$2,'en double'!$A$1:$AA$1,0),MATCH(B3,'en double'!$A$1:$A$27,0))),0)
+ IFERROR(INDIRECT("'en double'!" &amp; ADDRESS(MATCH($H$2,'en double'!$A$1:$AA$1,0),MATCH(B3,'en double'!$A$1:$A$27,0))),0)
+ IFERROR(INDIRECT("'en double'!" &amp; ADDRESS(MATCH($I$2,'en double'!$A$1:$AA$1,0),MATCH(B3,'en double'!$A$1:$A$27,0))),0)
+ IFERROR(INDIRECT("'en double'!" &amp; ADDRESS(MATCH($J$2,'en double'!$A$1:$AA$1,0),MATCH(B3,'en double'!$A$1:$A$27,0))),0)
+ IFERROR(INDIRECT("'en double'!" &amp; ADDRESS(MATCH($K$2,'en double'!$A$1:$AA$1,0),MATCH(B3,'en double'!$A$1:$A$27,0))),0)
+ IFERROR(INDIRECT("'en double'!" &amp; ADDRESS(MATCH($F$3,'en double'!$A$1:$AA$1,0),MATCH(B3,'en double'!$A$1:$A$27,0))),0)
+ IFERROR(INDIRECT("'en double'!" &amp; ADDRESS(MATCH($G$3,'en double'!$A$1:$AA$1,0),MATCH(B3,'en double'!$A$1:$A$27,0))),0)
+ IFERROR(INDIRECT("'en double'!" &amp; ADDRESS(MATCH($H$3,'en double'!$A$1:$AA$1,0),MATCH(B3,'en double'!$A$1:$A$27,0))),0)
+ IFERROR(INDIRECT("'en double'!" &amp; ADDRESS(MATCH($I$3,'en double'!$A$1:$AA$1,0),MATCH(B3,'en double'!$A$1:$A$27,0))),0)
+ IFERROR(INDIRECT("'en double'!" &amp; ADDRESS(MATCH($J$3,'en double'!$A$1:$AA$1,0),MATCH(B3,'en double'!$A$1:$A$27,0))),0)
+ IFERROR(INDIRECT("'en double'!" &amp; ADDRESS(MATCH($F$1,'en double'!$A$1:$AA$1,0),MATCH(B3,'en double'!$A$1:$A$27,0))),0)) / SUM('en double'!$B$2:$AA$27)</f>
        <v>0</v>
      </c>
      <c r="C43" s="158">
        <f ca="1">(IFERROR(INDIRECT("'en double'!" &amp; ADDRESS(MATCH($I$1,'en double'!$A$1:$AA$1,0),MATCH(C3,'en double'!$A$1:$A$27,0))),0)
+ IFERROR(INDIRECT("'en double'!" &amp; ADDRESS(MATCH($G$1,'en double'!$A$1:$AA$1,0),MATCH(C3,'en double'!$A$1:$A$27,0))),0)
+ IFERROR(INDIRECT("'en double'!" &amp; ADDRESS(MATCH($H$1,'en double'!$A$1:$AA$1,0),MATCH(C3,'en double'!$A$1:$A$27,0))),0)
+ IFERROR(INDIRECT("'en double'!" &amp; ADDRESS(MATCH($J$1,'en double'!$A$1:$AA$1,0),MATCH(C3,'en double'!$A$1:$A$27,0))),0)
+ IFERROR(INDIRECT("'en double'!" &amp; ADDRESS(MATCH($K$1,'en double'!$A$1:$AA$1,0),MATCH(C3,'en double'!$A$1:$A$27,0))),0)
+ IFERROR(INDIRECT("'en double'!" &amp; ADDRESS(MATCH($L$1,'en double'!$A$1:$AA$1,0),MATCH(C3,'en double'!$A$1:$A$27,0))),0)
+ IFERROR(INDIRECT("'en double'!" &amp; ADDRESS(MATCH($F$2,'en double'!$A$1:$AA$1,0),MATCH(C3,'en double'!$A$1:$A$27,0))),0)
+ IFERROR(INDIRECT("'en double'!" &amp; ADDRESS(MATCH($G$2,'en double'!$A$1:$AA$1,0),MATCH(C3,'en double'!$A$1:$A$27,0))),0)
+ IFERROR(INDIRECT("'en double'!" &amp; ADDRESS(MATCH($H$2,'en double'!$A$1:$AA$1,0),MATCH(C3,'en double'!$A$1:$A$27,0))),0)
+ IFERROR(INDIRECT("'en double'!" &amp; ADDRESS(MATCH($I$2,'en double'!$A$1:$AA$1,0),MATCH(C3,'en double'!$A$1:$A$27,0))),0)
+ IFERROR(INDIRECT("'en double'!" &amp; ADDRESS(MATCH($J$2,'en double'!$A$1:$AA$1,0),MATCH(C3,'en double'!$A$1:$A$27,0))),0)
+ IFERROR(INDIRECT("'en double'!" &amp; ADDRESS(MATCH($K$2,'en double'!$A$1:$AA$1,0),MATCH(C3,'en double'!$A$1:$A$27,0))),0)
+ IFERROR(INDIRECT("'en double'!" &amp; ADDRESS(MATCH($F$3,'en double'!$A$1:$AA$1,0),MATCH(C3,'en double'!$A$1:$A$27,0))),0)
+ IFERROR(INDIRECT("'en double'!" &amp; ADDRESS(MATCH($G$3,'en double'!$A$1:$AA$1,0),MATCH(C3,'en double'!$A$1:$A$27,0))),0)
+ IFERROR(INDIRECT("'en double'!" &amp; ADDRESS(MATCH($H$3,'en double'!$A$1:$AA$1,0),MATCH(C3,'en double'!$A$1:$A$27,0))),0)
+ IFERROR(INDIRECT("'en double'!" &amp; ADDRESS(MATCH($I$3,'en double'!$A$1:$AA$1,0),MATCH(C3,'en double'!$A$1:$A$27,0))),0)
+ IFERROR(INDIRECT("'en double'!" &amp; ADDRESS(MATCH($J$3,'en double'!$A$1:$AA$1,0),MATCH(C3,'en double'!$A$1:$A$27,0))),0)
+ IFERROR(INDIRECT("'en double'!" &amp; ADDRESS(MATCH($F$1,'en double'!$A$1:$AA$1,0),MATCH(C3,'en double'!$A$1:$A$27,0))),0)) / SUM('en double'!$B$2:$AA$27)</f>
        <v>0</v>
      </c>
      <c r="D43" s="165">
        <f ca="1">(IFERROR(INDIRECT("'en double'!" &amp; ADDRESS(MATCH($I$1,'en double'!$A$1:$AA$1,0),MATCH(D3,'en double'!$A$1:$A$27,0))),0)
+ IFERROR(INDIRECT("'en double'!" &amp; ADDRESS(MATCH($G$1,'en double'!$A$1:$AA$1,0),MATCH(D3,'en double'!$A$1:$A$27,0))),0)
+ IFERROR(INDIRECT("'en double'!" &amp; ADDRESS(MATCH($H$1,'en double'!$A$1:$AA$1,0),MATCH(D3,'en double'!$A$1:$A$27,0))),0)
+ IFERROR(INDIRECT("'en double'!" &amp; ADDRESS(MATCH($J$1,'en double'!$A$1:$AA$1,0),MATCH(D3,'en double'!$A$1:$A$27,0))),0)
+ IFERROR(INDIRECT("'en double'!" &amp; ADDRESS(MATCH($K$1,'en double'!$A$1:$AA$1,0),MATCH(D3,'en double'!$A$1:$A$27,0))),0)
+ IFERROR(INDIRECT("'en double'!" &amp; ADDRESS(MATCH($L$1,'en double'!$A$1:$AA$1,0),MATCH(D3,'en double'!$A$1:$A$27,0))),0)
+ IFERROR(INDIRECT("'en double'!" &amp; ADDRESS(MATCH($F$2,'en double'!$A$1:$AA$1,0),MATCH(D3,'en double'!$A$1:$A$27,0))),0)
+ IFERROR(INDIRECT("'en double'!" &amp; ADDRESS(MATCH($G$2,'en double'!$A$1:$AA$1,0),MATCH(D3,'en double'!$A$1:$A$27,0))),0)
+ IFERROR(INDIRECT("'en double'!" &amp; ADDRESS(MATCH($H$2,'en double'!$A$1:$AA$1,0),MATCH(D3,'en double'!$A$1:$A$27,0))),0)
+ IFERROR(INDIRECT("'en double'!" &amp; ADDRESS(MATCH($I$2,'en double'!$A$1:$AA$1,0),MATCH(D3,'en double'!$A$1:$A$27,0))),0)
+ IFERROR(INDIRECT("'en double'!" &amp; ADDRESS(MATCH($J$2,'en double'!$A$1:$AA$1,0),MATCH(D3,'en double'!$A$1:$A$27,0))),0)
+ IFERROR(INDIRECT("'en double'!" &amp; ADDRESS(MATCH($K$2,'en double'!$A$1:$AA$1,0),MATCH(D3,'en double'!$A$1:$A$27,0))),0)
+ IFERROR(INDIRECT("'en double'!" &amp; ADDRESS(MATCH($F$3,'en double'!$A$1:$AA$1,0),MATCH(D3,'en double'!$A$1:$A$27,0))),0)
+ IFERROR(INDIRECT("'en double'!" &amp; ADDRESS(MATCH($G$3,'en double'!$A$1:$AA$1,0),MATCH(D3,'en double'!$A$1:$A$27,0))),0)
+ IFERROR(INDIRECT("'en double'!" &amp; ADDRESS(MATCH($H$3,'en double'!$A$1:$AA$1,0),MATCH(D3,'en double'!$A$1:$A$27,0))),0)
+ IFERROR(INDIRECT("'en double'!" &amp; ADDRESS(MATCH($I$3,'en double'!$A$1:$AA$1,0),MATCH(D3,'en double'!$A$1:$A$27,0))),0)
+ IFERROR(INDIRECT("'en double'!" &amp; ADDRESS(MATCH($J$3,'en double'!$A$1:$AA$1,0),MATCH(D3,'en double'!$A$1:$A$27,0))),0)
+ IFERROR(INDIRECT("'en double'!" &amp; ADDRESS(MATCH($F$1,'en double'!$A$1:$AA$1,0),MATCH(D3,'en double'!$A$1:$A$27,0))),0)) / SUM('en double'!$B$2:$AA$27)</f>
        <v>3.3612193737655289E-3</v>
      </c>
      <c r="E43" s="157">
        <f ca="1">(IFERROR(INDIRECT("'en double'!" &amp; ADDRESS(MATCH($I$1,'en double'!$A$1:$AA$1,0),MATCH(E3,'en double'!$A$1:$A$27,0))),0)
+ IFERROR(INDIRECT("'en double'!" &amp; ADDRESS(MATCH($G$1,'en double'!$A$1:$AA$1,0),MATCH(E3,'en double'!$A$1:$A$27,0))),0)
+ IFERROR(INDIRECT("'en double'!" &amp; ADDRESS(MATCH($H$1,'en double'!$A$1:$AA$1,0),MATCH(E3,'en double'!$A$1:$A$27,0))),0)
+ IFERROR(INDIRECT("'en double'!" &amp; ADDRESS(MATCH($J$1,'en double'!$A$1:$AA$1,0),MATCH(E3,'en double'!$A$1:$A$27,0))),0)
+ IFERROR(INDIRECT("'en double'!" &amp; ADDRESS(MATCH($K$1,'en double'!$A$1:$AA$1,0),MATCH(E3,'en double'!$A$1:$A$27,0))),0)
+ IFERROR(INDIRECT("'en double'!" &amp; ADDRESS(MATCH($L$1,'en double'!$A$1:$AA$1,0),MATCH(E3,'en double'!$A$1:$A$27,0))),0)
+ IFERROR(INDIRECT("'en double'!" &amp; ADDRESS(MATCH($F$2,'en double'!$A$1:$AA$1,0),MATCH(E3,'en double'!$A$1:$A$27,0))),0)
+ IFERROR(INDIRECT("'en double'!" &amp; ADDRESS(MATCH($G$2,'en double'!$A$1:$AA$1,0),MATCH(E3,'en double'!$A$1:$A$27,0))),0)
+ IFERROR(INDIRECT("'en double'!" &amp; ADDRESS(MATCH($H$2,'en double'!$A$1:$AA$1,0),MATCH(E3,'en double'!$A$1:$A$27,0))),0)
+ IFERROR(INDIRECT("'en double'!" &amp; ADDRESS(MATCH($I$2,'en double'!$A$1:$AA$1,0),MATCH(E3,'en double'!$A$1:$A$27,0))),0)
+ IFERROR(INDIRECT("'en double'!" &amp; ADDRESS(MATCH($J$2,'en double'!$A$1:$AA$1,0),MATCH(E3,'en double'!$A$1:$A$27,0))),0)
+ IFERROR(INDIRECT("'en double'!" &amp; ADDRESS(MATCH($K$2,'en double'!$A$1:$AA$1,0),MATCH(E3,'en double'!$A$1:$A$27,0))),0)
+ IFERROR(INDIRECT("'en double'!" &amp; ADDRESS(MATCH($F$3,'en double'!$A$1:$AA$1,0),MATCH(E3,'en double'!$A$1:$A$27,0))),0)
+ IFERROR(INDIRECT("'en double'!" &amp; ADDRESS(MATCH($G$3,'en double'!$A$1:$AA$1,0),MATCH(E3,'en double'!$A$1:$A$27,0))),0)
+ IFERROR(INDIRECT("'en double'!" &amp; ADDRESS(MATCH($H$3,'en double'!$A$1:$AA$1,0),MATCH(E3,'en double'!$A$1:$A$27,0))),0)
+ IFERROR(INDIRECT("'en double'!" &amp; ADDRESS(MATCH($I$3,'en double'!$A$1:$AA$1,0),MATCH(E3,'en double'!$A$1:$A$27,0))),0)
+ IFERROR(INDIRECT("'en double'!" &amp; ADDRESS(MATCH($J$3,'en double'!$A$1:$AA$1,0),MATCH(E3,'en double'!$A$1:$A$27,0))),0)
+ IFERROR(INDIRECT("'en double'!" &amp; ADDRESS(MATCH($F$1,'en double'!$A$1:$AA$1,0),MATCH(E3,'en double'!$A$1:$A$27,0))),0)) / SUM('en double'!$B$2:$AA$27)</f>
        <v>0</v>
      </c>
      <c r="F43" s="49">
        <f ca="1">(IFERROR(INDIRECT("'en double'!" &amp; ADDRESS(MATCH($B$1,'en double'!$A$1:$AA$1,0),MATCH(F3,'en double'!$A$1:$A$27,0))),0)
+ IFERROR(INDIRECT("'en double'!" &amp; ADDRESS(MATCH($C$1,'en double'!$A$1:$AA$1,0),MATCH(F3,'en double'!$A$1:$A$27,0))),0)
+ IFERROR(INDIRECT("'en double'!" &amp; ADDRESS(MATCH($D$1,'en double'!$A$1:$AA$1,0),MATCH(F3,'en double'!$A$1:$A$27,0))),0)
+ IFERROR(INDIRECT("'en double'!" &amp; ADDRESS(MATCH($E$1,'en double'!$A$1:$AA$1,0),MATCH(F3,'en double'!$A$1:$A$27,0))),0)
+ IFERROR(INDIRECT("'en double'!" &amp; ADDRESS(MATCH($A$2,'en double'!$A$1:$AA$1,0),MATCH(F3,'en double'!$A$1:$A$27,0))),0)
+ IFERROR(INDIRECT("'en double'!" &amp; ADDRESS(MATCH($B$2,'en double'!$A$1:$AA$1,0),MATCH(F3,'en double'!$A$1:$A$27,0))),0)
+ IFERROR(INDIRECT("'en double'!" &amp; ADDRESS(MATCH($C$2,'en double'!$A$1:$AA$1,0),MATCH(F3,'en double'!$A$1:$A$27,0))),0)
+ IFERROR(INDIRECT("'en double'!" &amp; ADDRESS(MATCH($D$2,'en double'!$A$1:$AA$1,0),MATCH(F3,'en double'!$A$1:$A$27,0))),0)
+ IFERROR(INDIRECT("'en double'!" &amp; ADDRESS(MATCH($E$2,'en double'!$A$1:$AA$1,0),MATCH(F3,'en double'!$A$1:$A$27,0))),0)
+ IFERROR(INDIRECT("'en double'!" &amp; ADDRESS(MATCH($A$3,'en double'!$A$1:$AA$1,0),MATCH(F3,'en double'!$A$1:$A$27,0))),0)
+ IFERROR(INDIRECT("'en double'!" &amp; ADDRESS(MATCH($B$3,'en double'!$A$1:$AA$1,0),MATCH(F3,'en double'!$A$1:$A$27,0))),0)
+ IFERROR(INDIRECT("'en double'!" &amp; ADDRESS(MATCH($C$3,'en double'!$A$1:$AA$1,0),MATCH(F3,'en double'!$A$1:$A$27,0))),0)
+ IFERROR(INDIRECT("'en double'!" &amp; ADDRESS(MATCH($D$3,'en double'!$A$1:$AA$1,0),MATCH(F3,'en double'!$A$1:$A$27,0))),0)
+ IFERROR(INDIRECT("'en double'!" &amp; ADDRESS(MATCH($E$3,'en double'!$A$1:$AA$1,0),MATCH(F3,'en double'!$A$1:$A$27,0))),0)
+ IFERROR(INDIRECT("'en double'!" &amp; ADDRESS(MATCH($A$1,'en double'!$A$1:$AA$1,0),MATCH(F3,'en double'!$A$1:$A$27,0))),0)) / SUM('en double'!$B$2:$AA$27)</f>
        <v>8.1980428981084531E-3</v>
      </c>
      <c r="G43" s="47">
        <f ca="1">(IFERROR(INDIRECT("'en double'!" &amp; ADDRESS(MATCH($B$1,'en double'!$A$1:$AA$1,0),MATCH(G3,'en double'!$A$1:$A$27,0))),0)
+ IFERROR(INDIRECT("'en double'!" &amp; ADDRESS(MATCH($C$1,'en double'!$A$1:$AA$1,0),MATCH(G3,'en double'!$A$1:$A$27,0))),0)
+ IFERROR(INDIRECT("'en double'!" &amp; ADDRESS(MATCH($D$1,'en double'!$A$1:$AA$1,0),MATCH(G3,'en double'!$A$1:$A$27,0))),0)
+ IFERROR(INDIRECT("'en double'!" &amp; ADDRESS(MATCH($E$1,'en double'!$A$1:$AA$1,0),MATCH(G3,'en double'!$A$1:$A$27,0))),0)
+ IFERROR(INDIRECT("'en double'!" &amp; ADDRESS(MATCH($A$2,'en double'!$A$1:$AA$1,0),MATCH(G3,'en double'!$A$1:$A$27,0))),0)
+ IFERROR(INDIRECT("'en double'!" &amp; ADDRESS(MATCH($B$2,'en double'!$A$1:$AA$1,0),MATCH(G3,'en double'!$A$1:$A$27,0))),0)
+ IFERROR(INDIRECT("'en double'!" &amp; ADDRESS(MATCH($C$2,'en double'!$A$1:$AA$1,0),MATCH(G3,'en double'!$A$1:$A$27,0))),0)
+ IFERROR(INDIRECT("'en double'!" &amp; ADDRESS(MATCH($D$2,'en double'!$A$1:$AA$1,0),MATCH(G3,'en double'!$A$1:$A$27,0))),0)
+ IFERROR(INDIRECT("'en double'!" &amp; ADDRESS(MATCH($E$2,'en double'!$A$1:$AA$1,0),MATCH(G3,'en double'!$A$1:$A$27,0))),0)
+ IFERROR(INDIRECT("'en double'!" &amp; ADDRESS(MATCH($A$3,'en double'!$A$1:$AA$1,0),MATCH(G3,'en double'!$A$1:$A$27,0))),0)
+ IFERROR(INDIRECT("'en double'!" &amp; ADDRESS(MATCH($B$3,'en double'!$A$1:$AA$1,0),MATCH(G3,'en double'!$A$1:$A$27,0))),0)
+ IFERROR(INDIRECT("'en double'!" &amp; ADDRESS(MATCH($C$3,'en double'!$A$1:$AA$1,0),MATCH(G3,'en double'!$A$1:$A$27,0))),0)
+ IFERROR(INDIRECT("'en double'!" &amp; ADDRESS(MATCH($D$3,'en double'!$A$1:$AA$1,0),MATCH(G3,'en double'!$A$1:$A$27,0))),0)
+ IFERROR(INDIRECT("'en double'!" &amp; ADDRESS(MATCH($E$3,'en double'!$A$1:$AA$1,0),MATCH(G3,'en double'!$A$1:$A$27,0))),0)
+ IFERROR(INDIRECT("'en double'!" &amp; ADDRESS(MATCH($A$1,'en double'!$A$1:$AA$1,0),MATCH(G3,'en double'!$A$1:$A$27,0))),0)) / SUM('en double'!$B$2:$AA$27)</f>
        <v>1.6158292820618675E-2</v>
      </c>
      <c r="H43" s="160">
        <f ca="1">(IFERROR(INDIRECT("'en double'!" &amp; ADDRESS(MATCH($B$1,'en double'!$A$1:$AA$1,0),MATCH(H3,'en double'!$A$1:$A$27,0))),0)
+ IFERROR(INDIRECT("'en double'!" &amp; ADDRESS(MATCH($C$1,'en double'!$A$1:$AA$1,0),MATCH(H3,'en double'!$A$1:$A$27,0))),0)
+ IFERROR(INDIRECT("'en double'!" &amp; ADDRESS(MATCH($D$1,'en double'!$A$1:$AA$1,0),MATCH(H3,'en double'!$A$1:$A$27,0))),0)
+ IFERROR(INDIRECT("'en double'!" &amp; ADDRESS(MATCH($E$1,'en double'!$A$1:$AA$1,0),MATCH(H3,'en double'!$A$1:$A$27,0))),0)
+ IFERROR(INDIRECT("'en double'!" &amp; ADDRESS(MATCH($A$2,'en double'!$A$1:$AA$1,0),MATCH(H3,'en double'!$A$1:$A$27,0))),0)
+ IFERROR(INDIRECT("'en double'!" &amp; ADDRESS(MATCH($B$2,'en double'!$A$1:$AA$1,0),MATCH(H3,'en double'!$A$1:$A$27,0))),0)
+ IFERROR(INDIRECT("'en double'!" &amp; ADDRESS(MATCH($C$2,'en double'!$A$1:$AA$1,0),MATCH(H3,'en double'!$A$1:$A$27,0))),0)
+ IFERROR(INDIRECT("'en double'!" &amp; ADDRESS(MATCH($D$2,'en double'!$A$1:$AA$1,0),MATCH(H3,'en double'!$A$1:$A$27,0))),0)
+ IFERROR(INDIRECT("'en double'!" &amp; ADDRESS(MATCH($E$2,'en double'!$A$1:$AA$1,0),MATCH(H3,'en double'!$A$1:$A$27,0))),0)
+ IFERROR(INDIRECT("'en double'!" &amp; ADDRESS(MATCH($A$3,'en double'!$A$1:$AA$1,0),MATCH(H3,'en double'!$A$1:$A$27,0))),0)
+ IFERROR(INDIRECT("'en double'!" &amp; ADDRESS(MATCH($B$3,'en double'!$A$1:$AA$1,0),MATCH(H3,'en double'!$A$1:$A$27,0))),0)
+ IFERROR(INDIRECT("'en double'!" &amp; ADDRESS(MATCH($C$3,'en double'!$A$1:$AA$1,0),MATCH(H3,'en double'!$A$1:$A$27,0))),0)
+ IFERROR(INDIRECT("'en double'!" &amp; ADDRESS(MATCH($D$3,'en double'!$A$1:$AA$1,0),MATCH(H3,'en double'!$A$1:$A$27,0))),0)
+ IFERROR(INDIRECT("'en double'!" &amp; ADDRESS(MATCH($E$3,'en double'!$A$1:$AA$1,0),MATCH(H3,'en double'!$A$1:$A$27,0))),0)
+ IFERROR(INDIRECT("'en double'!" &amp; ADDRESS(MATCH($A$1,'en double'!$A$1:$AA$1,0),MATCH(H3,'en double'!$A$1:$A$27,0))),0)) / SUM('en double'!$B$2:$AA$27)</f>
        <v>0</v>
      </c>
      <c r="I43" s="160">
        <f ca="1">(IFERROR(INDIRECT("'en double'!" &amp; ADDRESS(MATCH($B$1,'en double'!$A$1:$AA$1,0),MATCH(I3,'en double'!$A$1:$A$27,0))),0)
+ IFERROR(INDIRECT("'en double'!" &amp; ADDRESS(MATCH($C$1,'en double'!$A$1:$AA$1,0),MATCH(I3,'en double'!$A$1:$A$27,0))),0)
+ IFERROR(INDIRECT("'en double'!" &amp; ADDRESS(MATCH($D$1,'en double'!$A$1:$AA$1,0),MATCH(I3,'en double'!$A$1:$A$27,0))),0)
+ IFERROR(INDIRECT("'en double'!" &amp; ADDRESS(MATCH($E$1,'en double'!$A$1:$AA$1,0),MATCH(I3,'en double'!$A$1:$A$27,0))),0)
+ IFERROR(INDIRECT("'en double'!" &amp; ADDRESS(MATCH($A$2,'en double'!$A$1:$AA$1,0),MATCH(I3,'en double'!$A$1:$A$27,0))),0)
+ IFERROR(INDIRECT("'en double'!" &amp; ADDRESS(MATCH($B$2,'en double'!$A$1:$AA$1,0),MATCH(I3,'en double'!$A$1:$A$27,0))),0)
+ IFERROR(INDIRECT("'en double'!" &amp; ADDRESS(MATCH($C$2,'en double'!$A$1:$AA$1,0),MATCH(I3,'en double'!$A$1:$A$27,0))),0)
+ IFERROR(INDIRECT("'en double'!" &amp; ADDRESS(MATCH($D$2,'en double'!$A$1:$AA$1,0),MATCH(I3,'en double'!$A$1:$A$27,0))),0)
+ IFERROR(INDIRECT("'en double'!" &amp; ADDRESS(MATCH($E$2,'en double'!$A$1:$AA$1,0),MATCH(I3,'en double'!$A$1:$A$27,0))),0)
+ IFERROR(INDIRECT("'en double'!" &amp; ADDRESS(MATCH($A$3,'en double'!$A$1:$AA$1,0),MATCH(I3,'en double'!$A$1:$A$27,0))),0)
+ IFERROR(INDIRECT("'en double'!" &amp; ADDRESS(MATCH($B$3,'en double'!$A$1:$AA$1,0),MATCH(I3,'en double'!$A$1:$A$27,0))),0)
+ IFERROR(INDIRECT("'en double'!" &amp; ADDRESS(MATCH($C$3,'en double'!$A$1:$AA$1,0),MATCH(I3,'en double'!$A$1:$A$27,0))),0)
+ IFERROR(INDIRECT("'en double'!" &amp; ADDRESS(MATCH($D$3,'en double'!$A$1:$AA$1,0),MATCH(I3,'en double'!$A$1:$A$27,0))),0)
+ IFERROR(INDIRECT("'en double'!" &amp; ADDRESS(MATCH($E$3,'en double'!$A$1:$AA$1,0),MATCH(I3,'en double'!$A$1:$A$27,0))),0)
+ IFERROR(INDIRECT("'en double'!" &amp; ADDRESS(MATCH($A$1,'en double'!$A$1:$AA$1,0),MATCH(I3,'en double'!$A$1:$A$27,0))),0)) / SUM('en double'!$B$2:$AA$27)</f>
        <v>0</v>
      </c>
      <c r="J43" s="49">
        <f ca="1">(IFERROR(INDIRECT("'en double'!" &amp; ADDRESS(MATCH($B$1,'en double'!$A$1:$AA$1,0),MATCH(J3,'en double'!$A$1:$A$27,0))),0)
+ IFERROR(INDIRECT("'en double'!" &amp; ADDRESS(MATCH($C$1,'en double'!$A$1:$AA$1,0),MATCH(J3,'en double'!$A$1:$A$27,0))),0)
+ IFERROR(INDIRECT("'en double'!" &amp; ADDRESS(MATCH($D$1,'en double'!$A$1:$AA$1,0),MATCH(J3,'en double'!$A$1:$A$27,0))),0)
+ IFERROR(INDIRECT("'en double'!" &amp; ADDRESS(MATCH($E$1,'en double'!$A$1:$AA$1,0),MATCH(J3,'en double'!$A$1:$A$27,0))),0)
+ IFERROR(INDIRECT("'en double'!" &amp; ADDRESS(MATCH($A$2,'en double'!$A$1:$AA$1,0),MATCH(J3,'en double'!$A$1:$A$27,0))),0)
+ IFERROR(INDIRECT("'en double'!" &amp; ADDRESS(MATCH($B$2,'en double'!$A$1:$AA$1,0),MATCH(J3,'en double'!$A$1:$A$27,0))),0)
+ IFERROR(INDIRECT("'en double'!" &amp; ADDRESS(MATCH($C$2,'en double'!$A$1:$AA$1,0),MATCH(J3,'en double'!$A$1:$A$27,0))),0)
+ IFERROR(INDIRECT("'en double'!" &amp; ADDRESS(MATCH($D$2,'en double'!$A$1:$AA$1,0),MATCH(J3,'en double'!$A$1:$A$27,0))),0)
+ IFERROR(INDIRECT("'en double'!" &amp; ADDRESS(MATCH($E$2,'en double'!$A$1:$AA$1,0),MATCH(J3,'en double'!$A$1:$A$27,0))),0)
+ IFERROR(INDIRECT("'en double'!" &amp; ADDRESS(MATCH($A$3,'en double'!$A$1:$AA$1,0),MATCH(J3,'en double'!$A$1:$A$27,0))),0)
+ IFERROR(INDIRECT("'en double'!" &amp; ADDRESS(MATCH($B$3,'en double'!$A$1:$AA$1,0),MATCH(J3,'en double'!$A$1:$A$27,0))),0)
+ IFERROR(INDIRECT("'en double'!" &amp; ADDRESS(MATCH($C$3,'en double'!$A$1:$AA$1,0),MATCH(J3,'en double'!$A$1:$A$27,0))),0)
+ IFERROR(INDIRECT("'en double'!" &amp; ADDRESS(MATCH($D$3,'en double'!$A$1:$AA$1,0),MATCH(J3,'en double'!$A$1:$A$27,0))),0)
+ IFERROR(INDIRECT("'en double'!" &amp; ADDRESS(MATCH($E$3,'en double'!$A$1:$AA$1,0),MATCH(J3,'en double'!$A$1:$A$27,0))),0)
+ IFERROR(INDIRECT("'en double'!" &amp; ADDRESS(MATCH($A$1,'en double'!$A$1:$AA$1,0),MATCH(J3,'en double'!$A$1:$A$27,0))),0)) / SUM('en double'!$B$2:$AA$27)</f>
        <v>5.7830110284887272E-3</v>
      </c>
      <c r="K43" s="49"/>
      <c r="L43" s="49"/>
      <c r="N43" s="47">
        <f ca="1">(IFERROR(INDIRECT("'ru double'!" &amp; ADDRESS(MATCH($V$1,'ru double'!$A$1:$AH$1,0),MATCH(N3,'ru double'!$A$1:$A$34,0))),0)
+ IFERROR(INDIRECT("'ru double'!" &amp; ADDRESS(MATCH($T$1,'ru double'!$A$1:$AH$1,0),MATCH(N3,'ru double'!$A$1:$A$34,0))),0)
+ IFERROR(INDIRECT("'ru double'!" &amp; ADDRESS(MATCH($U$1,'ru double'!$A$1:$AH$1,0),MATCH(N3,'ru double'!$A$1:$A$34,0))),0)
+ IFERROR(INDIRECT("'ru double'!" &amp; ADDRESS(MATCH($W$1,'ru double'!$A$1:$AH$1,0),MATCH(N3,'ru double'!$A$1:$A$34,0))),0)
+ IFERROR(INDIRECT("'ru double'!" &amp; ADDRESS(MATCH($X$1,'ru double'!$A$1:$AH$1,0),MATCH(N3,'ru double'!$A$1:$A$34,0))),0)
+ IFERROR(INDIRECT("'ru double'!" &amp; ADDRESS(MATCH($Y$1,'ru double'!$A$1:$AH$1,0),MATCH(N3,'ru double'!$A$1:$A$34,0))),0)
+ IFERROR(INDIRECT("'ru double'!" &amp; ADDRESS(MATCH($S$2,'ru double'!$A$1:$AH$1,0),MATCH(N3,'ru double'!$A$1:$A$34,0))),0)
+ IFERROR(INDIRECT("'ru double'!" &amp; ADDRESS(MATCH($T$2,'ru double'!$A$1:$AH$1,0),MATCH(N3,'ru double'!$A$1:$A$34,0))),0)
+ IFERROR(INDIRECT("'ru double'!" &amp; ADDRESS(MATCH($U$2,'ru double'!$A$1:$AH$1,0),MATCH(N3,'ru double'!$A$1:$A$34,0))),0)
+ IFERROR(INDIRECT("'ru double'!" &amp; ADDRESS(MATCH($V$2,'ru double'!$A$1:$AH$1,0),MATCH(N3,'ru double'!$A$1:$A$34,0))),0)
+ IFERROR(INDIRECT("'ru double'!" &amp; ADDRESS(MATCH($W$2,'ru double'!$A$1:$AH$1,0),MATCH(N3,'ru double'!$A$1:$A$34,0))),0)
+ IFERROR(INDIRECT("'ru double'!" &amp; ADDRESS(MATCH($X$2,'ru double'!$A$1:$AH$1,0),MATCH(N3,'ru double'!$A$1:$A$34,0))),0)
+ IFERROR(INDIRECT("'ru double'!" &amp; ADDRESS(MATCH($S$3,'ru double'!$A$1:$AH$1,0),MATCH(N3,'ru double'!$A$1:$A$34,0))),0)
+ IFERROR(INDIRECT("'ru double'!" &amp; ADDRESS(MATCH($T$3,'ru double'!$A$1:$AH$1,0),MATCH(N3,'ru double'!$A$1:$A$34,0))),0)
+ IFERROR(INDIRECT("'ru double'!" &amp; ADDRESS(MATCH($U$3,'ru double'!$A$1:$AH$1,0),MATCH(N3,'ru double'!$A$1:$A$34,0))),0)
+ IFERROR(INDIRECT("'ru double'!" &amp; ADDRESS(MATCH($V$3,'ru double'!$A$1:$AH$1,0),MATCH(N3,'ru double'!$A$1:$A$34,0))),0)
+ IFERROR(INDIRECT("'ru double'!" &amp; ADDRESS(MATCH($W$3,'ru double'!$A$1:$AH$1,0),MATCH(N3,'ru double'!$A$1:$A$34,0))),0)
+ IFERROR(INDIRECT("'ru double'!" &amp; ADDRESS(MATCH($S$1,'ru double'!$A$1:$AH$1,0),MATCH(N3,'ru double'!$A$1:$A$34,0))),0)) / SUM('ru double'!$B$2:$AH$34)</f>
        <v>2.5169708653318853E-5</v>
      </c>
      <c r="O43" s="48">
        <f ca="1">(IFERROR(INDIRECT("'ru double'!" &amp; ADDRESS(MATCH($V$1,'ru double'!$A$1:$AH$1,0),MATCH(O3,'ru double'!$A$1:$A$34,0))),0)
+ IFERROR(INDIRECT("'ru double'!" &amp; ADDRESS(MATCH($T$1,'ru double'!$A$1:$AH$1,0),MATCH(O3,'ru double'!$A$1:$A$34,0))),0)
+ IFERROR(INDIRECT("'ru double'!" &amp; ADDRESS(MATCH($U$1,'ru double'!$A$1:$AH$1,0),MATCH(O3,'ru double'!$A$1:$A$34,0))),0)
+ IFERROR(INDIRECT("'ru double'!" &amp; ADDRESS(MATCH($W$1,'ru double'!$A$1:$AH$1,0),MATCH(O3,'ru double'!$A$1:$A$34,0))),0)
+ IFERROR(INDIRECT("'ru double'!" &amp; ADDRESS(MATCH($X$1,'ru double'!$A$1:$AH$1,0),MATCH(O3,'ru double'!$A$1:$A$34,0))),0)
+ IFERROR(INDIRECT("'ru double'!" &amp; ADDRESS(MATCH($Y$1,'ru double'!$A$1:$AH$1,0),MATCH(O3,'ru double'!$A$1:$A$34,0))),0)
+ IFERROR(INDIRECT("'ru double'!" &amp; ADDRESS(MATCH($S$2,'ru double'!$A$1:$AH$1,0),MATCH(O3,'ru double'!$A$1:$A$34,0))),0)
+ IFERROR(INDIRECT("'ru double'!" &amp; ADDRESS(MATCH($T$2,'ru double'!$A$1:$AH$1,0),MATCH(O3,'ru double'!$A$1:$A$34,0))),0)
+ IFERROR(INDIRECT("'ru double'!" &amp; ADDRESS(MATCH($U$2,'ru double'!$A$1:$AH$1,0),MATCH(O3,'ru double'!$A$1:$A$34,0))),0)
+ IFERROR(INDIRECT("'ru double'!" &amp; ADDRESS(MATCH($V$2,'ru double'!$A$1:$AH$1,0),MATCH(O3,'ru double'!$A$1:$A$34,0))),0)
+ IFERROR(INDIRECT("'ru double'!" &amp; ADDRESS(MATCH($W$2,'ru double'!$A$1:$AH$1,0),MATCH(O3,'ru double'!$A$1:$A$34,0))),0)
+ IFERROR(INDIRECT("'ru double'!" &amp; ADDRESS(MATCH($X$2,'ru double'!$A$1:$AH$1,0),MATCH(O3,'ru double'!$A$1:$A$34,0))),0)
+ IFERROR(INDIRECT("'ru double'!" &amp; ADDRESS(MATCH($S$3,'ru double'!$A$1:$AH$1,0),MATCH(O3,'ru double'!$A$1:$A$34,0))),0)
+ IFERROR(INDIRECT("'ru double'!" &amp; ADDRESS(MATCH($T$3,'ru double'!$A$1:$AH$1,0),MATCH(O3,'ru double'!$A$1:$A$34,0))),0)
+ IFERROR(INDIRECT("'ru double'!" &amp; ADDRESS(MATCH($U$3,'ru double'!$A$1:$AH$1,0),MATCH(O3,'ru double'!$A$1:$A$34,0))),0)
+ IFERROR(INDIRECT("'ru double'!" &amp; ADDRESS(MATCH($V$3,'ru double'!$A$1:$AH$1,0),MATCH(O3,'ru double'!$A$1:$A$34,0))),0)
+ IFERROR(INDIRECT("'ru double'!" &amp; ADDRESS(MATCH($W$3,'ru double'!$A$1:$AH$1,0),MATCH(O3,'ru double'!$A$1:$A$34,0))),0)
+ IFERROR(INDIRECT("'ru double'!" &amp; ADDRESS(MATCH($S$1,'ru double'!$A$1:$AH$1,0),MATCH(O3,'ru double'!$A$1:$A$34,0))),0)) / SUM('ru double'!$B$2:$AH$34)</f>
        <v>1.1543182393794619E-3</v>
      </c>
      <c r="P43" s="48">
        <f ca="1">(IFERROR(INDIRECT("'ru double'!" &amp; ADDRESS(MATCH($V$1,'ru double'!$A$1:$AH$1,0),MATCH(P3,'ru double'!$A$1:$A$34,0))),0)
+ IFERROR(INDIRECT("'ru double'!" &amp; ADDRESS(MATCH($T$1,'ru double'!$A$1:$AH$1,0),MATCH(P3,'ru double'!$A$1:$A$34,0))),0)
+ IFERROR(INDIRECT("'ru double'!" &amp; ADDRESS(MATCH($U$1,'ru double'!$A$1:$AH$1,0),MATCH(P3,'ru double'!$A$1:$A$34,0))),0)
+ IFERROR(INDIRECT("'ru double'!" &amp; ADDRESS(MATCH($W$1,'ru double'!$A$1:$AH$1,0),MATCH(P3,'ru double'!$A$1:$A$34,0))),0)
+ IFERROR(INDIRECT("'ru double'!" &amp; ADDRESS(MATCH($X$1,'ru double'!$A$1:$AH$1,0),MATCH(P3,'ru double'!$A$1:$A$34,0))),0)
+ IFERROR(INDIRECT("'ru double'!" &amp; ADDRESS(MATCH($Y$1,'ru double'!$A$1:$AH$1,0),MATCH(P3,'ru double'!$A$1:$A$34,0))),0)
+ IFERROR(INDIRECT("'ru double'!" &amp; ADDRESS(MATCH($S$2,'ru double'!$A$1:$AH$1,0),MATCH(P3,'ru double'!$A$1:$A$34,0))),0)
+ IFERROR(INDIRECT("'ru double'!" &amp; ADDRESS(MATCH($T$2,'ru double'!$A$1:$AH$1,0),MATCH(P3,'ru double'!$A$1:$A$34,0))),0)
+ IFERROR(INDIRECT("'ru double'!" &amp; ADDRESS(MATCH($U$2,'ru double'!$A$1:$AH$1,0),MATCH(P3,'ru double'!$A$1:$A$34,0))),0)
+ IFERROR(INDIRECT("'ru double'!" &amp; ADDRESS(MATCH($V$2,'ru double'!$A$1:$AH$1,0),MATCH(P3,'ru double'!$A$1:$A$34,0))),0)
+ IFERROR(INDIRECT("'ru double'!" &amp; ADDRESS(MATCH($W$2,'ru double'!$A$1:$AH$1,0),MATCH(P3,'ru double'!$A$1:$A$34,0))),0)
+ IFERROR(INDIRECT("'ru double'!" &amp; ADDRESS(MATCH($X$2,'ru double'!$A$1:$AH$1,0),MATCH(P3,'ru double'!$A$1:$A$34,0))),0)
+ IFERROR(INDIRECT("'ru double'!" &amp; ADDRESS(MATCH($S$3,'ru double'!$A$1:$AH$1,0),MATCH(P3,'ru double'!$A$1:$A$34,0))),0)
+ IFERROR(INDIRECT("'ru double'!" &amp; ADDRESS(MATCH($T$3,'ru double'!$A$1:$AH$1,0),MATCH(P3,'ru double'!$A$1:$A$34,0))),0)
+ IFERROR(INDIRECT("'ru double'!" &amp; ADDRESS(MATCH($U$3,'ru double'!$A$1:$AH$1,0),MATCH(P3,'ru double'!$A$1:$A$34,0))),0)
+ IFERROR(INDIRECT("'ru double'!" &amp; ADDRESS(MATCH($V$3,'ru double'!$A$1:$AH$1,0),MATCH(P3,'ru double'!$A$1:$A$34,0))),0)
+ IFERROR(INDIRECT("'ru double'!" &amp; ADDRESS(MATCH($W$3,'ru double'!$A$1:$AH$1,0),MATCH(P3,'ru double'!$A$1:$A$34,0))),0)
+ IFERROR(INDIRECT("'ru double'!" &amp; ADDRESS(MATCH($S$1,'ru double'!$A$1:$AH$1,0),MATCH(P3,'ru double'!$A$1:$A$34,0))),0)) / SUM('ru double'!$B$2:$AH$34)</f>
        <v>1.5914705339963129E-3</v>
      </c>
      <c r="Q43" s="49">
        <f ca="1">(IFERROR(INDIRECT("'ru double'!" &amp; ADDRESS(MATCH($V$1,'ru double'!$A$1:$AH$1,0),MATCH(Q3,'ru double'!$A$1:$A$34,0))),0)
+ IFERROR(INDIRECT("'ru double'!" &amp; ADDRESS(MATCH($T$1,'ru double'!$A$1:$AH$1,0),MATCH(Q3,'ru double'!$A$1:$A$34,0))),0)
+ IFERROR(INDIRECT("'ru double'!" &amp; ADDRESS(MATCH($U$1,'ru double'!$A$1:$AH$1,0),MATCH(Q3,'ru double'!$A$1:$A$34,0))),0)
+ IFERROR(INDIRECT("'ru double'!" &amp; ADDRESS(MATCH($W$1,'ru double'!$A$1:$AH$1,0),MATCH(Q3,'ru double'!$A$1:$A$34,0))),0)
+ IFERROR(INDIRECT("'ru double'!" &amp; ADDRESS(MATCH($X$1,'ru double'!$A$1:$AH$1,0),MATCH(Q3,'ru double'!$A$1:$A$34,0))),0)
+ IFERROR(INDIRECT("'ru double'!" &amp; ADDRESS(MATCH($Y$1,'ru double'!$A$1:$AH$1,0),MATCH(Q3,'ru double'!$A$1:$A$34,0))),0)
+ IFERROR(INDIRECT("'ru double'!" &amp; ADDRESS(MATCH($S$2,'ru double'!$A$1:$AH$1,0),MATCH(Q3,'ru double'!$A$1:$A$34,0))),0)
+ IFERROR(INDIRECT("'ru double'!" &amp; ADDRESS(MATCH($T$2,'ru double'!$A$1:$AH$1,0),MATCH(Q3,'ru double'!$A$1:$A$34,0))),0)
+ IFERROR(INDIRECT("'ru double'!" &amp; ADDRESS(MATCH($U$2,'ru double'!$A$1:$AH$1,0),MATCH(Q3,'ru double'!$A$1:$A$34,0))),0)
+ IFERROR(INDIRECT("'ru double'!" &amp; ADDRESS(MATCH($V$2,'ru double'!$A$1:$AH$1,0),MATCH(Q3,'ru double'!$A$1:$A$34,0))),0)
+ IFERROR(INDIRECT("'ru double'!" &amp; ADDRESS(MATCH($W$2,'ru double'!$A$1:$AH$1,0),MATCH(Q3,'ru double'!$A$1:$A$34,0))),0)
+ IFERROR(INDIRECT("'ru double'!" &amp; ADDRESS(MATCH($X$2,'ru double'!$A$1:$AH$1,0),MATCH(Q3,'ru double'!$A$1:$A$34,0))),0)
+ IFERROR(INDIRECT("'ru double'!" &amp; ADDRESS(MATCH($S$3,'ru double'!$A$1:$AH$1,0),MATCH(Q3,'ru double'!$A$1:$A$34,0))),0)
+ IFERROR(INDIRECT("'ru double'!" &amp; ADDRESS(MATCH($T$3,'ru double'!$A$1:$AH$1,0),MATCH(Q3,'ru double'!$A$1:$A$34,0))),0)
+ IFERROR(INDIRECT("'ru double'!" &amp; ADDRESS(MATCH($U$3,'ru double'!$A$1:$AH$1,0),MATCH(Q3,'ru double'!$A$1:$A$34,0))),0)
+ IFERROR(INDIRECT("'ru double'!" &amp; ADDRESS(MATCH($V$3,'ru double'!$A$1:$AH$1,0),MATCH(Q3,'ru double'!$A$1:$A$34,0))),0)
+ IFERROR(INDIRECT("'ru double'!" &amp; ADDRESS(MATCH($W$3,'ru double'!$A$1:$AH$1,0),MATCH(Q3,'ru double'!$A$1:$A$34,0))),0)
+ IFERROR(INDIRECT("'ru double'!" &amp; ADDRESS(MATCH($S$1,'ru double'!$A$1:$AH$1,0),MATCH(Q3,'ru double'!$A$1:$A$34,0))),0)) / SUM('ru double'!$B$2:$AH$34)</f>
        <v>1.2593234537597954E-2</v>
      </c>
      <c r="R43" s="50">
        <f ca="1">(IFERROR(INDIRECT("'ru double'!" &amp; ADDRESS(MATCH($V$1,'ru double'!$A$1:$AH$1,0),MATCH(R3,'ru double'!$A$1:$A$34,0))),0)
+ IFERROR(INDIRECT("'ru double'!" &amp; ADDRESS(MATCH($T$1,'ru double'!$A$1:$AH$1,0),MATCH(R3,'ru double'!$A$1:$A$34,0))),0)
+ IFERROR(INDIRECT("'ru double'!" &amp; ADDRESS(MATCH($U$1,'ru double'!$A$1:$AH$1,0),MATCH(R3,'ru double'!$A$1:$A$34,0))),0)
+ IFERROR(INDIRECT("'ru double'!" &amp; ADDRESS(MATCH($W$1,'ru double'!$A$1:$AH$1,0),MATCH(R3,'ru double'!$A$1:$A$34,0))),0)
+ IFERROR(INDIRECT("'ru double'!" &amp; ADDRESS(MATCH($X$1,'ru double'!$A$1:$AH$1,0),MATCH(R3,'ru double'!$A$1:$A$34,0))),0)
+ IFERROR(INDIRECT("'ru double'!" &amp; ADDRESS(MATCH($Y$1,'ru double'!$A$1:$AH$1,0),MATCH(R3,'ru double'!$A$1:$A$34,0))),0)
+ IFERROR(INDIRECT("'ru double'!" &amp; ADDRESS(MATCH($S$2,'ru double'!$A$1:$AH$1,0),MATCH(R3,'ru double'!$A$1:$A$34,0))),0)
+ IFERROR(INDIRECT("'ru double'!" &amp; ADDRESS(MATCH($T$2,'ru double'!$A$1:$AH$1,0),MATCH(R3,'ru double'!$A$1:$A$34,0))),0)
+ IFERROR(INDIRECT("'ru double'!" &amp; ADDRESS(MATCH($U$2,'ru double'!$A$1:$AH$1,0),MATCH(R3,'ru double'!$A$1:$A$34,0))),0)
+ IFERROR(INDIRECT("'ru double'!" &amp; ADDRESS(MATCH($V$2,'ru double'!$A$1:$AH$1,0),MATCH(R3,'ru double'!$A$1:$A$34,0))),0)
+ IFERROR(INDIRECT("'ru double'!" &amp; ADDRESS(MATCH($W$2,'ru double'!$A$1:$AH$1,0),MATCH(R3,'ru double'!$A$1:$A$34,0))),0)
+ IFERROR(INDIRECT("'ru double'!" &amp; ADDRESS(MATCH($X$2,'ru double'!$A$1:$AH$1,0),MATCH(R3,'ru double'!$A$1:$A$34,0))),0)
+ IFERROR(INDIRECT("'ru double'!" &amp; ADDRESS(MATCH($S$3,'ru double'!$A$1:$AH$1,0),MATCH(R3,'ru double'!$A$1:$A$34,0))),0)
+ IFERROR(INDIRECT("'ru double'!" &amp; ADDRESS(MATCH($T$3,'ru double'!$A$1:$AH$1,0),MATCH(R3,'ru double'!$A$1:$A$34,0))),0)
+ IFERROR(INDIRECT("'ru double'!" &amp; ADDRESS(MATCH($U$3,'ru double'!$A$1:$AH$1,0),MATCH(R3,'ru double'!$A$1:$A$34,0))),0)
+ IFERROR(INDIRECT("'ru double'!" &amp; ADDRESS(MATCH($V$3,'ru double'!$A$1:$AH$1,0),MATCH(R3,'ru double'!$A$1:$A$34,0))),0)
+ IFERROR(INDIRECT("'ru double'!" &amp; ADDRESS(MATCH($W$3,'ru double'!$A$1:$AH$1,0),MATCH(R3,'ru double'!$A$1:$A$34,0))),0)
+ IFERROR(INDIRECT("'ru double'!" &amp; ADDRESS(MATCH($S$1,'ru double'!$A$1:$AH$1,0),MATCH(R3,'ru double'!$A$1:$A$34,0))),0)) / SUM('ru double'!$B$2:$AH$34)</f>
        <v>1.2157850824782421E-2</v>
      </c>
      <c r="S43" s="49">
        <f ca="1">(IFERROR(INDIRECT("'ru double'!" &amp; ADDRESS(MATCH($O$1,'ru double'!$A$1:$AH$1,0),MATCH(S3,'ru double'!$A$1:$A$34,0))),0)
+ IFERROR(INDIRECT("'ru double'!" &amp; ADDRESS(MATCH($P$1,'ru double'!$A$1:$AH$1,0),MATCH(S3,'ru double'!$A$1:$A$34,0))),0)
+ IFERROR(INDIRECT("'ru double'!" &amp; ADDRESS(MATCH($Q$1,'ru double'!$A$1:$AH$1,0),MATCH(S3,'ru double'!$A$1:$A$34,0))),0)
+ IFERROR(INDIRECT("'ru double'!" &amp; ADDRESS(MATCH($R$1,'ru double'!$A$1:$AH$1,0),MATCH(S3,'ru double'!$A$1:$A$34,0))),0)
+ IFERROR(INDIRECT("'ru double'!" &amp; ADDRESS(MATCH($N$2,'ru double'!$A$1:$AH$1,0),MATCH(S3,'ru double'!$A$1:$A$34,0))),0)
+ IFERROR(INDIRECT("'ru double'!" &amp; ADDRESS(MATCH($O$2,'ru double'!$A$1:$AH$1,0),MATCH(S3,'ru double'!$A$1:$A$34,0))),0)
+ IFERROR(INDIRECT("'ru double'!" &amp; ADDRESS(MATCH($P$2,'ru double'!$A$1:$AH$1,0),MATCH(S3,'ru double'!$A$1:$A$34,0))),0)
+ IFERROR(INDIRECT("'ru double'!" &amp; ADDRESS(MATCH($Q$2,'ru double'!$A$1:$AH$1,0),MATCH(S3,'ru double'!$A$1:$A$34,0))),0)
+ IFERROR(INDIRECT("'ru double'!" &amp; ADDRESS(MATCH($R$2,'ru double'!$A$1:$AH$1,0),MATCH(S3,'ru double'!$A$1:$A$34,0))),0)
+ IFERROR(INDIRECT("'ru double'!" &amp; ADDRESS(MATCH($N$3,'ru double'!$A$1:$AH$1,0),MATCH(S3,'ru double'!$A$1:$A$34,0))),0)
+ IFERROR(INDIRECT("'ru double'!" &amp; ADDRESS(MATCH($O$3,'ru double'!$A$1:$AH$1,0),MATCH(S3,'ru double'!$A$1:$A$34,0))),0)
+ IFERROR(INDIRECT("'ru double'!" &amp; ADDRESS(MATCH($P$3,'ru double'!$A$1:$AH$1,0),MATCH(S3,'ru double'!$A$1:$A$34,0))),0)
+ IFERROR(INDIRECT("'ru double'!" &amp; ADDRESS(MATCH($Q$3,'ru double'!$A$1:$AH$1,0),MATCH(S3,'ru double'!$A$1:$A$34,0))),0)
+ IFERROR(INDIRECT("'ru double'!" &amp; ADDRESS(MATCH($R$3,'ru double'!$A$1:$AH$1,0),MATCH(S3,'ru double'!$A$1:$A$34,0))),0)
+ IFERROR(INDIRECT("'ru double'!" &amp; ADDRESS(MATCH($N$1,'ru double'!$A$1:$AH$1,0),MATCH(S3,'ru double'!$A$1:$A$34,0))),0)) / SUM('ru double'!$B$2:$AH$34)</f>
        <v>1.4459639656926071E-2</v>
      </c>
      <c r="T43" s="47">
        <f ca="1">(IFERROR(INDIRECT("'ru double'!" &amp; ADDRESS(MATCH($O$1,'ru double'!$A$1:$AH$1,0),MATCH(T3,'ru double'!$A$1:$A$34,0))),0)
+ IFERROR(INDIRECT("'ru double'!" &amp; ADDRESS(MATCH($P$1,'ru double'!$A$1:$AH$1,0),MATCH(T3,'ru double'!$A$1:$A$34,0))),0)
+ IFERROR(INDIRECT("'ru double'!" &amp; ADDRESS(MATCH($Q$1,'ru double'!$A$1:$AH$1,0),MATCH(T3,'ru double'!$A$1:$A$34,0))),0)
+ IFERROR(INDIRECT("'ru double'!" &amp; ADDRESS(MATCH($R$1,'ru double'!$A$1:$AH$1,0),MATCH(T3,'ru double'!$A$1:$A$34,0))),0)
+ IFERROR(INDIRECT("'ru double'!" &amp; ADDRESS(MATCH($N$2,'ru double'!$A$1:$AH$1,0),MATCH(T3,'ru double'!$A$1:$A$34,0))),0)
+ IFERROR(INDIRECT("'ru double'!" &amp; ADDRESS(MATCH($O$2,'ru double'!$A$1:$AH$1,0),MATCH(T3,'ru double'!$A$1:$A$34,0))),0)
+ IFERROR(INDIRECT("'ru double'!" &amp; ADDRESS(MATCH($P$2,'ru double'!$A$1:$AH$1,0),MATCH(T3,'ru double'!$A$1:$A$34,0))),0)
+ IFERROR(INDIRECT("'ru double'!" &amp; ADDRESS(MATCH($Q$2,'ru double'!$A$1:$AH$1,0),MATCH(T3,'ru double'!$A$1:$A$34,0))),0)
+ IFERROR(INDIRECT("'ru double'!" &amp; ADDRESS(MATCH($R$2,'ru double'!$A$1:$AH$1,0),MATCH(T3,'ru double'!$A$1:$A$34,0))),0)
+ IFERROR(INDIRECT("'ru double'!" &amp; ADDRESS(MATCH($N$3,'ru double'!$A$1:$AH$1,0),MATCH(T3,'ru double'!$A$1:$A$34,0))),0)
+ IFERROR(INDIRECT("'ru double'!" &amp; ADDRESS(MATCH($O$3,'ru double'!$A$1:$AH$1,0),MATCH(T3,'ru double'!$A$1:$A$34,0))),0)
+ IFERROR(INDIRECT("'ru double'!" &amp; ADDRESS(MATCH($P$3,'ru double'!$A$1:$AH$1,0),MATCH(T3,'ru double'!$A$1:$A$34,0))),0)
+ IFERROR(INDIRECT("'ru double'!" &amp; ADDRESS(MATCH($Q$3,'ru double'!$A$1:$AH$1,0),MATCH(T3,'ru double'!$A$1:$A$34,0))),0)
+ IFERROR(INDIRECT("'ru double'!" &amp; ADDRESS(MATCH($R$3,'ru double'!$A$1:$AH$1,0),MATCH(T3,'ru double'!$A$1:$A$34,0))),0)
+ IFERROR(INDIRECT("'ru double'!" &amp; ADDRESS(MATCH($N$1,'ru double'!$A$1:$AH$1,0),MATCH(T3,'ru double'!$A$1:$A$34,0))),0)) / SUM('ru double'!$B$2:$AH$34)</f>
        <v>2.3513241250769637E-3</v>
      </c>
      <c r="U43" s="48">
        <f ca="1">(IFERROR(INDIRECT("'ru double'!" &amp; ADDRESS(MATCH($O$1,'ru double'!$A$1:$AH$1,0),MATCH(U3,'ru double'!$A$1:$A$34,0))),0)
+ IFERROR(INDIRECT("'ru double'!" &amp; ADDRESS(MATCH($P$1,'ru double'!$A$1:$AH$1,0),MATCH(U3,'ru double'!$A$1:$A$34,0))),0)
+ IFERROR(INDIRECT("'ru double'!" &amp; ADDRESS(MATCH($Q$1,'ru double'!$A$1:$AH$1,0),MATCH(U3,'ru double'!$A$1:$A$34,0))),0)
+ IFERROR(INDIRECT("'ru double'!" &amp; ADDRESS(MATCH($R$1,'ru double'!$A$1:$AH$1,0),MATCH(U3,'ru double'!$A$1:$A$34,0))),0)
+ IFERROR(INDIRECT("'ru double'!" &amp; ADDRESS(MATCH($N$2,'ru double'!$A$1:$AH$1,0),MATCH(U3,'ru double'!$A$1:$A$34,0))),0)
+ IFERROR(INDIRECT("'ru double'!" &amp; ADDRESS(MATCH($O$2,'ru double'!$A$1:$AH$1,0),MATCH(U3,'ru double'!$A$1:$A$34,0))),0)
+ IFERROR(INDIRECT("'ru double'!" &amp; ADDRESS(MATCH($P$2,'ru double'!$A$1:$AH$1,0),MATCH(U3,'ru double'!$A$1:$A$34,0))),0)
+ IFERROR(INDIRECT("'ru double'!" &amp; ADDRESS(MATCH($Q$2,'ru double'!$A$1:$AH$1,0),MATCH(U3,'ru double'!$A$1:$A$34,0))),0)
+ IFERROR(INDIRECT("'ru double'!" &amp; ADDRESS(MATCH($R$2,'ru double'!$A$1:$AH$1,0),MATCH(U3,'ru double'!$A$1:$A$34,0))),0)
+ IFERROR(INDIRECT("'ru double'!" &amp; ADDRESS(MATCH($N$3,'ru double'!$A$1:$AH$1,0),MATCH(U3,'ru double'!$A$1:$A$34,0))),0)
+ IFERROR(INDIRECT("'ru double'!" &amp; ADDRESS(MATCH($O$3,'ru double'!$A$1:$AH$1,0),MATCH(U3,'ru double'!$A$1:$A$34,0))),0)
+ IFERROR(INDIRECT("'ru double'!" &amp; ADDRESS(MATCH($P$3,'ru double'!$A$1:$AH$1,0),MATCH(U3,'ru double'!$A$1:$A$34,0))),0)
+ IFERROR(INDIRECT("'ru double'!" &amp; ADDRESS(MATCH($Q$3,'ru double'!$A$1:$AH$1,0),MATCH(U3,'ru double'!$A$1:$A$34,0))),0)
+ IFERROR(INDIRECT("'ru double'!" &amp; ADDRESS(MATCH($R$3,'ru double'!$A$1:$AH$1,0),MATCH(U3,'ru double'!$A$1:$A$34,0))),0)
+ IFERROR(INDIRECT("'ru double'!" &amp; ADDRESS(MATCH($N$1,'ru double'!$A$1:$AH$1,0),MATCH(U3,'ru double'!$A$1:$A$34,0))),0)) / SUM('ru double'!$B$2:$AH$34)</f>
        <v>6.9426512398142719E-3</v>
      </c>
      <c r="V43" s="47">
        <f ca="1">(IFERROR(INDIRECT("'ru double'!" &amp; ADDRESS(MATCH($O$1,'ru double'!$A$1:$AH$1,0),MATCH(V3,'ru double'!$A$1:$A$34,0))),0)
+ IFERROR(INDIRECT("'ru double'!" &amp; ADDRESS(MATCH($P$1,'ru double'!$A$1:$AH$1,0),MATCH(V3,'ru double'!$A$1:$A$34,0))),0)
+ IFERROR(INDIRECT("'ru double'!" &amp; ADDRESS(MATCH($Q$1,'ru double'!$A$1:$AH$1,0),MATCH(V3,'ru double'!$A$1:$A$34,0))),0)
+ IFERROR(INDIRECT("'ru double'!" &amp; ADDRESS(MATCH($R$1,'ru double'!$A$1:$AH$1,0),MATCH(V3,'ru double'!$A$1:$A$34,0))),0)
+ IFERROR(INDIRECT("'ru double'!" &amp; ADDRESS(MATCH($N$2,'ru double'!$A$1:$AH$1,0),MATCH(V3,'ru double'!$A$1:$A$34,0))),0)
+ IFERROR(INDIRECT("'ru double'!" &amp; ADDRESS(MATCH($O$2,'ru double'!$A$1:$AH$1,0),MATCH(V3,'ru double'!$A$1:$A$34,0))),0)
+ IFERROR(INDIRECT("'ru double'!" &amp; ADDRESS(MATCH($P$2,'ru double'!$A$1:$AH$1,0),MATCH(V3,'ru double'!$A$1:$A$34,0))),0)
+ IFERROR(INDIRECT("'ru double'!" &amp; ADDRESS(MATCH($Q$2,'ru double'!$A$1:$AH$1,0),MATCH(V3,'ru double'!$A$1:$A$34,0))),0)
+ IFERROR(INDIRECT("'ru double'!" &amp; ADDRESS(MATCH($R$2,'ru double'!$A$1:$AH$1,0),MATCH(V3,'ru double'!$A$1:$A$34,0))),0)
+ IFERROR(INDIRECT("'ru double'!" &amp; ADDRESS(MATCH($N$3,'ru double'!$A$1:$AH$1,0),MATCH(V3,'ru double'!$A$1:$A$34,0))),0)
+ IFERROR(INDIRECT("'ru double'!" &amp; ADDRESS(MATCH($O$3,'ru double'!$A$1:$AH$1,0),MATCH(V3,'ru double'!$A$1:$A$34,0))),0)
+ IFERROR(INDIRECT("'ru double'!" &amp; ADDRESS(MATCH($P$3,'ru double'!$A$1:$AH$1,0),MATCH(V3,'ru double'!$A$1:$A$34,0))),0)
+ IFERROR(INDIRECT("'ru double'!" &amp; ADDRESS(MATCH($Q$3,'ru double'!$A$1:$AH$1,0),MATCH(V3,'ru double'!$A$1:$A$34,0))),0)
+ IFERROR(INDIRECT("'ru double'!" &amp; ADDRESS(MATCH($R$3,'ru double'!$A$1:$AH$1,0),MATCH(V3,'ru double'!$A$1:$A$34,0))),0)
+ IFERROR(INDIRECT("'ru double'!" &amp; ADDRESS(MATCH($N$1,'ru double'!$A$1:$AH$1,0),MATCH(V3,'ru double'!$A$1:$A$34,0))),0)) / SUM('ru double'!$B$2:$AH$34)</f>
        <v>1.0351123069834668E-2</v>
      </c>
      <c r="W43" s="49">
        <f ca="1">(IFERROR(INDIRECT("'ru double'!" &amp; ADDRESS(MATCH($O$1,'ru double'!$A$1:$AH$1,0),MATCH(W3,'ru double'!$A$1:$A$34,0))),0)
+ IFERROR(INDIRECT("'ru double'!" &amp; ADDRESS(MATCH($P$1,'ru double'!$A$1:$AH$1,0),MATCH(W3,'ru double'!$A$1:$A$34,0))),0)
+ IFERROR(INDIRECT("'ru double'!" &amp; ADDRESS(MATCH($Q$1,'ru double'!$A$1:$AH$1,0),MATCH(W3,'ru double'!$A$1:$A$34,0))),0)
+ IFERROR(INDIRECT("'ru double'!" &amp; ADDRESS(MATCH($R$1,'ru double'!$A$1:$AH$1,0),MATCH(W3,'ru double'!$A$1:$A$34,0))),0)
+ IFERROR(INDIRECT("'ru double'!" &amp; ADDRESS(MATCH($N$2,'ru double'!$A$1:$AH$1,0),MATCH(W3,'ru double'!$A$1:$A$34,0))),0)
+ IFERROR(INDIRECT("'ru double'!" &amp; ADDRESS(MATCH($O$2,'ru double'!$A$1:$AH$1,0),MATCH(W3,'ru double'!$A$1:$A$34,0))),0)
+ IFERROR(INDIRECT("'ru double'!" &amp; ADDRESS(MATCH($P$2,'ru double'!$A$1:$AH$1,0),MATCH(W3,'ru double'!$A$1:$A$34,0))),0)
+ IFERROR(INDIRECT("'ru double'!" &amp; ADDRESS(MATCH($Q$2,'ru double'!$A$1:$AH$1,0),MATCH(W3,'ru double'!$A$1:$A$34,0))),0)
+ IFERROR(INDIRECT("'ru double'!" &amp; ADDRESS(MATCH($R$2,'ru double'!$A$1:$AH$1,0),MATCH(W3,'ru double'!$A$1:$A$34,0))),0)
+ IFERROR(INDIRECT("'ru double'!" &amp; ADDRESS(MATCH($N$3,'ru double'!$A$1:$AH$1,0),MATCH(W3,'ru double'!$A$1:$A$34,0))),0)
+ IFERROR(INDIRECT("'ru double'!" &amp; ADDRESS(MATCH($O$3,'ru double'!$A$1:$AH$1,0),MATCH(W3,'ru double'!$A$1:$A$34,0))),0)
+ IFERROR(INDIRECT("'ru double'!" &amp; ADDRESS(MATCH($P$3,'ru double'!$A$1:$AH$1,0),MATCH(W3,'ru double'!$A$1:$A$34,0))),0)
+ IFERROR(INDIRECT("'ru double'!" &amp; ADDRESS(MATCH($Q$3,'ru double'!$A$1:$AH$1,0),MATCH(W3,'ru double'!$A$1:$A$34,0))),0)
+ IFERROR(INDIRECT("'ru double'!" &amp; ADDRESS(MATCH($R$3,'ru double'!$A$1:$AH$1,0),MATCH(W3,'ru double'!$A$1:$A$34,0))),0)
+ IFERROR(INDIRECT("'ru double'!" &amp; ADDRESS(MATCH($N$1,'ru double'!$A$1:$AH$1,0),MATCH(W3,'ru double'!$A$1:$A$34,0))),0)) / SUM('ru double'!$B$2:$AH$34)</f>
        <v>1.2220809218338631E-2</v>
      </c>
      <c r="X43" s="49"/>
      <c r="Y43" s="49"/>
      <c r="Z43" s="32"/>
    </row>
    <row r="44" spans="1:26" ht="15" customHeight="1" outlineLevel="1" x14ac:dyDescent="0.25">
      <c r="A44" s="373" t="s">
        <v>248</v>
      </c>
      <c r="B44" s="374"/>
      <c r="C44" s="374"/>
      <c r="D44" s="374"/>
      <c r="E44" s="374"/>
      <c r="F44" s="374"/>
      <c r="G44" s="374"/>
      <c r="H44" s="374"/>
      <c r="I44" s="374"/>
      <c r="J44" s="374"/>
      <c r="K44" s="374"/>
      <c r="L44" s="374"/>
      <c r="N44" s="373" t="s">
        <v>248</v>
      </c>
      <c r="O44" s="374"/>
      <c r="P44" s="374"/>
      <c r="Q44" s="374"/>
      <c r="R44" s="374"/>
      <c r="S44" s="374"/>
      <c r="T44" s="374"/>
      <c r="U44" s="374"/>
      <c r="V44" s="374"/>
      <c r="W44" s="374"/>
      <c r="X44" s="374"/>
      <c r="Y44" s="374"/>
      <c r="Z44" s="32"/>
    </row>
    <row r="45" spans="1:26" ht="15" customHeight="1" outlineLevel="1" x14ac:dyDescent="0.25">
      <c r="A45" s="48">
        <f ca="1">(IFERROR(INDIRECT("'en double'!" &amp; ADDRESS(MATCH($B$1,'en double'!$A$1:$AA$1,0),MATCH(A1,'en double'!$A$1:$A$27,0))),0)
+ IFERROR(INDIRECT("'en double'!" &amp; ADDRESS(MATCH($C$1,'en double'!$A$1:$AA$1,0),MATCH(A1,'en double'!$A$1:$A$27,0))),0)
+ IFERROR(INDIRECT("'en double'!" &amp; ADDRESS(MATCH($D$1,'en double'!$A$1:$AA$1,0),MATCH(A1,'en double'!$A$1:$A$27,0))),0)
+ IFERROR(INDIRECT("'en double'!" &amp; ADDRESS(MATCH($E$1,'en double'!$A$1:$AA$1,0),MATCH(A1,'en double'!$A$1:$A$27,0))),0)
+ IFERROR(INDIRECT("'en double'!" &amp; ADDRESS(MATCH($A$2,'en double'!$A$1:$AA$1,0),MATCH(A1,'en double'!$A$1:$A$27,0))),0)
+ IFERROR(INDIRECT("'en double'!" &amp; ADDRESS(MATCH($B$2,'en double'!$A$1:$AA$1,0),MATCH(A1,'en double'!$A$1:$A$27,0))),0)
+ IFERROR(INDIRECT("'en double'!" &amp; ADDRESS(MATCH($C$2,'en double'!$A$1:$AA$1,0),MATCH(A1,'en double'!$A$1:$A$27,0))),0)
+ IFERROR(INDIRECT("'en double'!" &amp; ADDRESS(MATCH($D$2,'en double'!$A$1:$AA$1,0),MATCH(A1,'en double'!$A$1:$A$27,0))),0)
+ IFERROR(INDIRECT("'en double'!" &amp; ADDRESS(MATCH($E$2,'en double'!$A$1:$AA$1,0),MATCH(A1,'en double'!$A$1:$A$27,0))),0)
+ IFERROR(INDIRECT("'en double'!" &amp; ADDRESS(MATCH($A$3,'en double'!$A$1:$AA$1,0),MATCH(A1,'en double'!$A$1:$A$27,0))),0)
+ IFERROR(INDIRECT("'en double'!" &amp; ADDRESS(MATCH($B$3,'en double'!$A$1:$AA$1,0),MATCH(A1,'en double'!$A$1:$A$27,0))),0)
+ IFERROR(INDIRECT("'en double'!" &amp; ADDRESS(MATCH($C$3,'en double'!$A$1:$AA$1,0),MATCH(A1,'en double'!$A$1:$A$27,0))),0)
+ IFERROR(INDIRECT("'en double'!" &amp; ADDRESS(MATCH($D$3,'en double'!$A$1:$AA$1,0),MATCH(A1,'en double'!$A$1:$A$27,0))),0)
+ IFERROR(INDIRECT("'en double'!" &amp; ADDRESS(MATCH($E$3,'en double'!$A$1:$AA$1,0),MATCH(A1,'en double'!$A$1:$A$27,0))),0)
+ IFERROR(INDIRECT("'en double'!" &amp; ADDRESS(MATCH($A$1,'en double'!$A$1:$AA$1,0),MATCH(A1,'en double'!$A$1:$A$27,0))),0)) / SUM('en double'!$B$2:$AA$27)</f>
        <v>7.2787699622650864E-4</v>
      </c>
      <c r="B45" s="48">
        <f ca="1">(IFERROR(INDIRECT("'en double'!" &amp; ADDRESS(MATCH($B$1,'en double'!$A$1:$AA$1,0),MATCH(B1,'en double'!$A$1:$A$27,0))),0)
+ IFERROR(INDIRECT("'en double'!" &amp; ADDRESS(MATCH($C$1,'en double'!$A$1:$AA$1,0),MATCH(B1,'en double'!$A$1:$A$27,0))),0)
+ IFERROR(INDIRECT("'en double'!" &amp; ADDRESS(MATCH($D$1,'en double'!$A$1:$AA$1,0),MATCH(B1,'en double'!$A$1:$A$27,0))),0)
+ IFERROR(INDIRECT("'en double'!" &amp; ADDRESS(MATCH($E$1,'en double'!$A$1:$AA$1,0),MATCH(B1,'en double'!$A$1:$A$27,0))),0)
+ IFERROR(INDIRECT("'en double'!" &amp; ADDRESS(MATCH($A$2,'en double'!$A$1:$AA$1,0),MATCH(B1,'en double'!$A$1:$A$27,0))),0)
+ IFERROR(INDIRECT("'en double'!" &amp; ADDRESS(MATCH($B$2,'en double'!$A$1:$AA$1,0),MATCH(B1,'en double'!$A$1:$A$27,0))),0)
+ IFERROR(INDIRECT("'en double'!" &amp; ADDRESS(MATCH($C$2,'en double'!$A$1:$AA$1,0),MATCH(B1,'en double'!$A$1:$A$27,0))),0)
+ IFERROR(INDIRECT("'en double'!" &amp; ADDRESS(MATCH($D$2,'en double'!$A$1:$AA$1,0),MATCH(B1,'en double'!$A$1:$A$27,0))),0)
+ IFERROR(INDIRECT("'en double'!" &amp; ADDRESS(MATCH($E$2,'en double'!$A$1:$AA$1,0),MATCH(B1,'en double'!$A$1:$A$27,0))),0)
+ IFERROR(INDIRECT("'en double'!" &amp; ADDRESS(MATCH($A$3,'en double'!$A$1:$AA$1,0),MATCH(B1,'en double'!$A$1:$A$27,0))),0)
+ IFERROR(INDIRECT("'en double'!" &amp; ADDRESS(MATCH($B$3,'en double'!$A$1:$AA$1,0),MATCH(B1,'en double'!$A$1:$A$27,0))),0)
+ IFERROR(INDIRECT("'en double'!" &amp; ADDRESS(MATCH($C$3,'en double'!$A$1:$AA$1,0),MATCH(B1,'en double'!$A$1:$A$27,0))),0)
+ IFERROR(INDIRECT("'en double'!" &amp; ADDRESS(MATCH($D$3,'en double'!$A$1:$AA$1,0),MATCH(B1,'en double'!$A$1:$A$27,0))),0)
+ IFERROR(INDIRECT("'en double'!" &amp; ADDRESS(MATCH($E$3,'en double'!$A$1:$AA$1,0),MATCH(B1,'en double'!$A$1:$A$27,0))),0)
+ IFERROR(INDIRECT("'en double'!" &amp; ADDRESS(MATCH($A$1,'en double'!$A$1:$AA$1,0),MATCH(B1,'en double'!$A$1:$A$27,0))),0)) / SUM('en double'!$B$2:$AA$27)</f>
        <v>1.0822650373889922E-2</v>
      </c>
      <c r="C45" s="48">
        <f ca="1">(IFERROR(INDIRECT("'en double'!" &amp; ADDRESS(MATCH($B$1,'en double'!$A$1:$AA$1,0),MATCH(C1,'en double'!$A$1:$A$27,0))),0)
+ IFERROR(INDIRECT("'en double'!" &amp; ADDRESS(MATCH($C$1,'en double'!$A$1:$AA$1,0),MATCH(C1,'en double'!$A$1:$A$27,0))),0)
+ IFERROR(INDIRECT("'en double'!" &amp; ADDRESS(MATCH($D$1,'en double'!$A$1:$AA$1,0),MATCH(C1,'en double'!$A$1:$A$27,0))),0)
+ IFERROR(INDIRECT("'en double'!" &amp; ADDRESS(MATCH($E$1,'en double'!$A$1:$AA$1,0),MATCH(C1,'en double'!$A$1:$A$27,0))),0)
+ IFERROR(INDIRECT("'en double'!" &amp; ADDRESS(MATCH($A$2,'en double'!$A$1:$AA$1,0),MATCH(C1,'en double'!$A$1:$A$27,0))),0)
+ IFERROR(INDIRECT("'en double'!" &amp; ADDRESS(MATCH($B$2,'en double'!$A$1:$AA$1,0),MATCH(C1,'en double'!$A$1:$A$27,0))),0)
+ IFERROR(INDIRECT("'en double'!" &amp; ADDRESS(MATCH($C$2,'en double'!$A$1:$AA$1,0),MATCH(C1,'en double'!$A$1:$A$27,0))),0)
+ IFERROR(INDIRECT("'en double'!" &amp; ADDRESS(MATCH($D$2,'en double'!$A$1:$AA$1,0),MATCH(C1,'en double'!$A$1:$A$27,0))),0)
+ IFERROR(INDIRECT("'en double'!" &amp; ADDRESS(MATCH($E$2,'en double'!$A$1:$AA$1,0),MATCH(C1,'en double'!$A$1:$A$27,0))),0)
+ IFERROR(INDIRECT("'en double'!" &amp; ADDRESS(MATCH($A$3,'en double'!$A$1:$AA$1,0),MATCH(C1,'en double'!$A$1:$A$27,0))),0)
+ IFERROR(INDIRECT("'en double'!" &amp; ADDRESS(MATCH($B$3,'en double'!$A$1:$AA$1,0),MATCH(C1,'en double'!$A$1:$A$27,0))),0)
+ IFERROR(INDIRECT("'en double'!" &amp; ADDRESS(MATCH($C$3,'en double'!$A$1:$AA$1,0),MATCH(C1,'en double'!$A$1:$A$27,0))),0)
+ IFERROR(INDIRECT("'en double'!" &amp; ADDRESS(MATCH($D$3,'en double'!$A$1:$AA$1,0),MATCH(C1,'en double'!$A$1:$A$27,0))),0)
+ IFERROR(INDIRECT("'en double'!" &amp; ADDRESS(MATCH($E$3,'en double'!$A$1:$AA$1,0),MATCH(C1,'en double'!$A$1:$A$27,0))),0)
+ IFERROR(INDIRECT("'en double'!" &amp; ADDRESS(MATCH($A$1,'en double'!$A$1:$AA$1,0),MATCH(C1,'en double'!$A$1:$A$27,0))),0)) / SUM('en double'!$B$2:$AA$27)</f>
        <v>2.0029970215744057E-3</v>
      </c>
      <c r="D45" s="165">
        <f ca="1">(IFERROR(INDIRECT("'en double'!" &amp; ADDRESS(MATCH($B$1,'en double'!$A$1:$AA$1,0),MATCH(D1,'en double'!$A$1:$A$27,0))),0)
+ IFERROR(INDIRECT("'en double'!" &amp; ADDRESS(MATCH($C$1,'en double'!$A$1:$AA$1,0),MATCH(D1,'en double'!$A$1:$A$27,0))),0)
+ IFERROR(INDIRECT("'en double'!" &amp; ADDRESS(MATCH($D$1,'en double'!$A$1:$AA$1,0),MATCH(D1,'en double'!$A$1:$A$27,0))),0)
+ IFERROR(INDIRECT("'en double'!" &amp; ADDRESS(MATCH($E$1,'en double'!$A$1:$AA$1,0),MATCH(D1,'en double'!$A$1:$A$27,0))),0)
+ IFERROR(INDIRECT("'en double'!" &amp; ADDRESS(MATCH($A$2,'en double'!$A$1:$AA$1,0),MATCH(D1,'en double'!$A$1:$A$27,0))),0)
+ IFERROR(INDIRECT("'en double'!" &amp; ADDRESS(MATCH($B$2,'en double'!$A$1:$AA$1,0),MATCH(D1,'en double'!$A$1:$A$27,0))),0)
+ IFERROR(INDIRECT("'en double'!" &amp; ADDRESS(MATCH($C$2,'en double'!$A$1:$AA$1,0),MATCH(D1,'en double'!$A$1:$A$27,0))),0)
+ IFERROR(INDIRECT("'en double'!" &amp; ADDRESS(MATCH($D$2,'en double'!$A$1:$AA$1,0),MATCH(D1,'en double'!$A$1:$A$27,0))),0)
+ IFERROR(INDIRECT("'en double'!" &amp; ADDRESS(MATCH($E$2,'en double'!$A$1:$AA$1,0),MATCH(D1,'en double'!$A$1:$A$27,0))),0)
+ IFERROR(INDIRECT("'en double'!" &amp; ADDRESS(MATCH($A$3,'en double'!$A$1:$AA$1,0),MATCH(D1,'en double'!$A$1:$A$27,0))),0)
+ IFERROR(INDIRECT("'en double'!" &amp; ADDRESS(MATCH($B$3,'en double'!$A$1:$AA$1,0),MATCH(D1,'en double'!$A$1:$A$27,0))),0)
+ IFERROR(INDIRECT("'en double'!" &amp; ADDRESS(MATCH($C$3,'en double'!$A$1:$AA$1,0),MATCH(D1,'en double'!$A$1:$A$27,0))),0)
+ IFERROR(INDIRECT("'en double'!" &amp; ADDRESS(MATCH($D$3,'en double'!$A$1:$AA$1,0),MATCH(D1,'en double'!$A$1:$A$27,0))),0)
+ IFERROR(INDIRECT("'en double'!" &amp; ADDRESS(MATCH($E$3,'en double'!$A$1:$AA$1,0),MATCH(D1,'en double'!$A$1:$A$27,0))),0)
+ IFERROR(INDIRECT("'en double'!" &amp; ADDRESS(MATCH($A$1,'en double'!$A$1:$AA$1,0),MATCH(D1,'en double'!$A$1:$A$27,0))),0)) / SUM('en double'!$B$2:$AA$27)</f>
        <v>4.6558338698512568E-3</v>
      </c>
      <c r="E45" s="50">
        <f ca="1">(IFERROR(INDIRECT("'en double'!" &amp; ADDRESS(MATCH($B$1,'en double'!$A$1:$AA$1,0),MATCH(E1,'en double'!$A$1:$A$27,0))),0)
+ IFERROR(INDIRECT("'en double'!" &amp; ADDRESS(MATCH($C$1,'en double'!$A$1:$AA$1,0),MATCH(E1,'en double'!$A$1:$A$27,0))),0)
+ IFERROR(INDIRECT("'en double'!" &amp; ADDRESS(MATCH($D$1,'en double'!$A$1:$AA$1,0),MATCH(E1,'en double'!$A$1:$A$27,0))),0)
+ IFERROR(INDIRECT("'en double'!" &amp; ADDRESS(MATCH($E$1,'en double'!$A$1:$AA$1,0),MATCH(E1,'en double'!$A$1:$A$27,0))),0)
+ IFERROR(INDIRECT("'en double'!" &amp; ADDRESS(MATCH($A$2,'en double'!$A$1:$AA$1,0),MATCH(E1,'en double'!$A$1:$A$27,0))),0)
+ IFERROR(INDIRECT("'en double'!" &amp; ADDRESS(MATCH($B$2,'en double'!$A$1:$AA$1,0),MATCH(E1,'en double'!$A$1:$A$27,0))),0)
+ IFERROR(INDIRECT("'en double'!" &amp; ADDRESS(MATCH($C$2,'en double'!$A$1:$AA$1,0),MATCH(E1,'en double'!$A$1:$A$27,0))),0)
+ IFERROR(INDIRECT("'en double'!" &amp; ADDRESS(MATCH($D$2,'en double'!$A$1:$AA$1,0),MATCH(E1,'en double'!$A$1:$A$27,0))),0)
+ IFERROR(INDIRECT("'en double'!" &amp; ADDRESS(MATCH($E$2,'en double'!$A$1:$AA$1,0),MATCH(E1,'en double'!$A$1:$A$27,0))),0)
+ IFERROR(INDIRECT("'en double'!" &amp; ADDRESS(MATCH($A$3,'en double'!$A$1:$AA$1,0),MATCH(E1,'en double'!$A$1:$A$27,0))),0)
+ IFERROR(INDIRECT("'en double'!" &amp; ADDRESS(MATCH($B$3,'en double'!$A$1:$AA$1,0),MATCH(E1,'en double'!$A$1:$A$27,0))),0)
+ IFERROR(INDIRECT("'en double'!" &amp; ADDRESS(MATCH($C$3,'en double'!$A$1:$AA$1,0),MATCH(E1,'en double'!$A$1:$A$27,0))),0)
+ IFERROR(INDIRECT("'en double'!" &amp; ADDRESS(MATCH($D$3,'en double'!$A$1:$AA$1,0),MATCH(E1,'en double'!$A$1:$A$27,0))),0)
+ IFERROR(INDIRECT("'en double'!" &amp; ADDRESS(MATCH($E$3,'en double'!$A$1:$AA$1,0),MATCH(E1,'en double'!$A$1:$A$27,0))),0)
+ IFERROR(INDIRECT("'en double'!" &amp; ADDRESS(MATCH($A$1,'en double'!$A$1:$AA$1,0),MATCH(E1,'en double'!$A$1:$A$27,0))),0)) / SUM('en double'!$B$2:$AA$27)</f>
        <v>2.6745025155644688E-3</v>
      </c>
      <c r="F45" s="49">
        <f ca="1">(IFERROR(INDIRECT("'en double'!" &amp; ADDRESS(MATCH($I$1,'en double'!$A$1:$AA$1,0),MATCH(F1,'en double'!$A$1:$A$27,0))),0)
+ IFERROR(INDIRECT("'en double'!" &amp; ADDRESS(MATCH($G$1,'en double'!$A$1:$AA$1,0),MATCH(F1,'en double'!$A$1:$A$27,0))),0)
+ IFERROR(INDIRECT("'en double'!" &amp; ADDRESS(MATCH($H$1,'en double'!$A$1:$AA$1,0),MATCH(F1,'en double'!$A$1:$A$27,0))),0)
+ IFERROR(INDIRECT("'en double'!" &amp; ADDRESS(MATCH($J$1,'en double'!$A$1:$AA$1,0),MATCH(F1,'en double'!$A$1:$A$27,0))),0)
+ IFERROR(INDIRECT("'en double'!" &amp; ADDRESS(MATCH($K$1,'en double'!$A$1:$AA$1,0),MATCH(F1,'en double'!$A$1:$A$27,0))),0)
+ IFERROR(INDIRECT("'en double'!" &amp; ADDRESS(MATCH($L$1,'en double'!$A$1:$AA$1,0),MATCH(F1,'en double'!$A$1:$A$27,0))),0)
+ IFERROR(INDIRECT("'en double'!" &amp; ADDRESS(MATCH($F$2,'en double'!$A$1:$AA$1,0),MATCH(F1,'en double'!$A$1:$A$27,0))),0)
+ IFERROR(INDIRECT("'en double'!" &amp; ADDRESS(MATCH($G$2,'en double'!$A$1:$AA$1,0),MATCH(F1,'en double'!$A$1:$A$27,0))),0)
+ IFERROR(INDIRECT("'en double'!" &amp; ADDRESS(MATCH($H$2,'en double'!$A$1:$AA$1,0),MATCH(F1,'en double'!$A$1:$A$27,0))),0)
+ IFERROR(INDIRECT("'en double'!" &amp; ADDRESS(MATCH($I$2,'en double'!$A$1:$AA$1,0),MATCH(F1,'en double'!$A$1:$A$27,0))),0)
+ IFERROR(INDIRECT("'en double'!" &amp; ADDRESS(MATCH($J$2,'en double'!$A$1:$AA$1,0),MATCH(F1,'en double'!$A$1:$A$27,0))),0)
+ IFERROR(INDIRECT("'en double'!" &amp; ADDRESS(MATCH($K$2,'en double'!$A$1:$AA$1,0),MATCH(F1,'en double'!$A$1:$A$27,0))),0)
+ IFERROR(INDIRECT("'en double'!" &amp; ADDRESS(MATCH($F$3,'en double'!$A$1:$AA$1,0),MATCH(F1,'en double'!$A$1:$A$27,0))),0)
+ IFERROR(INDIRECT("'en double'!" &amp; ADDRESS(MATCH($G$3,'en double'!$A$1:$AA$1,0),MATCH(F1,'en double'!$A$1:$A$27,0))),0)
+ IFERROR(INDIRECT("'en double'!" &amp; ADDRESS(MATCH($H$3,'en double'!$A$1:$AA$1,0),MATCH(F1,'en double'!$A$1:$A$27,0))),0)
+ IFERROR(INDIRECT("'en double'!" &amp; ADDRESS(MATCH($I$3,'en double'!$A$1:$AA$1,0),MATCH(F1,'en double'!$A$1:$A$27,0))),0)
+ IFERROR(INDIRECT("'en double'!" &amp; ADDRESS(MATCH($J$3,'en double'!$A$1:$AA$1,0),MATCH(F1,'en double'!$A$1:$A$27,0))),0)
+ IFERROR(INDIRECT("'en double'!" &amp; ADDRESS(MATCH($F$1,'en double'!$A$1:$AA$1,0),MATCH(F1,'en double'!$A$1:$A$27,0))),0)) / SUM('en double'!$B$2:$AA$27)</f>
        <v>1.4692344617900539E-4</v>
      </c>
      <c r="G45" s="47">
        <f ca="1">(IFERROR(INDIRECT("'en double'!" &amp; ADDRESS(MATCH($I$1,'en double'!$A$1:$AA$1,0),MATCH(G1,'en double'!$A$1:$A$27,0))),0)
+ IFERROR(INDIRECT("'en double'!" &amp; ADDRESS(MATCH($G$1,'en double'!$A$1:$AA$1,0),MATCH(G1,'en double'!$A$1:$A$27,0))),0)
+ IFERROR(INDIRECT("'en double'!" &amp; ADDRESS(MATCH($H$1,'en double'!$A$1:$AA$1,0),MATCH(G1,'en double'!$A$1:$A$27,0))),0)
+ IFERROR(INDIRECT("'en double'!" &amp; ADDRESS(MATCH($J$1,'en double'!$A$1:$AA$1,0),MATCH(G1,'en double'!$A$1:$A$27,0))),0)
+ IFERROR(INDIRECT("'en double'!" &amp; ADDRESS(MATCH($K$1,'en double'!$A$1:$AA$1,0),MATCH(G1,'en double'!$A$1:$A$27,0))),0)
+ IFERROR(INDIRECT("'en double'!" &amp; ADDRESS(MATCH($L$1,'en double'!$A$1:$AA$1,0),MATCH(G1,'en double'!$A$1:$A$27,0))),0)
+ IFERROR(INDIRECT("'en double'!" &amp; ADDRESS(MATCH($F$2,'en double'!$A$1:$AA$1,0),MATCH(G1,'en double'!$A$1:$A$27,0))),0)
+ IFERROR(INDIRECT("'en double'!" &amp; ADDRESS(MATCH($G$2,'en double'!$A$1:$AA$1,0),MATCH(G1,'en double'!$A$1:$A$27,0))),0)
+ IFERROR(INDIRECT("'en double'!" &amp; ADDRESS(MATCH($H$2,'en double'!$A$1:$AA$1,0),MATCH(G1,'en double'!$A$1:$A$27,0))),0)
+ IFERROR(INDIRECT("'en double'!" &amp; ADDRESS(MATCH($I$2,'en double'!$A$1:$AA$1,0),MATCH(G1,'en double'!$A$1:$A$27,0))),0)
+ IFERROR(INDIRECT("'en double'!" &amp; ADDRESS(MATCH($J$2,'en double'!$A$1:$AA$1,0),MATCH(G1,'en double'!$A$1:$A$27,0))),0)
+ IFERROR(INDIRECT("'en double'!" &amp; ADDRESS(MATCH($K$2,'en double'!$A$1:$AA$1,0),MATCH(G1,'en double'!$A$1:$A$27,0))),0)
+ IFERROR(INDIRECT("'en double'!" &amp; ADDRESS(MATCH($F$3,'en double'!$A$1:$AA$1,0),MATCH(G1,'en double'!$A$1:$A$27,0))),0)
+ IFERROR(INDIRECT("'en double'!" &amp; ADDRESS(MATCH($G$3,'en double'!$A$1:$AA$1,0),MATCH(G1,'en double'!$A$1:$A$27,0))),0)
+ IFERROR(INDIRECT("'en double'!" &amp; ADDRESS(MATCH($H$3,'en double'!$A$1:$AA$1,0),MATCH(G1,'en double'!$A$1:$A$27,0))),0)
+ IFERROR(INDIRECT("'en double'!" &amp; ADDRESS(MATCH($I$3,'en double'!$A$1:$AA$1,0),MATCH(G1,'en double'!$A$1:$A$27,0))),0)
+ IFERROR(INDIRECT("'en double'!" &amp; ADDRESS(MATCH($J$3,'en double'!$A$1:$AA$1,0),MATCH(G1,'en double'!$A$1:$A$27,0))),0)
+ IFERROR(INDIRECT("'en double'!" &amp; ADDRESS(MATCH($F$1,'en double'!$A$1:$AA$1,0),MATCH(G1,'en double'!$A$1:$A$27,0))),0)) / SUM('en double'!$B$2:$AA$27)</f>
        <v>2.1926381394090705E-3</v>
      </c>
      <c r="H45" s="47">
        <f ca="1">(IFERROR(INDIRECT("'en double'!" &amp; ADDRESS(MATCH($I$1,'en double'!$A$1:$AA$1,0),MATCH(H1,'en double'!$A$1:$A$27,0))),0)
+ IFERROR(INDIRECT("'en double'!" &amp; ADDRESS(MATCH($G$1,'en double'!$A$1:$AA$1,0),MATCH(H1,'en double'!$A$1:$A$27,0))),0)
+ IFERROR(INDIRECT("'en double'!" &amp; ADDRESS(MATCH($H$1,'en double'!$A$1:$AA$1,0),MATCH(H1,'en double'!$A$1:$A$27,0))),0)
+ IFERROR(INDIRECT("'en double'!" &amp; ADDRESS(MATCH($J$1,'en double'!$A$1:$AA$1,0),MATCH(H1,'en double'!$A$1:$A$27,0))),0)
+ IFERROR(INDIRECT("'en double'!" &amp; ADDRESS(MATCH($K$1,'en double'!$A$1:$AA$1,0),MATCH(H1,'en double'!$A$1:$A$27,0))),0)
+ IFERROR(INDIRECT("'en double'!" &amp; ADDRESS(MATCH($L$1,'en double'!$A$1:$AA$1,0),MATCH(H1,'en double'!$A$1:$A$27,0))),0)
+ IFERROR(INDIRECT("'en double'!" &amp; ADDRESS(MATCH($F$2,'en double'!$A$1:$AA$1,0),MATCH(H1,'en double'!$A$1:$A$27,0))),0)
+ IFERROR(INDIRECT("'en double'!" &amp; ADDRESS(MATCH($G$2,'en double'!$A$1:$AA$1,0),MATCH(H1,'en double'!$A$1:$A$27,0))),0)
+ IFERROR(INDIRECT("'en double'!" &amp; ADDRESS(MATCH($H$2,'en double'!$A$1:$AA$1,0),MATCH(H1,'en double'!$A$1:$A$27,0))),0)
+ IFERROR(INDIRECT("'en double'!" &amp; ADDRESS(MATCH($I$2,'en double'!$A$1:$AA$1,0),MATCH(H1,'en double'!$A$1:$A$27,0))),0)
+ IFERROR(INDIRECT("'en double'!" &amp; ADDRESS(MATCH($J$2,'en double'!$A$1:$AA$1,0),MATCH(H1,'en double'!$A$1:$A$27,0))),0)
+ IFERROR(INDIRECT("'en double'!" &amp; ADDRESS(MATCH($K$2,'en double'!$A$1:$AA$1,0),MATCH(H1,'en double'!$A$1:$A$27,0))),0)
+ IFERROR(INDIRECT("'en double'!" &amp; ADDRESS(MATCH($F$3,'en double'!$A$1:$AA$1,0),MATCH(H1,'en double'!$A$1:$A$27,0))),0)
+ IFERROR(INDIRECT("'en double'!" &amp; ADDRESS(MATCH($G$3,'en double'!$A$1:$AA$1,0),MATCH(H1,'en double'!$A$1:$A$27,0))),0)
+ IFERROR(INDIRECT("'en double'!" &amp; ADDRESS(MATCH($H$3,'en double'!$A$1:$AA$1,0),MATCH(H1,'en double'!$A$1:$A$27,0))),0)
+ IFERROR(INDIRECT("'en double'!" &amp; ADDRESS(MATCH($I$3,'en double'!$A$1:$AA$1,0),MATCH(H1,'en double'!$A$1:$A$27,0))),0)
+ IFERROR(INDIRECT("'en double'!" &amp; ADDRESS(MATCH($J$3,'en double'!$A$1:$AA$1,0),MATCH(H1,'en double'!$A$1:$A$27,0))),0)
+ IFERROR(INDIRECT("'en double'!" &amp; ADDRESS(MATCH($F$1,'en double'!$A$1:$AA$1,0),MATCH(H1,'en double'!$A$1:$A$27,0))),0)) / SUM('en double'!$B$2:$AA$27)</f>
        <v>1.8608730859817381E-2</v>
      </c>
      <c r="I45" s="47">
        <f ca="1">(IFERROR(INDIRECT("'en double'!" &amp; ADDRESS(MATCH($I$1,'en double'!$A$1:$AA$1,0),MATCH(I1,'en double'!$A$1:$A$27,0))),0)
+ IFERROR(INDIRECT("'en double'!" &amp; ADDRESS(MATCH($G$1,'en double'!$A$1:$AA$1,0),MATCH(I1,'en double'!$A$1:$A$27,0))),0)
+ IFERROR(INDIRECT("'en double'!" &amp; ADDRESS(MATCH($H$1,'en double'!$A$1:$AA$1,0),MATCH(I1,'en double'!$A$1:$A$27,0))),0)
+ IFERROR(INDIRECT("'en double'!" &amp; ADDRESS(MATCH($J$1,'en double'!$A$1:$AA$1,0),MATCH(I1,'en double'!$A$1:$A$27,0))),0)
+ IFERROR(INDIRECT("'en double'!" &amp; ADDRESS(MATCH($K$1,'en double'!$A$1:$AA$1,0),MATCH(I1,'en double'!$A$1:$A$27,0))),0)
+ IFERROR(INDIRECT("'en double'!" &amp; ADDRESS(MATCH($L$1,'en double'!$A$1:$AA$1,0),MATCH(I1,'en double'!$A$1:$A$27,0))),0)
+ IFERROR(INDIRECT("'en double'!" &amp; ADDRESS(MATCH($F$2,'en double'!$A$1:$AA$1,0),MATCH(I1,'en double'!$A$1:$A$27,0))),0)
+ IFERROR(INDIRECT("'en double'!" &amp; ADDRESS(MATCH($G$2,'en double'!$A$1:$AA$1,0),MATCH(I1,'en double'!$A$1:$A$27,0))),0)
+ IFERROR(INDIRECT("'en double'!" &amp; ADDRESS(MATCH($H$2,'en double'!$A$1:$AA$1,0),MATCH(I1,'en double'!$A$1:$A$27,0))),0)
+ IFERROR(INDIRECT("'en double'!" &amp; ADDRESS(MATCH($I$2,'en double'!$A$1:$AA$1,0),MATCH(I1,'en double'!$A$1:$A$27,0))),0)
+ IFERROR(INDIRECT("'en double'!" &amp; ADDRESS(MATCH($J$2,'en double'!$A$1:$AA$1,0),MATCH(I1,'en double'!$A$1:$A$27,0))),0)
+ IFERROR(INDIRECT("'en double'!" &amp; ADDRESS(MATCH($K$2,'en double'!$A$1:$AA$1,0),MATCH(I1,'en double'!$A$1:$A$27,0))),0)
+ IFERROR(INDIRECT("'en double'!" &amp; ADDRESS(MATCH($F$3,'en double'!$A$1:$AA$1,0),MATCH(I1,'en double'!$A$1:$A$27,0))),0)
+ IFERROR(INDIRECT("'en double'!" &amp; ADDRESS(MATCH($G$3,'en double'!$A$1:$AA$1,0),MATCH(I1,'en double'!$A$1:$A$27,0))),0)
+ IFERROR(INDIRECT("'en double'!" &amp; ADDRESS(MATCH($H$3,'en double'!$A$1:$AA$1,0),MATCH(I1,'en double'!$A$1:$A$27,0))),0)
+ IFERROR(INDIRECT("'en double'!" &amp; ADDRESS(MATCH($I$3,'en double'!$A$1:$AA$1,0),MATCH(I1,'en double'!$A$1:$A$27,0))),0)
+ IFERROR(INDIRECT("'en double'!" &amp; ADDRESS(MATCH($J$3,'en double'!$A$1:$AA$1,0),MATCH(I1,'en double'!$A$1:$A$27,0))),0)
+ IFERROR(INDIRECT("'en double'!" &amp; ADDRESS(MATCH($F$1,'en double'!$A$1:$AA$1,0),MATCH(I1,'en double'!$A$1:$A$27,0))),0)) / SUM('en double'!$B$2:$AA$27)</f>
        <v>1.4323848819856044E-2</v>
      </c>
      <c r="J45" s="49">
        <f ca="1">(IFERROR(INDIRECT("'en double'!" &amp; ADDRESS(MATCH($I$1,'en double'!$A$1:$AA$1,0),MATCH(J1,'en double'!$A$1:$A$27,0))),0)
+ IFERROR(INDIRECT("'en double'!" &amp; ADDRESS(MATCH($G$1,'en double'!$A$1:$AA$1,0),MATCH(J1,'en double'!$A$1:$A$27,0))),0)
+ IFERROR(INDIRECT("'en double'!" &amp; ADDRESS(MATCH($H$1,'en double'!$A$1:$AA$1,0),MATCH(J1,'en double'!$A$1:$A$27,0))),0)
+ IFERROR(INDIRECT("'en double'!" &amp; ADDRESS(MATCH($J$1,'en double'!$A$1:$AA$1,0),MATCH(J1,'en double'!$A$1:$A$27,0))),0)
+ IFERROR(INDIRECT("'en double'!" &amp; ADDRESS(MATCH($K$1,'en double'!$A$1:$AA$1,0),MATCH(J1,'en double'!$A$1:$A$27,0))),0)
+ IFERROR(INDIRECT("'en double'!" &amp; ADDRESS(MATCH($L$1,'en double'!$A$1:$AA$1,0),MATCH(J1,'en double'!$A$1:$A$27,0))),0)
+ IFERROR(INDIRECT("'en double'!" &amp; ADDRESS(MATCH($F$2,'en double'!$A$1:$AA$1,0),MATCH(J1,'en double'!$A$1:$A$27,0))),0)
+ IFERROR(INDIRECT("'en double'!" &amp; ADDRESS(MATCH($G$2,'en double'!$A$1:$AA$1,0),MATCH(J1,'en double'!$A$1:$A$27,0))),0)
+ IFERROR(INDIRECT("'en double'!" &amp; ADDRESS(MATCH($H$2,'en double'!$A$1:$AA$1,0),MATCH(J1,'en double'!$A$1:$A$27,0))),0)
+ IFERROR(INDIRECT("'en double'!" &amp; ADDRESS(MATCH($I$2,'en double'!$A$1:$AA$1,0),MATCH(J1,'en double'!$A$1:$A$27,0))),0)
+ IFERROR(INDIRECT("'en double'!" &amp; ADDRESS(MATCH($J$2,'en double'!$A$1:$AA$1,0),MATCH(J1,'en double'!$A$1:$A$27,0))),0)
+ IFERROR(INDIRECT("'en double'!" &amp; ADDRESS(MATCH($K$2,'en double'!$A$1:$AA$1,0),MATCH(J1,'en double'!$A$1:$A$27,0))),0)
+ IFERROR(INDIRECT("'en double'!" &amp; ADDRESS(MATCH($F$3,'en double'!$A$1:$AA$1,0),MATCH(J1,'en double'!$A$1:$A$27,0))),0)
+ IFERROR(INDIRECT("'en double'!" &amp; ADDRESS(MATCH($G$3,'en double'!$A$1:$AA$1,0),MATCH(J1,'en double'!$A$1:$A$27,0))),0)
+ IFERROR(INDIRECT("'en double'!" &amp; ADDRESS(MATCH($H$3,'en double'!$A$1:$AA$1,0),MATCH(J1,'en double'!$A$1:$A$27,0))),0)
+ IFERROR(INDIRECT("'en double'!" &amp; ADDRESS(MATCH($I$3,'en double'!$A$1:$AA$1,0),MATCH(J1,'en double'!$A$1:$A$27,0))),0)
+ IFERROR(INDIRECT("'en double'!" &amp; ADDRESS(MATCH($J$3,'en double'!$A$1:$AA$1,0),MATCH(J1,'en double'!$A$1:$A$27,0))),0)
+ IFERROR(INDIRECT("'en double'!" &amp; ADDRESS(MATCH($F$1,'en double'!$A$1:$AA$1,0),MATCH(J1,'en double'!$A$1:$A$27,0))),0)) / SUM('en double'!$B$2:$AA$27)</f>
        <v>1.8915304888555353E-3</v>
      </c>
      <c r="K45" s="159">
        <f ca="1">(IFERROR(INDIRECT("'en double'!" &amp; ADDRESS(MATCH($I$1,'en double'!$A$1:$AA$1,0),MATCH(K1,'en double'!$A$1:$A$27,0))),0)
+ IFERROR(INDIRECT("'en double'!" &amp; ADDRESS(MATCH($G$1,'en double'!$A$1:$AA$1,0),MATCH(K1,'en double'!$A$1:$A$27,0))),0)
+ IFERROR(INDIRECT("'en double'!" &amp; ADDRESS(MATCH($H$1,'en double'!$A$1:$AA$1,0),MATCH(K1,'en double'!$A$1:$A$27,0))),0)
+ IFERROR(INDIRECT("'en double'!" &amp; ADDRESS(MATCH($J$1,'en double'!$A$1:$AA$1,0),MATCH(K1,'en double'!$A$1:$A$27,0))),0)
+ IFERROR(INDIRECT("'en double'!" &amp; ADDRESS(MATCH($K$1,'en double'!$A$1:$AA$1,0),MATCH(K1,'en double'!$A$1:$A$27,0))),0)
+ IFERROR(INDIRECT("'en double'!" &amp; ADDRESS(MATCH($L$1,'en double'!$A$1:$AA$1,0),MATCH(K1,'en double'!$A$1:$A$27,0))),0)
+ IFERROR(INDIRECT("'en double'!" &amp; ADDRESS(MATCH($F$2,'en double'!$A$1:$AA$1,0),MATCH(K1,'en double'!$A$1:$A$27,0))),0)
+ IFERROR(INDIRECT("'en double'!" &amp; ADDRESS(MATCH($G$2,'en double'!$A$1:$AA$1,0),MATCH(K1,'en double'!$A$1:$A$27,0))),0)
+ IFERROR(INDIRECT("'en double'!" &amp; ADDRESS(MATCH($H$2,'en double'!$A$1:$AA$1,0),MATCH(K1,'en double'!$A$1:$A$27,0))),0)
+ IFERROR(INDIRECT("'en double'!" &amp; ADDRESS(MATCH($I$2,'en double'!$A$1:$AA$1,0),MATCH(K1,'en double'!$A$1:$A$27,0))),0)
+ IFERROR(INDIRECT("'en double'!" &amp; ADDRESS(MATCH($J$2,'en double'!$A$1:$AA$1,0),MATCH(K1,'en double'!$A$1:$A$27,0))),0)
+ IFERROR(INDIRECT("'en double'!" &amp; ADDRESS(MATCH($K$2,'en double'!$A$1:$AA$1,0),MATCH(K1,'en double'!$A$1:$A$27,0))),0)
+ IFERROR(INDIRECT("'en double'!" &amp; ADDRESS(MATCH($F$3,'en double'!$A$1:$AA$1,0),MATCH(K1,'en double'!$A$1:$A$27,0))),0)
+ IFERROR(INDIRECT("'en double'!" &amp; ADDRESS(MATCH($G$3,'en double'!$A$1:$AA$1,0),MATCH(K1,'en double'!$A$1:$A$27,0))),0)
+ IFERROR(INDIRECT("'en double'!" &amp; ADDRESS(MATCH($H$3,'en double'!$A$1:$AA$1,0),MATCH(K1,'en double'!$A$1:$A$27,0))),0)
+ IFERROR(INDIRECT("'en double'!" &amp; ADDRESS(MATCH($I$3,'en double'!$A$1:$AA$1,0),MATCH(K1,'en double'!$A$1:$A$27,0))),0)
+ IFERROR(INDIRECT("'en double'!" &amp; ADDRESS(MATCH($J$3,'en double'!$A$1:$AA$1,0),MATCH(K1,'en double'!$A$1:$A$27,0))),0)
+ IFERROR(INDIRECT("'en double'!" &amp; ADDRESS(MATCH($F$1,'en double'!$A$1:$AA$1,0),MATCH(K1,'en double'!$A$1:$A$27,0))),0)) / SUM('en double'!$B$2:$AA$27)</f>
        <v>0</v>
      </c>
      <c r="L45" s="159">
        <f ca="1">(IFERROR(INDIRECT("'en double'!" &amp; ADDRESS(MATCH($I$1,'en double'!$A$1:$AA$1,0),MATCH(L1,'en double'!$A$1:$A$27,0))),0)
+ IFERROR(INDIRECT("'en double'!" &amp; ADDRESS(MATCH($G$1,'en double'!$A$1:$AA$1,0),MATCH(L1,'en double'!$A$1:$A$27,0))),0)
+ IFERROR(INDIRECT("'en double'!" &amp; ADDRESS(MATCH($H$1,'en double'!$A$1:$AA$1,0),MATCH(L1,'en double'!$A$1:$A$27,0))),0)
+ IFERROR(INDIRECT("'en double'!" &amp; ADDRESS(MATCH($J$1,'en double'!$A$1:$AA$1,0),MATCH(L1,'en double'!$A$1:$A$27,0))),0)
+ IFERROR(INDIRECT("'en double'!" &amp; ADDRESS(MATCH($K$1,'en double'!$A$1:$AA$1,0),MATCH(L1,'en double'!$A$1:$A$27,0))),0)
+ IFERROR(INDIRECT("'en double'!" &amp; ADDRESS(MATCH($L$1,'en double'!$A$1:$AA$1,0),MATCH(L1,'en double'!$A$1:$A$27,0))),0)
+ IFERROR(INDIRECT("'en double'!" &amp; ADDRESS(MATCH($F$2,'en double'!$A$1:$AA$1,0),MATCH(L1,'en double'!$A$1:$A$27,0))),0)
+ IFERROR(INDIRECT("'en double'!" &amp; ADDRESS(MATCH($G$2,'en double'!$A$1:$AA$1,0),MATCH(L1,'en double'!$A$1:$A$27,0))),0)
+ IFERROR(INDIRECT("'en double'!" &amp; ADDRESS(MATCH($H$2,'en double'!$A$1:$AA$1,0),MATCH(L1,'en double'!$A$1:$A$27,0))),0)
+ IFERROR(INDIRECT("'en double'!" &amp; ADDRESS(MATCH($I$2,'en double'!$A$1:$AA$1,0),MATCH(L1,'en double'!$A$1:$A$27,0))),0)
+ IFERROR(INDIRECT("'en double'!" &amp; ADDRESS(MATCH($J$2,'en double'!$A$1:$AA$1,0),MATCH(L1,'en double'!$A$1:$A$27,0))),0)
+ IFERROR(INDIRECT("'en double'!" &amp; ADDRESS(MATCH($K$2,'en double'!$A$1:$AA$1,0),MATCH(L1,'en double'!$A$1:$A$27,0))),0)
+ IFERROR(INDIRECT("'en double'!" &amp; ADDRESS(MATCH($F$3,'en double'!$A$1:$AA$1,0),MATCH(L1,'en double'!$A$1:$A$27,0))),0)
+ IFERROR(INDIRECT("'en double'!" &amp; ADDRESS(MATCH($G$3,'en double'!$A$1:$AA$1,0),MATCH(L1,'en double'!$A$1:$A$27,0))),0)
+ IFERROR(INDIRECT("'en double'!" &amp; ADDRESS(MATCH($H$3,'en double'!$A$1:$AA$1,0),MATCH(L1,'en double'!$A$1:$A$27,0))),0)
+ IFERROR(INDIRECT("'en double'!" &amp; ADDRESS(MATCH($I$3,'en double'!$A$1:$AA$1,0),MATCH(L1,'en double'!$A$1:$A$27,0))),0)
+ IFERROR(INDIRECT("'en double'!" &amp; ADDRESS(MATCH($J$3,'en double'!$A$1:$AA$1,0),MATCH(L1,'en double'!$A$1:$A$27,0))),0)
+ IFERROR(INDIRECT("'en double'!" &amp; ADDRESS(MATCH($F$1,'en double'!$A$1:$AA$1,0),MATCH(L1,'en double'!$A$1:$A$27,0))),0)) / SUM('en double'!$B$2:$AA$27)</f>
        <v>0</v>
      </c>
      <c r="N45" s="47">
        <f ca="1">(IFERROR(INDIRECT("'ru double'!" &amp; ADDRESS(MATCH($O$1,'ru double'!$A$1:$AH$1,0),MATCH(N1,'ru double'!$A$1:$A$34,0))),0)
+ IFERROR(INDIRECT("'ru double'!" &amp; ADDRESS(MATCH($P$1,'ru double'!$A$1:$AH$1,0),MATCH(N1,'ru double'!$A$1:$A$34,0))),0)
+ IFERROR(INDIRECT("'ru double'!" &amp; ADDRESS(MATCH($Q$1,'ru double'!$A$1:$AH$1,0),MATCH(N1,'ru double'!$A$1:$A$34,0))),0)
+ IFERROR(INDIRECT("'ru double'!" &amp; ADDRESS(MATCH($R$1,'ru double'!$A$1:$AH$1,0),MATCH(N1,'ru double'!$A$1:$A$34,0))),0)
+ IFERROR(INDIRECT("'ru double'!" &amp; ADDRESS(MATCH($N$2,'ru double'!$A$1:$AH$1,0),MATCH(N1,'ru double'!$A$1:$A$34,0))),0)
+ IFERROR(INDIRECT("'ru double'!" &amp; ADDRESS(MATCH($O$2,'ru double'!$A$1:$AH$1,0),MATCH(N1,'ru double'!$A$1:$A$34,0))),0)
+ IFERROR(INDIRECT("'ru double'!" &amp; ADDRESS(MATCH($P$2,'ru double'!$A$1:$AH$1,0),MATCH(N1,'ru double'!$A$1:$A$34,0))),0)
+ IFERROR(INDIRECT("'ru double'!" &amp; ADDRESS(MATCH($Q$2,'ru double'!$A$1:$AH$1,0),MATCH(N1,'ru double'!$A$1:$A$34,0))),0)
+ IFERROR(INDIRECT("'ru double'!" &amp; ADDRESS(MATCH($R$2,'ru double'!$A$1:$AH$1,0),MATCH(N1,'ru double'!$A$1:$A$34,0))),0)
+ IFERROR(INDIRECT("'ru double'!" &amp; ADDRESS(MATCH($N$3,'ru double'!$A$1:$AH$1,0),MATCH(N1,'ru double'!$A$1:$A$34,0))),0)
+ IFERROR(INDIRECT("'ru double'!" &amp; ADDRESS(MATCH($O$3,'ru double'!$A$1:$AH$1,0),MATCH(N1,'ru double'!$A$1:$A$34,0))),0)
+ IFERROR(INDIRECT("'ru double'!" &amp; ADDRESS(MATCH($P$3,'ru double'!$A$1:$AH$1,0),MATCH(N1,'ru double'!$A$1:$A$34,0))),0)
+ IFERROR(INDIRECT("'ru double'!" &amp; ADDRESS(MATCH($Q$3,'ru double'!$A$1:$AH$1,0),MATCH(N1,'ru double'!$A$1:$A$34,0))),0)
+ IFERROR(INDIRECT("'ru double'!" &amp; ADDRESS(MATCH($R$3,'ru double'!$A$1:$AH$1,0),MATCH(N1,'ru double'!$A$1:$A$34,0))),0)
+ IFERROR(INDIRECT("'ru double'!" &amp; ADDRESS(MATCH($N$1,'ru double'!$A$1:$AH$1,0),MATCH(N1,'ru double'!$A$1:$A$34,0))),0)) / SUM('ru double'!$B$2:$AH$34)</f>
        <v>4.9176256525658183E-3</v>
      </c>
      <c r="O45" s="48">
        <f ca="1">(IFERROR(INDIRECT("'ru double'!" &amp; ADDRESS(MATCH($O$1,'ru double'!$A$1:$AH$1,0),MATCH(O1,'ru double'!$A$1:$A$34,0))),0)
+ IFERROR(INDIRECT("'ru double'!" &amp; ADDRESS(MATCH($P$1,'ru double'!$A$1:$AH$1,0),MATCH(O1,'ru double'!$A$1:$A$34,0))),0)
+ IFERROR(INDIRECT("'ru double'!" &amp; ADDRESS(MATCH($Q$1,'ru double'!$A$1:$AH$1,0),MATCH(O1,'ru double'!$A$1:$A$34,0))),0)
+ IFERROR(INDIRECT("'ru double'!" &amp; ADDRESS(MATCH($R$1,'ru double'!$A$1:$AH$1,0),MATCH(O1,'ru double'!$A$1:$A$34,0))),0)
+ IFERROR(INDIRECT("'ru double'!" &amp; ADDRESS(MATCH($N$2,'ru double'!$A$1:$AH$1,0),MATCH(O1,'ru double'!$A$1:$A$34,0))),0)
+ IFERROR(INDIRECT("'ru double'!" &amp; ADDRESS(MATCH($O$2,'ru double'!$A$1:$AH$1,0),MATCH(O1,'ru double'!$A$1:$A$34,0))),0)
+ IFERROR(INDIRECT("'ru double'!" &amp; ADDRESS(MATCH($P$2,'ru double'!$A$1:$AH$1,0),MATCH(O1,'ru double'!$A$1:$A$34,0))),0)
+ IFERROR(INDIRECT("'ru double'!" &amp; ADDRESS(MATCH($Q$2,'ru double'!$A$1:$AH$1,0),MATCH(O1,'ru double'!$A$1:$A$34,0))),0)
+ IFERROR(INDIRECT("'ru double'!" &amp; ADDRESS(MATCH($R$2,'ru double'!$A$1:$AH$1,0),MATCH(O1,'ru double'!$A$1:$A$34,0))),0)
+ IFERROR(INDIRECT("'ru double'!" &amp; ADDRESS(MATCH($N$3,'ru double'!$A$1:$AH$1,0),MATCH(O1,'ru double'!$A$1:$A$34,0))),0)
+ IFERROR(INDIRECT("'ru double'!" &amp; ADDRESS(MATCH($O$3,'ru double'!$A$1:$AH$1,0),MATCH(O1,'ru double'!$A$1:$A$34,0))),0)
+ IFERROR(INDIRECT("'ru double'!" &amp; ADDRESS(MATCH($P$3,'ru double'!$A$1:$AH$1,0),MATCH(O1,'ru double'!$A$1:$A$34,0))),0)
+ IFERROR(INDIRECT("'ru double'!" &amp; ADDRESS(MATCH($Q$3,'ru double'!$A$1:$AH$1,0),MATCH(O1,'ru double'!$A$1:$A$34,0))),0)
+ IFERROR(INDIRECT("'ru double'!" &amp; ADDRESS(MATCH($R$3,'ru double'!$A$1:$AH$1,0),MATCH(O1,'ru double'!$A$1:$A$34,0))),0)
+ IFERROR(INDIRECT("'ru double'!" &amp; ADDRESS(MATCH($N$1,'ru double'!$A$1:$AH$1,0),MATCH(O1,'ru double'!$A$1:$A$34,0))),0)) / SUM('ru double'!$B$2:$AH$34)</f>
        <v>1.5528009201011906E-2</v>
      </c>
      <c r="P45" s="48">
        <f ca="1">(IFERROR(INDIRECT("'ru double'!" &amp; ADDRESS(MATCH($O$1,'ru double'!$A$1:$AH$1,0),MATCH(P1,'ru double'!$A$1:$A$34,0))),0)
+ IFERROR(INDIRECT("'ru double'!" &amp; ADDRESS(MATCH($P$1,'ru double'!$A$1:$AH$1,0),MATCH(P1,'ru double'!$A$1:$A$34,0))),0)
+ IFERROR(INDIRECT("'ru double'!" &amp; ADDRESS(MATCH($Q$1,'ru double'!$A$1:$AH$1,0),MATCH(P1,'ru double'!$A$1:$A$34,0))),0)
+ IFERROR(INDIRECT("'ru double'!" &amp; ADDRESS(MATCH($R$1,'ru double'!$A$1:$AH$1,0),MATCH(P1,'ru double'!$A$1:$A$34,0))),0)
+ IFERROR(INDIRECT("'ru double'!" &amp; ADDRESS(MATCH($N$2,'ru double'!$A$1:$AH$1,0),MATCH(P1,'ru double'!$A$1:$A$34,0))),0)
+ IFERROR(INDIRECT("'ru double'!" &amp; ADDRESS(MATCH($O$2,'ru double'!$A$1:$AH$1,0),MATCH(P1,'ru double'!$A$1:$A$34,0))),0)
+ IFERROR(INDIRECT("'ru double'!" &amp; ADDRESS(MATCH($P$2,'ru double'!$A$1:$AH$1,0),MATCH(P1,'ru double'!$A$1:$A$34,0))),0)
+ IFERROR(INDIRECT("'ru double'!" &amp; ADDRESS(MATCH($Q$2,'ru double'!$A$1:$AH$1,0),MATCH(P1,'ru double'!$A$1:$A$34,0))),0)
+ IFERROR(INDIRECT("'ru double'!" &amp; ADDRESS(MATCH($R$2,'ru double'!$A$1:$AH$1,0),MATCH(P1,'ru double'!$A$1:$A$34,0))),0)
+ IFERROR(INDIRECT("'ru double'!" &amp; ADDRESS(MATCH($N$3,'ru double'!$A$1:$AH$1,0),MATCH(P1,'ru double'!$A$1:$A$34,0))),0)
+ IFERROR(INDIRECT("'ru double'!" &amp; ADDRESS(MATCH($O$3,'ru double'!$A$1:$AH$1,0),MATCH(P1,'ru double'!$A$1:$A$34,0))),0)
+ IFERROR(INDIRECT("'ru double'!" &amp; ADDRESS(MATCH($P$3,'ru double'!$A$1:$AH$1,0),MATCH(P1,'ru double'!$A$1:$A$34,0))),0)
+ IFERROR(INDIRECT("'ru double'!" &amp; ADDRESS(MATCH($Q$3,'ru double'!$A$1:$AH$1,0),MATCH(P1,'ru double'!$A$1:$A$34,0))),0)
+ IFERROR(INDIRECT("'ru double'!" &amp; ADDRESS(MATCH($R$3,'ru double'!$A$1:$AH$1,0),MATCH(P1,'ru double'!$A$1:$A$34,0))),0)
+ IFERROR(INDIRECT("'ru double'!" &amp; ADDRESS(MATCH($N$1,'ru double'!$A$1:$AH$1,0),MATCH(P1,'ru double'!$A$1:$A$34,0))),0)) / SUM('ru double'!$B$2:$AH$34)</f>
        <v>8.9065463139253523E-3</v>
      </c>
      <c r="Q45" s="49">
        <f ca="1">(IFERROR(INDIRECT("'ru double'!" &amp; ADDRESS(MATCH($O$1,'ru double'!$A$1:$AH$1,0),MATCH(Q1,'ru double'!$A$1:$A$34,0))),0)
+ IFERROR(INDIRECT("'ru double'!" &amp; ADDRESS(MATCH($P$1,'ru double'!$A$1:$AH$1,0),MATCH(Q1,'ru double'!$A$1:$A$34,0))),0)
+ IFERROR(INDIRECT("'ru double'!" &amp; ADDRESS(MATCH($Q$1,'ru double'!$A$1:$AH$1,0),MATCH(Q1,'ru double'!$A$1:$A$34,0))),0)
+ IFERROR(INDIRECT("'ru double'!" &amp; ADDRESS(MATCH($R$1,'ru double'!$A$1:$AH$1,0),MATCH(Q1,'ru double'!$A$1:$A$34,0))),0)
+ IFERROR(INDIRECT("'ru double'!" &amp; ADDRESS(MATCH($N$2,'ru double'!$A$1:$AH$1,0),MATCH(Q1,'ru double'!$A$1:$A$34,0))),0)
+ IFERROR(INDIRECT("'ru double'!" &amp; ADDRESS(MATCH($O$2,'ru double'!$A$1:$AH$1,0),MATCH(Q1,'ru double'!$A$1:$A$34,0))),0)
+ IFERROR(INDIRECT("'ru double'!" &amp; ADDRESS(MATCH($P$2,'ru double'!$A$1:$AH$1,0),MATCH(Q1,'ru double'!$A$1:$A$34,0))),0)
+ IFERROR(INDIRECT("'ru double'!" &amp; ADDRESS(MATCH($Q$2,'ru double'!$A$1:$AH$1,0),MATCH(Q1,'ru double'!$A$1:$A$34,0))),0)
+ IFERROR(INDIRECT("'ru double'!" &amp; ADDRESS(MATCH($R$2,'ru double'!$A$1:$AH$1,0),MATCH(Q1,'ru double'!$A$1:$A$34,0))),0)
+ IFERROR(INDIRECT("'ru double'!" &amp; ADDRESS(MATCH($N$3,'ru double'!$A$1:$AH$1,0),MATCH(Q1,'ru double'!$A$1:$A$34,0))),0)
+ IFERROR(INDIRECT("'ru double'!" &amp; ADDRESS(MATCH($O$3,'ru double'!$A$1:$AH$1,0),MATCH(Q1,'ru double'!$A$1:$A$34,0))),0)
+ IFERROR(INDIRECT("'ru double'!" &amp; ADDRESS(MATCH($P$3,'ru double'!$A$1:$AH$1,0),MATCH(Q1,'ru double'!$A$1:$A$34,0))),0)
+ IFERROR(INDIRECT("'ru double'!" &amp; ADDRESS(MATCH($Q$3,'ru double'!$A$1:$AH$1,0),MATCH(Q1,'ru double'!$A$1:$A$34,0))),0)
+ IFERROR(INDIRECT("'ru double'!" &amp; ADDRESS(MATCH($R$3,'ru double'!$A$1:$AH$1,0),MATCH(Q1,'ru double'!$A$1:$A$34,0))),0)
+ IFERROR(INDIRECT("'ru double'!" &amp; ADDRESS(MATCH($N$1,'ru double'!$A$1:$AH$1,0),MATCH(Q1,'ru double'!$A$1:$A$34,0))),0)) / SUM('ru double'!$B$2:$AH$34)</f>
        <v>4.0123405968100643E-4</v>
      </c>
      <c r="R45" s="50">
        <f ca="1">(IFERROR(INDIRECT("'ru double'!" &amp; ADDRESS(MATCH($O$1,'ru double'!$A$1:$AH$1,0),MATCH(R1,'ru double'!$A$1:$A$34,0))),0)
+ IFERROR(INDIRECT("'ru double'!" &amp; ADDRESS(MATCH($P$1,'ru double'!$A$1:$AH$1,0),MATCH(R1,'ru double'!$A$1:$A$34,0))),0)
+ IFERROR(INDIRECT("'ru double'!" &amp; ADDRESS(MATCH($Q$1,'ru double'!$A$1:$AH$1,0),MATCH(R1,'ru double'!$A$1:$A$34,0))),0)
+ IFERROR(INDIRECT("'ru double'!" &amp; ADDRESS(MATCH($R$1,'ru double'!$A$1:$AH$1,0),MATCH(R1,'ru double'!$A$1:$A$34,0))),0)
+ IFERROR(INDIRECT("'ru double'!" &amp; ADDRESS(MATCH($N$2,'ru double'!$A$1:$AH$1,0),MATCH(R1,'ru double'!$A$1:$A$34,0))),0)
+ IFERROR(INDIRECT("'ru double'!" &amp; ADDRESS(MATCH($O$2,'ru double'!$A$1:$AH$1,0),MATCH(R1,'ru double'!$A$1:$A$34,0))),0)
+ IFERROR(INDIRECT("'ru double'!" &amp; ADDRESS(MATCH($P$2,'ru double'!$A$1:$AH$1,0),MATCH(R1,'ru double'!$A$1:$A$34,0))),0)
+ IFERROR(INDIRECT("'ru double'!" &amp; ADDRESS(MATCH($Q$2,'ru double'!$A$1:$AH$1,0),MATCH(R1,'ru double'!$A$1:$A$34,0))),0)
+ IFERROR(INDIRECT("'ru double'!" &amp; ADDRESS(MATCH($R$2,'ru double'!$A$1:$AH$1,0),MATCH(R1,'ru double'!$A$1:$A$34,0))),0)
+ IFERROR(INDIRECT("'ru double'!" &amp; ADDRESS(MATCH($N$3,'ru double'!$A$1:$AH$1,0),MATCH(R1,'ru double'!$A$1:$A$34,0))),0)
+ IFERROR(INDIRECT("'ru double'!" &amp; ADDRESS(MATCH($O$3,'ru double'!$A$1:$AH$1,0),MATCH(R1,'ru double'!$A$1:$A$34,0))),0)
+ IFERROR(INDIRECT("'ru double'!" &amp; ADDRESS(MATCH($P$3,'ru double'!$A$1:$AH$1,0),MATCH(R1,'ru double'!$A$1:$A$34,0))),0)
+ IFERROR(INDIRECT("'ru double'!" &amp; ADDRESS(MATCH($Q$3,'ru double'!$A$1:$AH$1,0),MATCH(R1,'ru double'!$A$1:$A$34,0))),0)
+ IFERROR(INDIRECT("'ru double'!" &amp; ADDRESS(MATCH($R$3,'ru double'!$A$1:$AH$1,0),MATCH(R1,'ru double'!$A$1:$A$34,0))),0)
+ IFERROR(INDIRECT("'ru double'!" &amp; ADDRESS(MATCH($N$1,'ru double'!$A$1:$AH$1,0),MATCH(R1,'ru double'!$A$1:$A$34,0))),0)) / SUM('ru double'!$B$2:$AH$34)</f>
        <v>8.8169781934981806E-3</v>
      </c>
      <c r="S45" s="49">
        <f ca="1">(IFERROR(INDIRECT("'ru double'!" &amp; ADDRESS(MATCH($V$1,'ru double'!$A$1:$AH$1,0),MATCH(S1,'ru double'!$A$1:$A$34,0))),0)
+ IFERROR(INDIRECT("'ru double'!" &amp; ADDRESS(MATCH($T$1,'ru double'!$A$1:$AH$1,0),MATCH(S1,'ru double'!$A$1:$A$34,0))),0)
+ IFERROR(INDIRECT("'ru double'!" &amp; ADDRESS(MATCH($U$1,'ru double'!$A$1:$AH$1,0),MATCH(S1,'ru double'!$A$1:$A$34,0))),0)
+ IFERROR(INDIRECT("'ru double'!" &amp; ADDRESS(MATCH($W$1,'ru double'!$A$1:$AH$1,0),MATCH(S1,'ru double'!$A$1:$A$34,0))),0)
+ IFERROR(INDIRECT("'ru double'!" &amp; ADDRESS(MATCH($X$1,'ru double'!$A$1:$AH$1,0),MATCH(S1,'ru double'!$A$1:$A$34,0))),0)
+ IFERROR(INDIRECT("'ru double'!" &amp; ADDRESS(MATCH($Y$1,'ru double'!$A$1:$AH$1,0),MATCH(S1,'ru double'!$A$1:$A$34,0))),0)
+ IFERROR(INDIRECT("'ru double'!" &amp; ADDRESS(MATCH($S$2,'ru double'!$A$1:$AH$1,0),MATCH(S1,'ru double'!$A$1:$A$34,0))),0)
+ IFERROR(INDIRECT("'ru double'!" &amp; ADDRESS(MATCH($T$2,'ru double'!$A$1:$AH$1,0),MATCH(S1,'ru double'!$A$1:$A$34,0))),0)
+ IFERROR(INDIRECT("'ru double'!" &amp; ADDRESS(MATCH($U$2,'ru double'!$A$1:$AH$1,0),MATCH(S1,'ru double'!$A$1:$A$34,0))),0)
+ IFERROR(INDIRECT("'ru double'!" &amp; ADDRESS(MATCH($V$2,'ru double'!$A$1:$AH$1,0),MATCH(S1,'ru double'!$A$1:$A$34,0))),0)
+ IFERROR(INDIRECT("'ru double'!" &amp; ADDRESS(MATCH($W$2,'ru double'!$A$1:$AH$1,0),MATCH(S1,'ru double'!$A$1:$A$34,0))),0)
+ IFERROR(INDIRECT("'ru double'!" &amp; ADDRESS(MATCH($X$2,'ru double'!$A$1:$AH$1,0),MATCH(S1,'ru double'!$A$1:$A$34,0))),0)
+ IFERROR(INDIRECT("'ru double'!" &amp; ADDRESS(MATCH($S$3,'ru double'!$A$1:$AH$1,0),MATCH(S1,'ru double'!$A$1:$A$34,0))),0)
+ IFERROR(INDIRECT("'ru double'!" &amp; ADDRESS(MATCH($T$3,'ru double'!$A$1:$AH$1,0),MATCH(S1,'ru double'!$A$1:$A$34,0))),0)
+ IFERROR(INDIRECT("'ru double'!" &amp; ADDRESS(MATCH($U$3,'ru double'!$A$1:$AH$1,0),MATCH(S1,'ru double'!$A$1:$A$34,0))),0)
+ IFERROR(INDIRECT("'ru double'!" &amp; ADDRESS(MATCH($V$3,'ru double'!$A$1:$AH$1,0),MATCH(S1,'ru double'!$A$1:$A$34,0))),0)
+ IFERROR(INDIRECT("'ru double'!" &amp; ADDRESS(MATCH($W$3,'ru double'!$A$1:$AH$1,0),MATCH(S1,'ru double'!$A$1:$A$34,0))),0)
+ IFERROR(INDIRECT("'ru double'!" &amp; ADDRESS(MATCH($S$1,'ru double'!$A$1:$AH$1,0),MATCH(S1,'ru double'!$A$1:$A$34,0))),0)) / SUM('ru double'!$B$2:$AH$34)</f>
        <v>1.3570345512079834E-3</v>
      </c>
      <c r="T45" s="47">
        <f ca="1">(IFERROR(INDIRECT("'ru double'!" &amp; ADDRESS(MATCH($V$1,'ru double'!$A$1:$AH$1,0),MATCH(T1,'ru double'!$A$1:$A$34,0))),0)
+ IFERROR(INDIRECT("'ru double'!" &amp; ADDRESS(MATCH($T$1,'ru double'!$A$1:$AH$1,0),MATCH(T1,'ru double'!$A$1:$A$34,0))),0)
+ IFERROR(INDIRECT("'ru double'!" &amp; ADDRESS(MATCH($U$1,'ru double'!$A$1:$AH$1,0),MATCH(T1,'ru double'!$A$1:$A$34,0))),0)
+ IFERROR(INDIRECT("'ru double'!" &amp; ADDRESS(MATCH($W$1,'ru double'!$A$1:$AH$1,0),MATCH(T1,'ru double'!$A$1:$A$34,0))),0)
+ IFERROR(INDIRECT("'ru double'!" &amp; ADDRESS(MATCH($X$1,'ru double'!$A$1:$AH$1,0),MATCH(T1,'ru double'!$A$1:$A$34,0))),0)
+ IFERROR(INDIRECT("'ru double'!" &amp; ADDRESS(MATCH($Y$1,'ru double'!$A$1:$AH$1,0),MATCH(T1,'ru double'!$A$1:$A$34,0))),0)
+ IFERROR(INDIRECT("'ru double'!" &amp; ADDRESS(MATCH($S$2,'ru double'!$A$1:$AH$1,0),MATCH(T1,'ru double'!$A$1:$A$34,0))),0)
+ IFERROR(INDIRECT("'ru double'!" &amp; ADDRESS(MATCH($T$2,'ru double'!$A$1:$AH$1,0),MATCH(T1,'ru double'!$A$1:$A$34,0))),0)
+ IFERROR(INDIRECT("'ru double'!" &amp; ADDRESS(MATCH($U$2,'ru double'!$A$1:$AH$1,0),MATCH(T1,'ru double'!$A$1:$A$34,0))),0)
+ IFERROR(INDIRECT("'ru double'!" &amp; ADDRESS(MATCH($V$2,'ru double'!$A$1:$AH$1,0),MATCH(T1,'ru double'!$A$1:$A$34,0))),0)
+ IFERROR(INDIRECT("'ru double'!" &amp; ADDRESS(MATCH($W$2,'ru double'!$A$1:$AH$1,0),MATCH(T1,'ru double'!$A$1:$A$34,0))),0)
+ IFERROR(INDIRECT("'ru double'!" &amp; ADDRESS(MATCH($X$2,'ru double'!$A$1:$AH$1,0),MATCH(T1,'ru double'!$A$1:$A$34,0))),0)
+ IFERROR(INDIRECT("'ru double'!" &amp; ADDRESS(MATCH($S$3,'ru double'!$A$1:$AH$1,0),MATCH(T1,'ru double'!$A$1:$A$34,0))),0)
+ IFERROR(INDIRECT("'ru double'!" &amp; ADDRESS(MATCH($T$3,'ru double'!$A$1:$AH$1,0),MATCH(T1,'ru double'!$A$1:$A$34,0))),0)
+ IFERROR(INDIRECT("'ru double'!" &amp; ADDRESS(MATCH($U$3,'ru double'!$A$1:$AH$1,0),MATCH(T1,'ru double'!$A$1:$A$34,0))),0)
+ IFERROR(INDIRECT("'ru double'!" &amp; ADDRESS(MATCH($V$3,'ru double'!$A$1:$AH$1,0),MATCH(T1,'ru double'!$A$1:$A$34,0))),0)
+ IFERROR(INDIRECT("'ru double'!" &amp; ADDRESS(MATCH($W$3,'ru double'!$A$1:$AH$1,0),MATCH(T1,'ru double'!$A$1:$A$34,0))),0)
+ IFERROR(INDIRECT("'ru double'!" &amp; ADDRESS(MATCH($S$1,'ru double'!$A$1:$AH$1,0),MATCH(T1,'ru double'!$A$1:$A$34,0))),0)) / SUM('ru double'!$B$2:$AH$34)</f>
        <v>1.7547136501380254E-3</v>
      </c>
      <c r="U45" s="48">
        <f ca="1">(IFERROR(INDIRECT("'ru double'!" &amp; ADDRESS(MATCH($V$1,'ru double'!$A$1:$AH$1,0),MATCH(U1,'ru double'!$A$1:$A$34,0))),0)
+ IFERROR(INDIRECT("'ru double'!" &amp; ADDRESS(MATCH($T$1,'ru double'!$A$1:$AH$1,0),MATCH(U1,'ru double'!$A$1:$A$34,0))),0)
+ IFERROR(INDIRECT("'ru double'!" &amp; ADDRESS(MATCH($U$1,'ru double'!$A$1:$AH$1,0),MATCH(U1,'ru double'!$A$1:$A$34,0))),0)
+ IFERROR(INDIRECT("'ru double'!" &amp; ADDRESS(MATCH($W$1,'ru double'!$A$1:$AH$1,0),MATCH(U1,'ru double'!$A$1:$A$34,0))),0)
+ IFERROR(INDIRECT("'ru double'!" &amp; ADDRESS(MATCH($X$1,'ru double'!$A$1:$AH$1,0),MATCH(U1,'ru double'!$A$1:$A$34,0))),0)
+ IFERROR(INDIRECT("'ru double'!" &amp; ADDRESS(MATCH($Y$1,'ru double'!$A$1:$AH$1,0),MATCH(U1,'ru double'!$A$1:$A$34,0))),0)
+ IFERROR(INDIRECT("'ru double'!" &amp; ADDRESS(MATCH($S$2,'ru double'!$A$1:$AH$1,0),MATCH(U1,'ru double'!$A$1:$A$34,0))),0)
+ IFERROR(INDIRECT("'ru double'!" &amp; ADDRESS(MATCH($T$2,'ru double'!$A$1:$AH$1,0),MATCH(U1,'ru double'!$A$1:$A$34,0))),0)
+ IFERROR(INDIRECT("'ru double'!" &amp; ADDRESS(MATCH($U$2,'ru double'!$A$1:$AH$1,0),MATCH(U1,'ru double'!$A$1:$A$34,0))),0)
+ IFERROR(INDIRECT("'ru double'!" &amp; ADDRESS(MATCH($V$2,'ru double'!$A$1:$AH$1,0),MATCH(U1,'ru double'!$A$1:$A$34,0))),0)
+ IFERROR(INDIRECT("'ru double'!" &amp; ADDRESS(MATCH($W$2,'ru double'!$A$1:$AH$1,0),MATCH(U1,'ru double'!$A$1:$A$34,0))),0)
+ IFERROR(INDIRECT("'ru double'!" &amp; ADDRESS(MATCH($X$2,'ru double'!$A$1:$AH$1,0),MATCH(U1,'ru double'!$A$1:$A$34,0))),0)
+ IFERROR(INDIRECT("'ru double'!" &amp; ADDRESS(MATCH($S$3,'ru double'!$A$1:$AH$1,0),MATCH(U1,'ru double'!$A$1:$A$34,0))),0)
+ IFERROR(INDIRECT("'ru double'!" &amp; ADDRESS(MATCH($T$3,'ru double'!$A$1:$AH$1,0),MATCH(U1,'ru double'!$A$1:$A$34,0))),0)
+ IFERROR(INDIRECT("'ru double'!" &amp; ADDRESS(MATCH($U$3,'ru double'!$A$1:$AH$1,0),MATCH(U1,'ru double'!$A$1:$A$34,0))),0)
+ IFERROR(INDIRECT("'ru double'!" &amp; ADDRESS(MATCH($V$3,'ru double'!$A$1:$AH$1,0),MATCH(U1,'ru double'!$A$1:$A$34,0))),0)
+ IFERROR(INDIRECT("'ru double'!" &amp; ADDRESS(MATCH($W$3,'ru double'!$A$1:$AH$1,0),MATCH(U1,'ru double'!$A$1:$A$34,0))),0)
+ IFERROR(INDIRECT("'ru double'!" &amp; ADDRESS(MATCH($S$1,'ru double'!$A$1:$AH$1,0),MATCH(U1,'ru double'!$A$1:$A$34,0))),0)) / SUM('ru double'!$B$2:$AH$34)</f>
        <v>6.4390092175073523E-3</v>
      </c>
      <c r="V45" s="47">
        <f ca="1">(IFERROR(INDIRECT("'ru double'!" &amp; ADDRESS(MATCH($V$1,'ru double'!$A$1:$AH$1,0),MATCH(V1,'ru double'!$A$1:$A$34,0))),0)
+ IFERROR(INDIRECT("'ru double'!" &amp; ADDRESS(MATCH($T$1,'ru double'!$A$1:$AH$1,0),MATCH(V1,'ru double'!$A$1:$A$34,0))),0)
+ IFERROR(INDIRECT("'ru double'!" &amp; ADDRESS(MATCH($U$1,'ru double'!$A$1:$AH$1,0),MATCH(V1,'ru double'!$A$1:$A$34,0))),0)
+ IFERROR(INDIRECT("'ru double'!" &amp; ADDRESS(MATCH($W$1,'ru double'!$A$1:$AH$1,0),MATCH(V1,'ru double'!$A$1:$A$34,0))),0)
+ IFERROR(INDIRECT("'ru double'!" &amp; ADDRESS(MATCH($X$1,'ru double'!$A$1:$AH$1,0),MATCH(V1,'ru double'!$A$1:$A$34,0))),0)
+ IFERROR(INDIRECT("'ru double'!" &amp; ADDRESS(MATCH($Y$1,'ru double'!$A$1:$AH$1,0),MATCH(V1,'ru double'!$A$1:$A$34,0))),0)
+ IFERROR(INDIRECT("'ru double'!" &amp; ADDRESS(MATCH($S$2,'ru double'!$A$1:$AH$1,0),MATCH(V1,'ru double'!$A$1:$A$34,0))),0)
+ IFERROR(INDIRECT("'ru double'!" &amp; ADDRESS(MATCH($T$2,'ru double'!$A$1:$AH$1,0),MATCH(V1,'ru double'!$A$1:$A$34,0))),0)
+ IFERROR(INDIRECT("'ru double'!" &amp; ADDRESS(MATCH($U$2,'ru double'!$A$1:$AH$1,0),MATCH(V1,'ru double'!$A$1:$A$34,0))),0)
+ IFERROR(INDIRECT("'ru double'!" &amp; ADDRESS(MATCH($V$2,'ru double'!$A$1:$AH$1,0),MATCH(V1,'ru double'!$A$1:$A$34,0))),0)
+ IFERROR(INDIRECT("'ru double'!" &amp; ADDRESS(MATCH($W$2,'ru double'!$A$1:$AH$1,0),MATCH(V1,'ru double'!$A$1:$A$34,0))),0)
+ IFERROR(INDIRECT("'ru double'!" &amp; ADDRESS(MATCH($X$2,'ru double'!$A$1:$AH$1,0),MATCH(V1,'ru double'!$A$1:$A$34,0))),0)
+ IFERROR(INDIRECT("'ru double'!" &amp; ADDRESS(MATCH($S$3,'ru double'!$A$1:$AH$1,0),MATCH(V1,'ru double'!$A$1:$A$34,0))),0)
+ IFERROR(INDIRECT("'ru double'!" &amp; ADDRESS(MATCH($T$3,'ru double'!$A$1:$AH$1,0),MATCH(V1,'ru double'!$A$1:$A$34,0))),0)
+ IFERROR(INDIRECT("'ru double'!" &amp; ADDRESS(MATCH($U$3,'ru double'!$A$1:$AH$1,0),MATCH(V1,'ru double'!$A$1:$A$34,0))),0)
+ IFERROR(INDIRECT("'ru double'!" &amp; ADDRESS(MATCH($V$3,'ru double'!$A$1:$AH$1,0),MATCH(V1,'ru double'!$A$1:$A$34,0))),0)
+ IFERROR(INDIRECT("'ru double'!" &amp; ADDRESS(MATCH($W$3,'ru double'!$A$1:$AH$1,0),MATCH(V1,'ru double'!$A$1:$A$34,0))),0)
+ IFERROR(INDIRECT("'ru double'!" &amp; ADDRESS(MATCH($S$1,'ru double'!$A$1:$AH$1,0),MATCH(V1,'ru double'!$A$1:$A$34,0))),0)) / SUM('ru double'!$B$2:$AH$34)</f>
        <v>1.1230048184471946E-2</v>
      </c>
      <c r="W45" s="49">
        <f ca="1">(IFERROR(INDIRECT("'ru double'!" &amp; ADDRESS(MATCH($V$1,'ru double'!$A$1:$AH$1,0),MATCH(W1,'ru double'!$A$1:$A$34,0))),0)
+ IFERROR(INDIRECT("'ru double'!" &amp; ADDRESS(MATCH($T$1,'ru double'!$A$1:$AH$1,0),MATCH(W1,'ru double'!$A$1:$A$34,0))),0)
+ IFERROR(INDIRECT("'ru double'!" &amp; ADDRESS(MATCH($U$1,'ru double'!$A$1:$AH$1,0),MATCH(W1,'ru double'!$A$1:$A$34,0))),0)
+ IFERROR(INDIRECT("'ru double'!" &amp; ADDRESS(MATCH($W$1,'ru double'!$A$1:$AH$1,0),MATCH(W1,'ru double'!$A$1:$A$34,0))),0)
+ IFERROR(INDIRECT("'ru double'!" &amp; ADDRESS(MATCH($X$1,'ru double'!$A$1:$AH$1,0),MATCH(W1,'ru double'!$A$1:$A$34,0))),0)
+ IFERROR(INDIRECT("'ru double'!" &amp; ADDRESS(MATCH($Y$1,'ru double'!$A$1:$AH$1,0),MATCH(W1,'ru double'!$A$1:$A$34,0))),0)
+ IFERROR(INDIRECT("'ru double'!" &amp; ADDRESS(MATCH($S$2,'ru double'!$A$1:$AH$1,0),MATCH(W1,'ru double'!$A$1:$A$34,0))),0)
+ IFERROR(INDIRECT("'ru double'!" &amp; ADDRESS(MATCH($T$2,'ru double'!$A$1:$AH$1,0),MATCH(W1,'ru double'!$A$1:$A$34,0))),0)
+ IFERROR(INDIRECT("'ru double'!" &amp; ADDRESS(MATCH($U$2,'ru double'!$A$1:$AH$1,0),MATCH(W1,'ru double'!$A$1:$A$34,0))),0)
+ IFERROR(INDIRECT("'ru double'!" &amp; ADDRESS(MATCH($V$2,'ru double'!$A$1:$AH$1,0),MATCH(W1,'ru double'!$A$1:$A$34,0))),0)
+ IFERROR(INDIRECT("'ru double'!" &amp; ADDRESS(MATCH($W$2,'ru double'!$A$1:$AH$1,0),MATCH(W1,'ru double'!$A$1:$A$34,0))),0)
+ IFERROR(INDIRECT("'ru double'!" &amp; ADDRESS(MATCH($X$2,'ru double'!$A$1:$AH$1,0),MATCH(W1,'ru double'!$A$1:$A$34,0))),0)
+ IFERROR(INDIRECT("'ru double'!" &amp; ADDRESS(MATCH($S$3,'ru double'!$A$1:$AH$1,0),MATCH(W1,'ru double'!$A$1:$A$34,0))),0)
+ IFERROR(INDIRECT("'ru double'!" &amp; ADDRESS(MATCH($T$3,'ru double'!$A$1:$AH$1,0),MATCH(W1,'ru double'!$A$1:$A$34,0))),0)
+ IFERROR(INDIRECT("'ru double'!" &amp; ADDRESS(MATCH($U$3,'ru double'!$A$1:$AH$1,0),MATCH(W1,'ru double'!$A$1:$A$34,0))),0)
+ IFERROR(INDIRECT("'ru double'!" &amp; ADDRESS(MATCH($V$3,'ru double'!$A$1:$AH$1,0),MATCH(W1,'ru double'!$A$1:$A$34,0))),0)
+ IFERROR(INDIRECT("'ru double'!" &amp; ADDRESS(MATCH($W$3,'ru double'!$A$1:$AH$1,0),MATCH(W1,'ru double'!$A$1:$A$34,0))),0)
+ IFERROR(INDIRECT("'ru double'!" &amp; ADDRESS(MATCH($S$1,'ru double'!$A$1:$AH$1,0),MATCH(W1,'ru double'!$A$1:$A$34,0))),0)) / SUM('ru double'!$B$2:$AH$34)</f>
        <v>1.1685867382549252E-2</v>
      </c>
      <c r="X45" s="49">
        <f ca="1">(IFERROR(INDIRECT("'ru double'!" &amp; ADDRESS(MATCH($V$1,'ru double'!$A$1:$AH$1,0),MATCH(X1,'ru double'!$A$1:$A$34,0))),0)
+ IFERROR(INDIRECT("'ru double'!" &amp; ADDRESS(MATCH($T$1,'ru double'!$A$1:$AH$1,0),MATCH(X1,'ru double'!$A$1:$A$34,0))),0)
+ IFERROR(INDIRECT("'ru double'!" &amp; ADDRESS(MATCH($U$1,'ru double'!$A$1:$AH$1,0),MATCH(X1,'ru double'!$A$1:$A$34,0))),0)
+ IFERROR(INDIRECT("'ru double'!" &amp; ADDRESS(MATCH($W$1,'ru double'!$A$1:$AH$1,0),MATCH(X1,'ru double'!$A$1:$A$34,0))),0)
+ IFERROR(INDIRECT("'ru double'!" &amp; ADDRESS(MATCH($X$1,'ru double'!$A$1:$AH$1,0),MATCH(X1,'ru double'!$A$1:$A$34,0))),0)
+ IFERROR(INDIRECT("'ru double'!" &amp; ADDRESS(MATCH($Y$1,'ru double'!$A$1:$AH$1,0),MATCH(X1,'ru double'!$A$1:$A$34,0))),0)
+ IFERROR(INDIRECT("'ru double'!" &amp; ADDRESS(MATCH($S$2,'ru double'!$A$1:$AH$1,0),MATCH(X1,'ru double'!$A$1:$A$34,0))),0)
+ IFERROR(INDIRECT("'ru double'!" &amp; ADDRESS(MATCH($T$2,'ru double'!$A$1:$AH$1,0),MATCH(X1,'ru double'!$A$1:$A$34,0))),0)
+ IFERROR(INDIRECT("'ru double'!" &amp; ADDRESS(MATCH($U$2,'ru double'!$A$1:$AH$1,0),MATCH(X1,'ru double'!$A$1:$A$34,0))),0)
+ IFERROR(INDIRECT("'ru double'!" &amp; ADDRESS(MATCH($V$2,'ru double'!$A$1:$AH$1,0),MATCH(X1,'ru double'!$A$1:$A$34,0))),0)
+ IFERROR(INDIRECT("'ru double'!" &amp; ADDRESS(MATCH($W$2,'ru double'!$A$1:$AH$1,0),MATCH(X1,'ru double'!$A$1:$A$34,0))),0)
+ IFERROR(INDIRECT("'ru double'!" &amp; ADDRESS(MATCH($X$2,'ru double'!$A$1:$AH$1,0),MATCH(X1,'ru double'!$A$1:$A$34,0))),0)
+ IFERROR(INDIRECT("'ru double'!" &amp; ADDRESS(MATCH($S$3,'ru double'!$A$1:$AH$1,0),MATCH(X1,'ru double'!$A$1:$A$34,0))),0)
+ IFERROR(INDIRECT("'ru double'!" &amp; ADDRESS(MATCH($T$3,'ru double'!$A$1:$AH$1,0),MATCH(X1,'ru double'!$A$1:$A$34,0))),0)
+ IFERROR(INDIRECT("'ru double'!" &amp; ADDRESS(MATCH($U$3,'ru double'!$A$1:$AH$1,0),MATCH(X1,'ru double'!$A$1:$A$34,0))),0)
+ IFERROR(INDIRECT("'ru double'!" &amp; ADDRESS(MATCH($V$3,'ru double'!$A$1:$AH$1,0),MATCH(X1,'ru double'!$A$1:$A$34,0))),0)
+ IFERROR(INDIRECT("'ru double'!" &amp; ADDRESS(MATCH($W$3,'ru double'!$A$1:$AH$1,0),MATCH(X1,'ru double'!$A$1:$A$34,0))),0)
+ IFERROR(INDIRECT("'ru double'!" &amp; ADDRESS(MATCH($S$1,'ru double'!$A$1:$AH$1,0),MATCH(X1,'ru double'!$A$1:$A$34,0))),0)) / SUM('ru double'!$B$2:$AH$34)</f>
        <v>6.023223376196902E-4</v>
      </c>
      <c r="Y45" s="49">
        <f ca="1">(IFERROR(INDIRECT("'ru double'!" &amp; ADDRESS(MATCH($V$1,'ru double'!$A$1:$AH$1,0),MATCH(Y1,'ru double'!$A$1:$A$34,0))),0)
+ IFERROR(INDIRECT("'ru double'!" &amp; ADDRESS(MATCH($T$1,'ru double'!$A$1:$AH$1,0),MATCH(Y1,'ru double'!$A$1:$A$34,0))),0)
+ IFERROR(INDIRECT("'ru double'!" &amp; ADDRESS(MATCH($U$1,'ru double'!$A$1:$AH$1,0),MATCH(Y1,'ru double'!$A$1:$A$34,0))),0)
+ IFERROR(INDIRECT("'ru double'!" &amp; ADDRESS(MATCH($W$1,'ru double'!$A$1:$AH$1,0),MATCH(Y1,'ru double'!$A$1:$A$34,0))),0)
+ IFERROR(INDIRECT("'ru double'!" &amp; ADDRESS(MATCH($X$1,'ru double'!$A$1:$AH$1,0),MATCH(Y1,'ru double'!$A$1:$A$34,0))),0)
+ IFERROR(INDIRECT("'ru double'!" &amp; ADDRESS(MATCH($Y$1,'ru double'!$A$1:$AH$1,0),MATCH(Y1,'ru double'!$A$1:$A$34,0))),0)
+ IFERROR(INDIRECT("'ru double'!" &amp; ADDRESS(MATCH($S$2,'ru double'!$A$1:$AH$1,0),MATCH(Y1,'ru double'!$A$1:$A$34,0))),0)
+ IFERROR(INDIRECT("'ru double'!" &amp; ADDRESS(MATCH($T$2,'ru double'!$A$1:$AH$1,0),MATCH(Y1,'ru double'!$A$1:$A$34,0))),0)
+ IFERROR(INDIRECT("'ru double'!" &amp; ADDRESS(MATCH($U$2,'ru double'!$A$1:$AH$1,0),MATCH(Y1,'ru double'!$A$1:$A$34,0))),0)
+ IFERROR(INDIRECT("'ru double'!" &amp; ADDRESS(MATCH($V$2,'ru double'!$A$1:$AH$1,0),MATCH(Y1,'ru double'!$A$1:$A$34,0))),0)
+ IFERROR(INDIRECT("'ru double'!" &amp; ADDRESS(MATCH($W$2,'ru double'!$A$1:$AH$1,0),MATCH(Y1,'ru double'!$A$1:$A$34,0))),0)
+ IFERROR(INDIRECT("'ru double'!" &amp; ADDRESS(MATCH($X$2,'ru double'!$A$1:$AH$1,0),MATCH(Y1,'ru double'!$A$1:$A$34,0))),0)
+ IFERROR(INDIRECT("'ru double'!" &amp; ADDRESS(MATCH($S$3,'ru double'!$A$1:$AH$1,0),MATCH(Y1,'ru double'!$A$1:$A$34,0))),0)
+ IFERROR(INDIRECT("'ru double'!" &amp; ADDRESS(MATCH($T$3,'ru double'!$A$1:$AH$1,0),MATCH(Y1,'ru double'!$A$1:$A$34,0))),0)
+ IFERROR(INDIRECT("'ru double'!" &amp; ADDRESS(MATCH($U$3,'ru double'!$A$1:$AH$1,0),MATCH(Y1,'ru double'!$A$1:$A$34,0))),0)
+ IFERROR(INDIRECT("'ru double'!" &amp; ADDRESS(MATCH($V$3,'ru double'!$A$1:$AH$1,0),MATCH(Y1,'ru double'!$A$1:$A$34,0))),0)
+ IFERROR(INDIRECT("'ru double'!" &amp; ADDRESS(MATCH($W$3,'ru double'!$A$1:$AH$1,0),MATCH(Y1,'ru double'!$A$1:$A$34,0))),0)
+ IFERROR(INDIRECT("'ru double'!" &amp; ADDRESS(MATCH($S$1,'ru double'!$A$1:$AH$1,0),MATCH(Y1,'ru double'!$A$1:$A$34,0))),0)) / SUM('ru double'!$B$2:$AH$34)</f>
        <v>4.1691311202610637E-3</v>
      </c>
      <c r="Z45" s="32"/>
    </row>
    <row r="46" spans="1:26" ht="15" customHeight="1" outlineLevel="1" x14ac:dyDescent="0.25">
      <c r="A46" s="48">
        <f ca="1">(IFERROR(INDIRECT("'en double'!" &amp; ADDRESS(MATCH($B$1,'en double'!$A$1:$AA$1,0),MATCH(A2,'en double'!$A$1:$A$27,0))),0)
+ IFERROR(INDIRECT("'en double'!" &amp; ADDRESS(MATCH($C$1,'en double'!$A$1:$AA$1,0),MATCH(A2,'en double'!$A$1:$A$27,0))),0)
+ IFERROR(INDIRECT("'en double'!" &amp; ADDRESS(MATCH($D$1,'en double'!$A$1:$AA$1,0),MATCH(A2,'en double'!$A$1:$A$27,0))),0)
+ IFERROR(INDIRECT("'en double'!" &amp; ADDRESS(MATCH($E$1,'en double'!$A$1:$AA$1,0),MATCH(A2,'en double'!$A$1:$A$27,0))),0)
+ IFERROR(INDIRECT("'en double'!" &amp; ADDRESS(MATCH($A$2,'en double'!$A$1:$AA$1,0),MATCH(A2,'en double'!$A$1:$A$27,0))),0)
+ IFERROR(INDIRECT("'en double'!" &amp; ADDRESS(MATCH($B$2,'en double'!$A$1:$AA$1,0),MATCH(A2,'en double'!$A$1:$A$27,0))),0)
+ IFERROR(INDIRECT("'en double'!" &amp; ADDRESS(MATCH($C$2,'en double'!$A$1:$AA$1,0),MATCH(A2,'en double'!$A$1:$A$27,0))),0)
+ IFERROR(INDIRECT("'en double'!" &amp; ADDRESS(MATCH($D$2,'en double'!$A$1:$AA$1,0),MATCH(A2,'en double'!$A$1:$A$27,0))),0)
+ IFERROR(INDIRECT("'en double'!" &amp; ADDRESS(MATCH($E$2,'en double'!$A$1:$AA$1,0),MATCH(A2,'en double'!$A$1:$A$27,0))),0)
+ IFERROR(INDIRECT("'en double'!" &amp; ADDRESS(MATCH($A$3,'en double'!$A$1:$AA$1,0),MATCH(A2,'en double'!$A$1:$A$27,0))),0)
+ IFERROR(INDIRECT("'en double'!" &amp; ADDRESS(MATCH($B$3,'en double'!$A$1:$AA$1,0),MATCH(A2,'en double'!$A$1:$A$27,0))),0)
+ IFERROR(INDIRECT("'en double'!" &amp; ADDRESS(MATCH($C$3,'en double'!$A$1:$AA$1,0),MATCH(A2,'en double'!$A$1:$A$27,0))),0)
+ IFERROR(INDIRECT("'en double'!" &amp; ADDRESS(MATCH($D$3,'en double'!$A$1:$AA$1,0),MATCH(A2,'en double'!$A$1:$A$27,0))),0)
+ IFERROR(INDIRECT("'en double'!" &amp; ADDRESS(MATCH($E$3,'en double'!$A$1:$AA$1,0),MATCH(A2,'en double'!$A$1:$A$27,0))),0)
+ IFERROR(INDIRECT("'en double'!" &amp; ADDRESS(MATCH($A$1,'en double'!$A$1:$AA$1,0),MATCH(A2,'en double'!$A$1:$A$27,0))),0)) / SUM('en double'!$B$2:$AA$27)</f>
        <v>4.7712506844733424E-2</v>
      </c>
      <c r="B46" s="48">
        <f ca="1">(IFERROR(INDIRECT("'en double'!" &amp; ADDRESS(MATCH($B$1,'en double'!$A$1:$AA$1,0),MATCH(B2,'en double'!$A$1:$A$27,0))),0)
+ IFERROR(INDIRECT("'en double'!" &amp; ADDRESS(MATCH($C$1,'en double'!$A$1:$AA$1,0),MATCH(B2,'en double'!$A$1:$A$27,0))),0)
+ IFERROR(INDIRECT("'en double'!" &amp; ADDRESS(MATCH($D$1,'en double'!$A$1:$AA$1,0),MATCH(B2,'en double'!$A$1:$A$27,0))),0)
+ IFERROR(INDIRECT("'en double'!" &amp; ADDRESS(MATCH($E$1,'en double'!$A$1:$AA$1,0),MATCH(B2,'en double'!$A$1:$A$27,0))),0)
+ IFERROR(INDIRECT("'en double'!" &amp; ADDRESS(MATCH($A$2,'en double'!$A$1:$AA$1,0),MATCH(B2,'en double'!$A$1:$A$27,0))),0)
+ IFERROR(INDIRECT("'en double'!" &amp; ADDRESS(MATCH($B$2,'en double'!$A$1:$AA$1,0),MATCH(B2,'en double'!$A$1:$A$27,0))),0)
+ IFERROR(INDIRECT("'en double'!" &amp; ADDRESS(MATCH($C$2,'en double'!$A$1:$AA$1,0),MATCH(B2,'en double'!$A$1:$A$27,0))),0)
+ IFERROR(INDIRECT("'en double'!" &amp; ADDRESS(MATCH($D$2,'en double'!$A$1:$AA$1,0),MATCH(B2,'en double'!$A$1:$A$27,0))),0)
+ IFERROR(INDIRECT("'en double'!" &amp; ADDRESS(MATCH($E$2,'en double'!$A$1:$AA$1,0),MATCH(B2,'en double'!$A$1:$A$27,0))),0)
+ IFERROR(INDIRECT("'en double'!" &amp; ADDRESS(MATCH($A$3,'en double'!$A$1:$AA$1,0),MATCH(B2,'en double'!$A$1:$A$27,0))),0)
+ IFERROR(INDIRECT("'en double'!" &amp; ADDRESS(MATCH($B$3,'en double'!$A$1:$AA$1,0),MATCH(B2,'en double'!$A$1:$A$27,0))),0)
+ IFERROR(INDIRECT("'en double'!" &amp; ADDRESS(MATCH($C$3,'en double'!$A$1:$AA$1,0),MATCH(B2,'en double'!$A$1:$A$27,0))),0)
+ IFERROR(INDIRECT("'en double'!" &amp; ADDRESS(MATCH($D$3,'en double'!$A$1:$AA$1,0),MATCH(B2,'en double'!$A$1:$A$27,0))),0)
+ IFERROR(INDIRECT("'en double'!" &amp; ADDRESS(MATCH($E$3,'en double'!$A$1:$AA$1,0),MATCH(B2,'en double'!$A$1:$A$27,0))),0)
+ IFERROR(INDIRECT("'en double'!" &amp; ADDRESS(MATCH($A$1,'en double'!$A$1:$AA$1,0),MATCH(B2,'en double'!$A$1:$A$27,0))),0)) / SUM('en double'!$B$2:$AA$27)</f>
        <v>2.5349264037545442E-2</v>
      </c>
      <c r="C46" s="48">
        <f ca="1">(IFERROR(INDIRECT("'en double'!" &amp; ADDRESS(MATCH($B$1,'en double'!$A$1:$AA$1,0),MATCH(C2,'en double'!$A$1:$A$27,0))),0)
+ IFERROR(INDIRECT("'en double'!" &amp; ADDRESS(MATCH($C$1,'en double'!$A$1:$AA$1,0),MATCH(C2,'en double'!$A$1:$A$27,0))),0)
+ IFERROR(INDIRECT("'en double'!" &amp; ADDRESS(MATCH($D$1,'en double'!$A$1:$AA$1,0),MATCH(C2,'en double'!$A$1:$A$27,0))),0)
+ IFERROR(INDIRECT("'en double'!" &amp; ADDRESS(MATCH($E$1,'en double'!$A$1:$AA$1,0),MATCH(C2,'en double'!$A$1:$A$27,0))),0)
+ IFERROR(INDIRECT("'en double'!" &amp; ADDRESS(MATCH($A$2,'en double'!$A$1:$AA$1,0),MATCH(C2,'en double'!$A$1:$A$27,0))),0)
+ IFERROR(INDIRECT("'en double'!" &amp; ADDRESS(MATCH($B$2,'en double'!$A$1:$AA$1,0),MATCH(C2,'en double'!$A$1:$A$27,0))),0)
+ IFERROR(INDIRECT("'en double'!" &amp; ADDRESS(MATCH($C$2,'en double'!$A$1:$AA$1,0),MATCH(C2,'en double'!$A$1:$A$27,0))),0)
+ IFERROR(INDIRECT("'en double'!" &amp; ADDRESS(MATCH($D$2,'en double'!$A$1:$AA$1,0),MATCH(C2,'en double'!$A$1:$A$27,0))),0)
+ IFERROR(INDIRECT("'en double'!" &amp; ADDRESS(MATCH($E$2,'en double'!$A$1:$AA$1,0),MATCH(C2,'en double'!$A$1:$A$27,0))),0)
+ IFERROR(INDIRECT("'en double'!" &amp; ADDRESS(MATCH($A$3,'en double'!$A$1:$AA$1,0),MATCH(C2,'en double'!$A$1:$A$27,0))),0)
+ IFERROR(INDIRECT("'en double'!" &amp; ADDRESS(MATCH($B$3,'en double'!$A$1:$AA$1,0),MATCH(C2,'en double'!$A$1:$A$27,0))),0)
+ IFERROR(INDIRECT("'en double'!" &amp; ADDRESS(MATCH($C$3,'en double'!$A$1:$AA$1,0),MATCH(C2,'en double'!$A$1:$A$27,0))),0)
+ IFERROR(INDIRECT("'en double'!" &amp; ADDRESS(MATCH($D$3,'en double'!$A$1:$AA$1,0),MATCH(C2,'en double'!$A$1:$A$27,0))),0)
+ IFERROR(INDIRECT("'en double'!" &amp; ADDRESS(MATCH($E$3,'en double'!$A$1:$AA$1,0),MATCH(C2,'en double'!$A$1:$A$27,0))),0)
+ IFERROR(INDIRECT("'en double'!" &amp; ADDRESS(MATCH($A$1,'en double'!$A$1:$AA$1,0),MATCH(C2,'en double'!$A$1:$A$27,0))),0)) / SUM('en double'!$B$2:$AA$27)</f>
        <v>2.2078287287669984E-2</v>
      </c>
      <c r="D46" s="165">
        <f ca="1">(IFERROR(INDIRECT("'en double'!" &amp; ADDRESS(MATCH($B$1,'en double'!$A$1:$AA$1,0),MATCH(D2,'en double'!$A$1:$A$27,0))),0)
+ IFERROR(INDIRECT("'en double'!" &amp; ADDRESS(MATCH($C$1,'en double'!$A$1:$AA$1,0),MATCH(D2,'en double'!$A$1:$A$27,0))),0)
+ IFERROR(INDIRECT("'en double'!" &amp; ADDRESS(MATCH($D$1,'en double'!$A$1:$AA$1,0),MATCH(D2,'en double'!$A$1:$A$27,0))),0)
+ IFERROR(INDIRECT("'en double'!" &amp; ADDRESS(MATCH($E$1,'en double'!$A$1:$AA$1,0),MATCH(D2,'en double'!$A$1:$A$27,0))),0)
+ IFERROR(INDIRECT("'en double'!" &amp; ADDRESS(MATCH($A$2,'en double'!$A$1:$AA$1,0),MATCH(D2,'en double'!$A$1:$A$27,0))),0)
+ IFERROR(INDIRECT("'en double'!" &amp; ADDRESS(MATCH($B$2,'en double'!$A$1:$AA$1,0),MATCH(D2,'en double'!$A$1:$A$27,0))),0)
+ IFERROR(INDIRECT("'en double'!" &amp; ADDRESS(MATCH($C$2,'en double'!$A$1:$AA$1,0),MATCH(D2,'en double'!$A$1:$A$27,0))),0)
+ IFERROR(INDIRECT("'en double'!" &amp; ADDRESS(MATCH($D$2,'en double'!$A$1:$AA$1,0),MATCH(D2,'en double'!$A$1:$A$27,0))),0)
+ IFERROR(INDIRECT("'en double'!" &amp; ADDRESS(MATCH($E$2,'en double'!$A$1:$AA$1,0),MATCH(D2,'en double'!$A$1:$A$27,0))),0)
+ IFERROR(INDIRECT("'en double'!" &amp; ADDRESS(MATCH($A$3,'en double'!$A$1:$AA$1,0),MATCH(D2,'en double'!$A$1:$A$27,0))),0)
+ IFERROR(INDIRECT("'en double'!" &amp; ADDRESS(MATCH($B$3,'en double'!$A$1:$AA$1,0),MATCH(D2,'en double'!$A$1:$A$27,0))),0)
+ IFERROR(INDIRECT("'en double'!" &amp; ADDRESS(MATCH($C$3,'en double'!$A$1:$AA$1,0),MATCH(D2,'en double'!$A$1:$A$27,0))),0)
+ IFERROR(INDIRECT("'en double'!" &amp; ADDRESS(MATCH($D$3,'en double'!$A$1:$AA$1,0),MATCH(D2,'en double'!$A$1:$A$27,0))),0)
+ IFERROR(INDIRECT("'en double'!" &amp; ADDRESS(MATCH($E$3,'en double'!$A$1:$AA$1,0),MATCH(D2,'en double'!$A$1:$A$27,0))),0)
+ IFERROR(INDIRECT("'en double'!" &amp; ADDRESS(MATCH($A$1,'en double'!$A$1:$AA$1,0),MATCH(D2,'en double'!$A$1:$A$27,0))),0)) / SUM('en double'!$B$2:$AA$27)</f>
        <v>1.7561042647164606E-2</v>
      </c>
      <c r="E46" s="50">
        <f ca="1">(IFERROR(INDIRECT("'en double'!" &amp; ADDRESS(MATCH($B$1,'en double'!$A$1:$AA$1,0),MATCH(E2,'en double'!$A$1:$A$27,0))),0)
+ IFERROR(INDIRECT("'en double'!" &amp; ADDRESS(MATCH($C$1,'en double'!$A$1:$AA$1,0),MATCH(E2,'en double'!$A$1:$A$27,0))),0)
+ IFERROR(INDIRECT("'en double'!" &amp; ADDRESS(MATCH($D$1,'en double'!$A$1:$AA$1,0),MATCH(E2,'en double'!$A$1:$A$27,0))),0)
+ IFERROR(INDIRECT("'en double'!" &amp; ADDRESS(MATCH($E$1,'en double'!$A$1:$AA$1,0),MATCH(E2,'en double'!$A$1:$A$27,0))),0)
+ IFERROR(INDIRECT("'en double'!" &amp; ADDRESS(MATCH($A$2,'en double'!$A$1:$AA$1,0),MATCH(E2,'en double'!$A$1:$A$27,0))),0)
+ IFERROR(INDIRECT("'en double'!" &amp; ADDRESS(MATCH($B$2,'en double'!$A$1:$AA$1,0),MATCH(E2,'en double'!$A$1:$A$27,0))),0)
+ IFERROR(INDIRECT("'en double'!" &amp; ADDRESS(MATCH($C$2,'en double'!$A$1:$AA$1,0),MATCH(E2,'en double'!$A$1:$A$27,0))),0)
+ IFERROR(INDIRECT("'en double'!" &amp; ADDRESS(MATCH($D$2,'en double'!$A$1:$AA$1,0),MATCH(E2,'en double'!$A$1:$A$27,0))),0)
+ IFERROR(INDIRECT("'en double'!" &amp; ADDRESS(MATCH($E$2,'en double'!$A$1:$AA$1,0),MATCH(E2,'en double'!$A$1:$A$27,0))),0)
+ IFERROR(INDIRECT("'en double'!" &amp; ADDRESS(MATCH($A$3,'en double'!$A$1:$AA$1,0),MATCH(E2,'en double'!$A$1:$A$27,0))),0)
+ IFERROR(INDIRECT("'en double'!" &amp; ADDRESS(MATCH($B$3,'en double'!$A$1:$AA$1,0),MATCH(E2,'en double'!$A$1:$A$27,0))),0)
+ IFERROR(INDIRECT("'en double'!" &amp; ADDRESS(MATCH($C$3,'en double'!$A$1:$AA$1,0),MATCH(E2,'en double'!$A$1:$A$27,0))),0)
+ IFERROR(INDIRECT("'en double'!" &amp; ADDRESS(MATCH($D$3,'en double'!$A$1:$AA$1,0),MATCH(E2,'en double'!$A$1:$A$27,0))),0)
+ IFERROR(INDIRECT("'en double'!" &amp; ADDRESS(MATCH($E$3,'en double'!$A$1:$AA$1,0),MATCH(E2,'en double'!$A$1:$A$27,0))),0)
+ IFERROR(INDIRECT("'en double'!" &amp; ADDRESS(MATCH($A$1,'en double'!$A$1:$AA$1,0),MATCH(E2,'en double'!$A$1:$A$27,0))),0)) / SUM('en double'!$B$2:$AA$27)</f>
        <v>1.4058552383581989E-2</v>
      </c>
      <c r="F46" s="49">
        <f ca="1">(IFERROR(INDIRECT("'en double'!" &amp; ADDRESS(MATCH($I$1,'en double'!$A$1:$AA$1,0),MATCH(F2,'en double'!$A$1:$A$27,0))),0)
+ IFERROR(INDIRECT("'en double'!" &amp; ADDRESS(MATCH($G$1,'en double'!$A$1:$AA$1,0),MATCH(F2,'en double'!$A$1:$A$27,0))),0)
+ IFERROR(INDIRECT("'en double'!" &amp; ADDRESS(MATCH($H$1,'en double'!$A$1:$AA$1,0),MATCH(F2,'en double'!$A$1:$A$27,0))),0)
+ IFERROR(INDIRECT("'en double'!" &amp; ADDRESS(MATCH($J$1,'en double'!$A$1:$AA$1,0),MATCH(F2,'en double'!$A$1:$A$27,0))),0)
+ IFERROR(INDIRECT("'en double'!" &amp; ADDRESS(MATCH($K$1,'en double'!$A$1:$AA$1,0),MATCH(F2,'en double'!$A$1:$A$27,0))),0)
+ IFERROR(INDIRECT("'en double'!" &amp; ADDRESS(MATCH($L$1,'en double'!$A$1:$AA$1,0),MATCH(F2,'en double'!$A$1:$A$27,0))),0)
+ IFERROR(INDIRECT("'en double'!" &amp; ADDRESS(MATCH($F$2,'en double'!$A$1:$AA$1,0),MATCH(F2,'en double'!$A$1:$A$27,0))),0)
+ IFERROR(INDIRECT("'en double'!" &amp; ADDRESS(MATCH($G$2,'en double'!$A$1:$AA$1,0),MATCH(F2,'en double'!$A$1:$A$27,0))),0)
+ IFERROR(INDIRECT("'en double'!" &amp; ADDRESS(MATCH($H$2,'en double'!$A$1:$AA$1,0),MATCH(F2,'en double'!$A$1:$A$27,0))),0)
+ IFERROR(INDIRECT("'en double'!" &amp; ADDRESS(MATCH($I$2,'en double'!$A$1:$AA$1,0),MATCH(F2,'en double'!$A$1:$A$27,0))),0)
+ IFERROR(INDIRECT("'en double'!" &amp; ADDRESS(MATCH($J$2,'en double'!$A$1:$AA$1,0),MATCH(F2,'en double'!$A$1:$A$27,0))),0)
+ IFERROR(INDIRECT("'en double'!" &amp; ADDRESS(MATCH($K$2,'en double'!$A$1:$AA$1,0),MATCH(F2,'en double'!$A$1:$A$27,0))),0)
+ IFERROR(INDIRECT("'en double'!" &amp; ADDRESS(MATCH($F$3,'en double'!$A$1:$AA$1,0),MATCH(F2,'en double'!$A$1:$A$27,0))),0)
+ IFERROR(INDIRECT("'en double'!" &amp; ADDRESS(MATCH($G$3,'en double'!$A$1:$AA$1,0),MATCH(F2,'en double'!$A$1:$A$27,0))),0)
+ IFERROR(INDIRECT("'en double'!" &amp; ADDRESS(MATCH($H$3,'en double'!$A$1:$AA$1,0),MATCH(F2,'en double'!$A$1:$A$27,0))),0)
+ IFERROR(INDIRECT("'en double'!" &amp; ADDRESS(MATCH($I$3,'en double'!$A$1:$AA$1,0),MATCH(F2,'en double'!$A$1:$A$27,0))),0)
+ IFERROR(INDIRECT("'en double'!" &amp; ADDRESS(MATCH($J$3,'en double'!$A$1:$AA$1,0),MATCH(F2,'en double'!$A$1:$A$27,0))),0)
+ IFERROR(INDIRECT("'en double'!" &amp; ADDRESS(MATCH($F$1,'en double'!$A$1:$AA$1,0),MATCH(F2,'en double'!$A$1:$A$27,0))),0)) / SUM('en double'!$B$2:$AA$27)</f>
        <v>5.0116239006349865E-3</v>
      </c>
      <c r="G46" s="47">
        <f ca="1">(IFERROR(INDIRECT("'en double'!" &amp; ADDRESS(MATCH($I$1,'en double'!$A$1:$AA$1,0),MATCH(G2,'en double'!$A$1:$A$27,0))),0)
+ IFERROR(INDIRECT("'en double'!" &amp; ADDRESS(MATCH($G$1,'en double'!$A$1:$AA$1,0),MATCH(G2,'en double'!$A$1:$A$27,0))),0)
+ IFERROR(INDIRECT("'en double'!" &amp; ADDRESS(MATCH($H$1,'en double'!$A$1:$AA$1,0),MATCH(G2,'en double'!$A$1:$A$27,0))),0)
+ IFERROR(INDIRECT("'en double'!" &amp; ADDRESS(MATCH($J$1,'en double'!$A$1:$AA$1,0),MATCH(G2,'en double'!$A$1:$A$27,0))),0)
+ IFERROR(INDIRECT("'en double'!" &amp; ADDRESS(MATCH($K$1,'en double'!$A$1:$AA$1,0),MATCH(G2,'en double'!$A$1:$A$27,0))),0)
+ IFERROR(INDIRECT("'en double'!" &amp; ADDRESS(MATCH($L$1,'en double'!$A$1:$AA$1,0),MATCH(G2,'en double'!$A$1:$A$27,0))),0)
+ IFERROR(INDIRECT("'en double'!" &amp; ADDRESS(MATCH($F$2,'en double'!$A$1:$AA$1,0),MATCH(G2,'en double'!$A$1:$A$27,0))),0)
+ IFERROR(INDIRECT("'en double'!" &amp; ADDRESS(MATCH($G$2,'en double'!$A$1:$AA$1,0),MATCH(G2,'en double'!$A$1:$A$27,0))),0)
+ IFERROR(INDIRECT("'en double'!" &amp; ADDRESS(MATCH($H$2,'en double'!$A$1:$AA$1,0),MATCH(G2,'en double'!$A$1:$A$27,0))),0)
+ IFERROR(INDIRECT("'en double'!" &amp; ADDRESS(MATCH($I$2,'en double'!$A$1:$AA$1,0),MATCH(G2,'en double'!$A$1:$A$27,0))),0)
+ IFERROR(INDIRECT("'en double'!" &amp; ADDRESS(MATCH($J$2,'en double'!$A$1:$AA$1,0),MATCH(G2,'en double'!$A$1:$A$27,0))),0)
+ IFERROR(INDIRECT("'en double'!" &amp; ADDRESS(MATCH($K$2,'en double'!$A$1:$AA$1,0),MATCH(G2,'en double'!$A$1:$A$27,0))),0)
+ IFERROR(INDIRECT("'en double'!" &amp; ADDRESS(MATCH($F$3,'en double'!$A$1:$AA$1,0),MATCH(G2,'en double'!$A$1:$A$27,0))),0)
+ IFERROR(INDIRECT("'en double'!" &amp; ADDRESS(MATCH($G$3,'en double'!$A$1:$AA$1,0),MATCH(G2,'en double'!$A$1:$A$27,0))),0)
+ IFERROR(INDIRECT("'en double'!" &amp; ADDRESS(MATCH($H$3,'en double'!$A$1:$AA$1,0),MATCH(G2,'en double'!$A$1:$A$27,0))),0)
+ IFERROR(INDIRECT("'en double'!" &amp; ADDRESS(MATCH($I$3,'en double'!$A$1:$AA$1,0),MATCH(G2,'en double'!$A$1:$A$27,0))),0)
+ IFERROR(INDIRECT("'en double'!" &amp; ADDRESS(MATCH($J$3,'en double'!$A$1:$AA$1,0),MATCH(G2,'en double'!$A$1:$A$27,0))),0)
+ IFERROR(INDIRECT("'en double'!" &amp; ADDRESS(MATCH($F$1,'en double'!$A$1:$AA$1,0),MATCH(G2,'en double'!$A$1:$A$27,0))),0)) / SUM('en double'!$B$2:$AA$27)</f>
        <v>2.2296000806206671E-2</v>
      </c>
      <c r="H46" s="47">
        <f ca="1">(IFERROR(INDIRECT("'en double'!" &amp; ADDRESS(MATCH($I$1,'en double'!$A$1:$AA$1,0),MATCH(H2,'en double'!$A$1:$A$27,0))),0)
+ IFERROR(INDIRECT("'en double'!" &amp; ADDRESS(MATCH($G$1,'en double'!$A$1:$AA$1,0),MATCH(H2,'en double'!$A$1:$A$27,0))),0)
+ IFERROR(INDIRECT("'en double'!" &amp; ADDRESS(MATCH($H$1,'en double'!$A$1:$AA$1,0),MATCH(H2,'en double'!$A$1:$A$27,0))),0)
+ IFERROR(INDIRECT("'en double'!" &amp; ADDRESS(MATCH($J$1,'en double'!$A$1:$AA$1,0),MATCH(H2,'en double'!$A$1:$A$27,0))),0)
+ IFERROR(INDIRECT("'en double'!" &amp; ADDRESS(MATCH($K$1,'en double'!$A$1:$AA$1,0),MATCH(H2,'en double'!$A$1:$A$27,0))),0)
+ IFERROR(INDIRECT("'en double'!" &amp; ADDRESS(MATCH($L$1,'en double'!$A$1:$AA$1,0),MATCH(H2,'en double'!$A$1:$A$27,0))),0)
+ IFERROR(INDIRECT("'en double'!" &amp; ADDRESS(MATCH($F$2,'en double'!$A$1:$AA$1,0),MATCH(H2,'en double'!$A$1:$A$27,0))),0)
+ IFERROR(INDIRECT("'en double'!" &amp; ADDRESS(MATCH($G$2,'en double'!$A$1:$AA$1,0),MATCH(H2,'en double'!$A$1:$A$27,0))),0)
+ IFERROR(INDIRECT("'en double'!" &amp; ADDRESS(MATCH($H$2,'en double'!$A$1:$AA$1,0),MATCH(H2,'en double'!$A$1:$A$27,0))),0)
+ IFERROR(INDIRECT("'en double'!" &amp; ADDRESS(MATCH($I$2,'en double'!$A$1:$AA$1,0),MATCH(H2,'en double'!$A$1:$A$27,0))),0)
+ IFERROR(INDIRECT("'en double'!" &amp; ADDRESS(MATCH($J$2,'en double'!$A$1:$AA$1,0),MATCH(H2,'en double'!$A$1:$A$27,0))),0)
+ IFERROR(INDIRECT("'en double'!" &amp; ADDRESS(MATCH($K$2,'en double'!$A$1:$AA$1,0),MATCH(H2,'en double'!$A$1:$A$27,0))),0)
+ IFERROR(INDIRECT("'en double'!" &amp; ADDRESS(MATCH($F$3,'en double'!$A$1:$AA$1,0),MATCH(H2,'en double'!$A$1:$A$27,0))),0)
+ IFERROR(INDIRECT("'en double'!" &amp; ADDRESS(MATCH($G$3,'en double'!$A$1:$AA$1,0),MATCH(H2,'en double'!$A$1:$A$27,0))),0)
+ IFERROR(INDIRECT("'en double'!" &amp; ADDRESS(MATCH($H$3,'en double'!$A$1:$AA$1,0),MATCH(H2,'en double'!$A$1:$A$27,0))),0)
+ IFERROR(INDIRECT("'en double'!" &amp; ADDRESS(MATCH($I$3,'en double'!$A$1:$AA$1,0),MATCH(H2,'en double'!$A$1:$A$27,0))),0)
+ IFERROR(INDIRECT("'en double'!" &amp; ADDRESS(MATCH($J$3,'en double'!$A$1:$AA$1,0),MATCH(H2,'en double'!$A$1:$A$27,0))),0)
+ IFERROR(INDIRECT("'en double'!" &amp; ADDRESS(MATCH($F$1,'en double'!$A$1:$AA$1,0),MATCH(H2,'en double'!$A$1:$A$27,0))),0)) / SUM('en double'!$B$2:$AA$27)</f>
        <v>3.511414994508967E-2</v>
      </c>
      <c r="I46" s="47">
        <f ca="1">(IFERROR(INDIRECT("'en double'!" &amp; ADDRESS(MATCH($I$1,'en double'!$A$1:$AA$1,0),MATCH(I2,'en double'!$A$1:$A$27,0))),0)
+ IFERROR(INDIRECT("'en double'!" &amp; ADDRESS(MATCH($G$1,'en double'!$A$1:$AA$1,0),MATCH(I2,'en double'!$A$1:$A$27,0))),0)
+ IFERROR(INDIRECT("'en double'!" &amp; ADDRESS(MATCH($H$1,'en double'!$A$1:$AA$1,0),MATCH(I2,'en double'!$A$1:$A$27,0))),0)
+ IFERROR(INDIRECT("'en double'!" &amp; ADDRESS(MATCH($J$1,'en double'!$A$1:$AA$1,0),MATCH(I2,'en double'!$A$1:$A$27,0))),0)
+ IFERROR(INDIRECT("'en double'!" &amp; ADDRESS(MATCH($K$1,'en double'!$A$1:$AA$1,0),MATCH(I2,'en double'!$A$1:$A$27,0))),0)
+ IFERROR(INDIRECT("'en double'!" &amp; ADDRESS(MATCH($L$1,'en double'!$A$1:$AA$1,0),MATCH(I2,'en double'!$A$1:$A$27,0))),0)
+ IFERROR(INDIRECT("'en double'!" &amp; ADDRESS(MATCH($F$2,'en double'!$A$1:$AA$1,0),MATCH(I2,'en double'!$A$1:$A$27,0))),0)
+ IFERROR(INDIRECT("'en double'!" &amp; ADDRESS(MATCH($G$2,'en double'!$A$1:$AA$1,0),MATCH(I2,'en double'!$A$1:$A$27,0))),0)
+ IFERROR(INDIRECT("'en double'!" &amp; ADDRESS(MATCH($H$2,'en double'!$A$1:$AA$1,0),MATCH(I2,'en double'!$A$1:$A$27,0))),0)
+ IFERROR(INDIRECT("'en double'!" &amp; ADDRESS(MATCH($I$2,'en double'!$A$1:$AA$1,0),MATCH(I2,'en double'!$A$1:$A$27,0))),0)
+ IFERROR(INDIRECT("'en double'!" &amp; ADDRESS(MATCH($J$2,'en double'!$A$1:$AA$1,0),MATCH(I2,'en double'!$A$1:$A$27,0))),0)
+ IFERROR(INDIRECT("'en double'!" &amp; ADDRESS(MATCH($K$2,'en double'!$A$1:$AA$1,0),MATCH(I2,'en double'!$A$1:$A$27,0))),0)
+ IFERROR(INDIRECT("'en double'!" &amp; ADDRESS(MATCH($F$3,'en double'!$A$1:$AA$1,0),MATCH(I2,'en double'!$A$1:$A$27,0))),0)
+ IFERROR(INDIRECT("'en double'!" &amp; ADDRESS(MATCH($G$3,'en double'!$A$1:$AA$1,0),MATCH(I2,'en double'!$A$1:$A$27,0))),0)
+ IFERROR(INDIRECT("'en double'!" &amp; ADDRESS(MATCH($H$3,'en double'!$A$1:$AA$1,0),MATCH(I2,'en double'!$A$1:$A$27,0))),0)
+ IFERROR(INDIRECT("'en double'!" &amp; ADDRESS(MATCH($I$3,'en double'!$A$1:$AA$1,0),MATCH(I2,'en double'!$A$1:$A$27,0))),0)
+ IFERROR(INDIRECT("'en double'!" &amp; ADDRESS(MATCH($J$3,'en double'!$A$1:$AA$1,0),MATCH(I2,'en double'!$A$1:$A$27,0))),0)
+ IFERROR(INDIRECT("'en double'!" &amp; ADDRESS(MATCH($F$1,'en double'!$A$1:$AA$1,0),MATCH(I2,'en double'!$A$1:$A$27,0))),0)) / SUM('en double'!$B$2:$AA$27)</f>
        <v>1.3709976018188467E-2</v>
      </c>
      <c r="J46" s="49">
        <f ca="1">(IFERROR(INDIRECT("'en double'!" &amp; ADDRESS(MATCH($I$1,'en double'!$A$1:$AA$1,0),MATCH(J2,'en double'!$A$1:$A$27,0))),0)
+ IFERROR(INDIRECT("'en double'!" &amp; ADDRESS(MATCH($G$1,'en double'!$A$1:$AA$1,0),MATCH(J2,'en double'!$A$1:$A$27,0))),0)
+ IFERROR(INDIRECT("'en double'!" &amp; ADDRESS(MATCH($H$1,'en double'!$A$1:$AA$1,0),MATCH(J2,'en double'!$A$1:$A$27,0))),0)
+ IFERROR(INDIRECT("'en double'!" &amp; ADDRESS(MATCH($J$1,'en double'!$A$1:$AA$1,0),MATCH(J2,'en double'!$A$1:$A$27,0))),0)
+ IFERROR(INDIRECT("'en double'!" &amp; ADDRESS(MATCH($K$1,'en double'!$A$1:$AA$1,0),MATCH(J2,'en double'!$A$1:$A$27,0))),0)
+ IFERROR(INDIRECT("'en double'!" &amp; ADDRESS(MATCH($L$1,'en double'!$A$1:$AA$1,0),MATCH(J2,'en double'!$A$1:$A$27,0))),0)
+ IFERROR(INDIRECT("'en double'!" &amp; ADDRESS(MATCH($F$2,'en double'!$A$1:$AA$1,0),MATCH(J2,'en double'!$A$1:$A$27,0))),0)
+ IFERROR(INDIRECT("'en double'!" &amp; ADDRESS(MATCH($G$2,'en double'!$A$1:$AA$1,0),MATCH(J2,'en double'!$A$1:$A$27,0))),0)
+ IFERROR(INDIRECT("'en double'!" &amp; ADDRESS(MATCH($H$2,'en double'!$A$1:$AA$1,0),MATCH(J2,'en double'!$A$1:$A$27,0))),0)
+ IFERROR(INDIRECT("'en double'!" &amp; ADDRESS(MATCH($I$2,'en double'!$A$1:$AA$1,0),MATCH(J2,'en double'!$A$1:$A$27,0))),0)
+ IFERROR(INDIRECT("'en double'!" &amp; ADDRESS(MATCH($J$2,'en double'!$A$1:$AA$1,0),MATCH(J2,'en double'!$A$1:$A$27,0))),0)
+ IFERROR(INDIRECT("'en double'!" &amp; ADDRESS(MATCH($K$2,'en double'!$A$1:$AA$1,0),MATCH(J2,'en double'!$A$1:$A$27,0))),0)
+ IFERROR(INDIRECT("'en double'!" &amp; ADDRESS(MATCH($F$3,'en double'!$A$1:$AA$1,0),MATCH(J2,'en double'!$A$1:$A$27,0))),0)
+ IFERROR(INDIRECT("'en double'!" &amp; ADDRESS(MATCH($G$3,'en double'!$A$1:$AA$1,0),MATCH(J2,'en double'!$A$1:$A$27,0))),0)
+ IFERROR(INDIRECT("'en double'!" &amp; ADDRESS(MATCH($H$3,'en double'!$A$1:$AA$1,0),MATCH(J2,'en double'!$A$1:$A$27,0))),0)
+ IFERROR(INDIRECT("'en double'!" &amp; ADDRESS(MATCH($I$3,'en double'!$A$1:$AA$1,0),MATCH(J2,'en double'!$A$1:$A$27,0))),0)
+ IFERROR(INDIRECT("'en double'!" &amp; ADDRESS(MATCH($J$3,'en double'!$A$1:$AA$1,0),MATCH(J2,'en double'!$A$1:$A$27,0))),0)
+ IFERROR(INDIRECT("'en double'!" &amp; ADDRESS(MATCH($F$1,'en double'!$A$1:$AA$1,0),MATCH(J2,'en double'!$A$1:$A$27,0))),0)) / SUM('en double'!$B$2:$AA$27)</f>
        <v>4.513424976577903E-3</v>
      </c>
      <c r="K46" s="49">
        <f ca="1">(IFERROR(INDIRECT("'en double'!" &amp; ADDRESS(MATCH($I$1,'en double'!$A$1:$AA$1,0),MATCH(K2,'en double'!$A$1:$A$27,0))),0)
+ IFERROR(INDIRECT("'en double'!" &amp; ADDRESS(MATCH($G$1,'en double'!$A$1:$AA$1,0),MATCH(K2,'en double'!$A$1:$A$27,0))),0)
+ IFERROR(INDIRECT("'en double'!" &amp; ADDRESS(MATCH($H$1,'en double'!$A$1:$AA$1,0),MATCH(K2,'en double'!$A$1:$A$27,0))),0)
+ IFERROR(INDIRECT("'en double'!" &amp; ADDRESS(MATCH($J$1,'en double'!$A$1:$AA$1,0),MATCH(K2,'en double'!$A$1:$A$27,0))),0)
+ IFERROR(INDIRECT("'en double'!" &amp; ADDRESS(MATCH($K$1,'en double'!$A$1:$AA$1,0),MATCH(K2,'en double'!$A$1:$A$27,0))),0)
+ IFERROR(INDIRECT("'en double'!" &amp; ADDRESS(MATCH($L$1,'en double'!$A$1:$AA$1,0),MATCH(K2,'en double'!$A$1:$A$27,0))),0)
+ IFERROR(INDIRECT("'en double'!" &amp; ADDRESS(MATCH($F$2,'en double'!$A$1:$AA$1,0),MATCH(K2,'en double'!$A$1:$A$27,0))),0)
+ IFERROR(INDIRECT("'en double'!" &amp; ADDRESS(MATCH($G$2,'en double'!$A$1:$AA$1,0),MATCH(K2,'en double'!$A$1:$A$27,0))),0)
+ IFERROR(INDIRECT("'en double'!" &amp; ADDRESS(MATCH($H$2,'en double'!$A$1:$AA$1,0),MATCH(K2,'en double'!$A$1:$A$27,0))),0)
+ IFERROR(INDIRECT("'en double'!" &amp; ADDRESS(MATCH($I$2,'en double'!$A$1:$AA$1,0),MATCH(K2,'en double'!$A$1:$A$27,0))),0)
+ IFERROR(INDIRECT("'en double'!" &amp; ADDRESS(MATCH($J$2,'en double'!$A$1:$AA$1,0),MATCH(K2,'en double'!$A$1:$A$27,0))),0)
+ IFERROR(INDIRECT("'en double'!" &amp; ADDRESS(MATCH($K$2,'en double'!$A$1:$AA$1,0),MATCH(K2,'en double'!$A$1:$A$27,0))),0)
+ IFERROR(INDIRECT("'en double'!" &amp; ADDRESS(MATCH($F$3,'en double'!$A$1:$AA$1,0),MATCH(K2,'en double'!$A$1:$A$27,0))),0)
+ IFERROR(INDIRECT("'en double'!" &amp; ADDRESS(MATCH($G$3,'en double'!$A$1:$AA$1,0),MATCH(K2,'en double'!$A$1:$A$27,0))),0)
+ IFERROR(INDIRECT("'en double'!" &amp; ADDRESS(MATCH($H$3,'en double'!$A$1:$AA$1,0),MATCH(K2,'en double'!$A$1:$A$27,0))),0)
+ IFERROR(INDIRECT("'en double'!" &amp; ADDRESS(MATCH($I$3,'en double'!$A$1:$AA$1,0),MATCH(K2,'en double'!$A$1:$A$27,0))),0)
+ IFERROR(INDIRECT("'en double'!" &amp; ADDRESS(MATCH($J$3,'en double'!$A$1:$AA$1,0),MATCH(K2,'en double'!$A$1:$A$27,0))),0)
+ IFERROR(INDIRECT("'en double'!" &amp; ADDRESS(MATCH($F$1,'en double'!$A$1:$AA$1,0),MATCH(K2,'en double'!$A$1:$A$27,0))),0)) / SUM('en double'!$B$2:$AA$27)</f>
        <v>8.6447146364203205E-3</v>
      </c>
      <c r="L46" s="49"/>
      <c r="N46" s="47">
        <f ca="1">(IFERROR(INDIRECT("'ru double'!" &amp; ADDRESS(MATCH($O$1,'ru double'!$A$1:$AH$1,0),MATCH(N2,'ru double'!$A$1:$A$34,0))),0)
+ IFERROR(INDIRECT("'ru double'!" &amp; ADDRESS(MATCH($P$1,'ru double'!$A$1:$AH$1,0),MATCH(N2,'ru double'!$A$1:$A$34,0))),0)
+ IFERROR(INDIRECT("'ru double'!" &amp; ADDRESS(MATCH($Q$1,'ru double'!$A$1:$AH$1,0),MATCH(N2,'ru double'!$A$1:$A$34,0))),0)
+ IFERROR(INDIRECT("'ru double'!" &amp; ADDRESS(MATCH($R$1,'ru double'!$A$1:$AH$1,0),MATCH(N2,'ru double'!$A$1:$A$34,0))),0)
+ IFERROR(INDIRECT("'ru double'!" &amp; ADDRESS(MATCH($N$2,'ru double'!$A$1:$AH$1,0),MATCH(N2,'ru double'!$A$1:$A$34,0))),0)
+ IFERROR(INDIRECT("'ru double'!" &amp; ADDRESS(MATCH($O$2,'ru double'!$A$1:$AH$1,0),MATCH(N2,'ru double'!$A$1:$A$34,0))),0)
+ IFERROR(INDIRECT("'ru double'!" &amp; ADDRESS(MATCH($P$2,'ru double'!$A$1:$AH$1,0),MATCH(N2,'ru double'!$A$1:$A$34,0))),0)
+ IFERROR(INDIRECT("'ru double'!" &amp; ADDRESS(MATCH($Q$2,'ru double'!$A$1:$AH$1,0),MATCH(N2,'ru double'!$A$1:$A$34,0))),0)
+ IFERROR(INDIRECT("'ru double'!" &amp; ADDRESS(MATCH($R$2,'ru double'!$A$1:$AH$1,0),MATCH(N2,'ru double'!$A$1:$A$34,0))),0)
+ IFERROR(INDIRECT("'ru double'!" &amp; ADDRESS(MATCH($N$3,'ru double'!$A$1:$AH$1,0),MATCH(N2,'ru double'!$A$1:$A$34,0))),0)
+ IFERROR(INDIRECT("'ru double'!" &amp; ADDRESS(MATCH($O$3,'ru double'!$A$1:$AH$1,0),MATCH(N2,'ru double'!$A$1:$A$34,0))),0)
+ IFERROR(INDIRECT("'ru double'!" &amp; ADDRESS(MATCH($P$3,'ru double'!$A$1:$AH$1,0),MATCH(N2,'ru double'!$A$1:$A$34,0))),0)
+ IFERROR(INDIRECT("'ru double'!" &amp; ADDRESS(MATCH($Q$3,'ru double'!$A$1:$AH$1,0),MATCH(N2,'ru double'!$A$1:$A$34,0))),0)
+ IFERROR(INDIRECT("'ru double'!" &amp; ADDRESS(MATCH($R$3,'ru double'!$A$1:$AH$1,0),MATCH(N2,'ru double'!$A$1:$A$34,0))),0)
+ IFERROR(INDIRECT("'ru double'!" &amp; ADDRESS(MATCH($N$1,'ru double'!$A$1:$AH$1,0),MATCH(N2,'ru double'!$A$1:$A$34,0))),0)) / SUM('ru double'!$B$2:$AH$34)</f>
        <v>1.8745792137928787E-2</v>
      </c>
      <c r="O46" s="48">
        <f ca="1">(IFERROR(INDIRECT("'ru double'!" &amp; ADDRESS(MATCH($O$1,'ru double'!$A$1:$AH$1,0),MATCH(O2,'ru double'!$A$1:$A$34,0))),0)
+ IFERROR(INDIRECT("'ru double'!" &amp; ADDRESS(MATCH($P$1,'ru double'!$A$1:$AH$1,0),MATCH(O2,'ru double'!$A$1:$A$34,0))),0)
+ IFERROR(INDIRECT("'ru double'!" &amp; ADDRESS(MATCH($Q$1,'ru double'!$A$1:$AH$1,0),MATCH(O2,'ru double'!$A$1:$A$34,0))),0)
+ IFERROR(INDIRECT("'ru double'!" &amp; ADDRESS(MATCH($R$1,'ru double'!$A$1:$AH$1,0),MATCH(O2,'ru double'!$A$1:$A$34,0))),0)
+ IFERROR(INDIRECT("'ru double'!" &amp; ADDRESS(MATCH($N$2,'ru double'!$A$1:$AH$1,0),MATCH(O2,'ru double'!$A$1:$A$34,0))),0)
+ IFERROR(INDIRECT("'ru double'!" &amp; ADDRESS(MATCH($O$2,'ru double'!$A$1:$AH$1,0),MATCH(O2,'ru double'!$A$1:$A$34,0))),0)
+ IFERROR(INDIRECT("'ru double'!" &amp; ADDRESS(MATCH($P$2,'ru double'!$A$1:$AH$1,0),MATCH(O2,'ru double'!$A$1:$A$34,0))),0)
+ IFERROR(INDIRECT("'ru double'!" &amp; ADDRESS(MATCH($Q$2,'ru double'!$A$1:$AH$1,0),MATCH(O2,'ru double'!$A$1:$A$34,0))),0)
+ IFERROR(INDIRECT("'ru double'!" &amp; ADDRESS(MATCH($R$2,'ru double'!$A$1:$AH$1,0),MATCH(O2,'ru double'!$A$1:$A$34,0))),0)
+ IFERROR(INDIRECT("'ru double'!" &amp; ADDRESS(MATCH($N$3,'ru double'!$A$1:$AH$1,0),MATCH(O2,'ru double'!$A$1:$A$34,0))),0)
+ IFERROR(INDIRECT("'ru double'!" &amp; ADDRESS(MATCH($O$3,'ru double'!$A$1:$AH$1,0),MATCH(O2,'ru double'!$A$1:$A$34,0))),0)
+ IFERROR(INDIRECT("'ru double'!" &amp; ADDRESS(MATCH($P$3,'ru double'!$A$1:$AH$1,0),MATCH(O2,'ru double'!$A$1:$A$34,0))),0)
+ IFERROR(INDIRECT("'ru double'!" &amp; ADDRESS(MATCH($Q$3,'ru double'!$A$1:$AH$1,0),MATCH(O2,'ru double'!$A$1:$A$34,0))),0)
+ IFERROR(INDIRECT("'ru double'!" &amp; ADDRESS(MATCH($R$3,'ru double'!$A$1:$AH$1,0),MATCH(O2,'ru double'!$A$1:$A$34,0))),0)
+ IFERROR(INDIRECT("'ru double'!" &amp; ADDRESS(MATCH($N$1,'ru double'!$A$1:$AH$1,0),MATCH(O2,'ru double'!$A$1:$A$34,0))),0)) / SUM('ru double'!$B$2:$AH$34)</f>
        <v>1.3064579969258673E-2</v>
      </c>
      <c r="P46" s="48">
        <f ca="1">(IFERROR(INDIRECT("'ru double'!" &amp; ADDRESS(MATCH($O$1,'ru double'!$A$1:$AH$1,0),MATCH(P2,'ru double'!$A$1:$A$34,0))),0)
+ IFERROR(INDIRECT("'ru double'!" &amp; ADDRESS(MATCH($P$1,'ru double'!$A$1:$AH$1,0),MATCH(P2,'ru double'!$A$1:$A$34,0))),0)
+ IFERROR(INDIRECT("'ru double'!" &amp; ADDRESS(MATCH($Q$1,'ru double'!$A$1:$AH$1,0),MATCH(P2,'ru double'!$A$1:$A$34,0))),0)
+ IFERROR(INDIRECT("'ru double'!" &amp; ADDRESS(MATCH($R$1,'ru double'!$A$1:$AH$1,0),MATCH(P2,'ru double'!$A$1:$A$34,0))),0)
+ IFERROR(INDIRECT("'ru double'!" &amp; ADDRESS(MATCH($N$2,'ru double'!$A$1:$AH$1,0),MATCH(P2,'ru double'!$A$1:$A$34,0))),0)
+ IFERROR(INDIRECT("'ru double'!" &amp; ADDRESS(MATCH($O$2,'ru double'!$A$1:$AH$1,0),MATCH(P2,'ru double'!$A$1:$A$34,0))),0)
+ IFERROR(INDIRECT("'ru double'!" &amp; ADDRESS(MATCH($P$2,'ru double'!$A$1:$AH$1,0),MATCH(P2,'ru double'!$A$1:$A$34,0))),0)
+ IFERROR(INDIRECT("'ru double'!" &amp; ADDRESS(MATCH($Q$2,'ru double'!$A$1:$AH$1,0),MATCH(P2,'ru double'!$A$1:$A$34,0))),0)
+ IFERROR(INDIRECT("'ru double'!" &amp; ADDRESS(MATCH($R$2,'ru double'!$A$1:$AH$1,0),MATCH(P2,'ru double'!$A$1:$A$34,0))),0)
+ IFERROR(INDIRECT("'ru double'!" &amp; ADDRESS(MATCH($N$3,'ru double'!$A$1:$AH$1,0),MATCH(P2,'ru double'!$A$1:$A$34,0))),0)
+ IFERROR(INDIRECT("'ru double'!" &amp; ADDRESS(MATCH($O$3,'ru double'!$A$1:$AH$1,0),MATCH(P2,'ru double'!$A$1:$A$34,0))),0)
+ IFERROR(INDIRECT("'ru double'!" &amp; ADDRESS(MATCH($P$3,'ru double'!$A$1:$AH$1,0),MATCH(P2,'ru double'!$A$1:$A$34,0))),0)
+ IFERROR(INDIRECT("'ru double'!" &amp; ADDRESS(MATCH($Q$3,'ru double'!$A$1:$AH$1,0),MATCH(P2,'ru double'!$A$1:$A$34,0))),0)
+ IFERROR(INDIRECT("'ru double'!" &amp; ADDRESS(MATCH($R$3,'ru double'!$A$1:$AH$1,0),MATCH(P2,'ru double'!$A$1:$A$34,0))),0)
+ IFERROR(INDIRECT("'ru double'!" &amp; ADDRESS(MATCH($N$1,'ru double'!$A$1:$AH$1,0),MATCH(P2,'ru double'!$A$1:$A$34,0))),0)) / SUM('ru double'!$B$2:$AH$34)</f>
        <v>3.1430680313324112E-2</v>
      </c>
      <c r="Q46" s="49">
        <f ca="1">(IFERROR(INDIRECT("'ru double'!" &amp; ADDRESS(MATCH($O$1,'ru double'!$A$1:$AH$1,0),MATCH(Q2,'ru double'!$A$1:$A$34,0))),0)
+ IFERROR(INDIRECT("'ru double'!" &amp; ADDRESS(MATCH($P$1,'ru double'!$A$1:$AH$1,0),MATCH(Q2,'ru double'!$A$1:$A$34,0))),0)
+ IFERROR(INDIRECT("'ru double'!" &amp; ADDRESS(MATCH($Q$1,'ru double'!$A$1:$AH$1,0),MATCH(Q2,'ru double'!$A$1:$A$34,0))),0)
+ IFERROR(INDIRECT("'ru double'!" &amp; ADDRESS(MATCH($R$1,'ru double'!$A$1:$AH$1,0),MATCH(Q2,'ru double'!$A$1:$A$34,0))),0)
+ IFERROR(INDIRECT("'ru double'!" &amp; ADDRESS(MATCH($N$2,'ru double'!$A$1:$AH$1,0),MATCH(Q2,'ru double'!$A$1:$A$34,0))),0)
+ IFERROR(INDIRECT("'ru double'!" &amp; ADDRESS(MATCH($O$2,'ru double'!$A$1:$AH$1,0),MATCH(Q2,'ru double'!$A$1:$A$34,0))),0)
+ IFERROR(INDIRECT("'ru double'!" &amp; ADDRESS(MATCH($P$2,'ru double'!$A$1:$AH$1,0),MATCH(Q2,'ru double'!$A$1:$A$34,0))),0)
+ IFERROR(INDIRECT("'ru double'!" &amp; ADDRESS(MATCH($Q$2,'ru double'!$A$1:$AH$1,0),MATCH(Q2,'ru double'!$A$1:$A$34,0))),0)
+ IFERROR(INDIRECT("'ru double'!" &amp; ADDRESS(MATCH($R$2,'ru double'!$A$1:$AH$1,0),MATCH(Q2,'ru double'!$A$1:$A$34,0))),0)
+ IFERROR(INDIRECT("'ru double'!" &amp; ADDRESS(MATCH($N$3,'ru double'!$A$1:$AH$1,0),MATCH(Q2,'ru double'!$A$1:$A$34,0))),0)
+ IFERROR(INDIRECT("'ru double'!" &amp; ADDRESS(MATCH($O$3,'ru double'!$A$1:$AH$1,0),MATCH(Q2,'ru double'!$A$1:$A$34,0))),0)
+ IFERROR(INDIRECT("'ru double'!" &amp; ADDRESS(MATCH($P$3,'ru double'!$A$1:$AH$1,0),MATCH(Q2,'ru double'!$A$1:$A$34,0))),0)
+ IFERROR(INDIRECT("'ru double'!" &amp; ADDRESS(MATCH($Q$3,'ru double'!$A$1:$AH$1,0),MATCH(Q2,'ru double'!$A$1:$A$34,0))),0)
+ IFERROR(INDIRECT("'ru double'!" &amp; ADDRESS(MATCH($R$3,'ru double'!$A$1:$AH$1,0),MATCH(Q2,'ru double'!$A$1:$A$34,0))),0)
+ IFERROR(INDIRECT("'ru double'!" &amp; ADDRESS(MATCH($N$1,'ru double'!$A$1:$AH$1,0),MATCH(Q2,'ru double'!$A$1:$A$34,0))),0)) / SUM('ru double'!$B$2:$AH$34)</f>
        <v>1.7156416935058916E-2</v>
      </c>
      <c r="R46" s="50">
        <f ca="1">(IFERROR(INDIRECT("'ru double'!" &amp; ADDRESS(MATCH($O$1,'ru double'!$A$1:$AH$1,0),MATCH(R2,'ru double'!$A$1:$A$34,0))),0)
+ IFERROR(INDIRECT("'ru double'!" &amp; ADDRESS(MATCH($P$1,'ru double'!$A$1:$AH$1,0),MATCH(R2,'ru double'!$A$1:$A$34,0))),0)
+ IFERROR(INDIRECT("'ru double'!" &amp; ADDRESS(MATCH($Q$1,'ru double'!$A$1:$AH$1,0),MATCH(R2,'ru double'!$A$1:$A$34,0))),0)
+ IFERROR(INDIRECT("'ru double'!" &amp; ADDRESS(MATCH($R$1,'ru double'!$A$1:$AH$1,0),MATCH(R2,'ru double'!$A$1:$A$34,0))),0)
+ IFERROR(INDIRECT("'ru double'!" &amp; ADDRESS(MATCH($N$2,'ru double'!$A$1:$AH$1,0),MATCH(R2,'ru double'!$A$1:$A$34,0))),0)
+ IFERROR(INDIRECT("'ru double'!" &amp; ADDRESS(MATCH($O$2,'ru double'!$A$1:$AH$1,0),MATCH(R2,'ru double'!$A$1:$A$34,0))),0)
+ IFERROR(INDIRECT("'ru double'!" &amp; ADDRESS(MATCH($P$2,'ru double'!$A$1:$AH$1,0),MATCH(R2,'ru double'!$A$1:$A$34,0))),0)
+ IFERROR(INDIRECT("'ru double'!" &amp; ADDRESS(MATCH($Q$2,'ru double'!$A$1:$AH$1,0),MATCH(R2,'ru double'!$A$1:$A$34,0))),0)
+ IFERROR(INDIRECT("'ru double'!" &amp; ADDRESS(MATCH($R$2,'ru double'!$A$1:$AH$1,0),MATCH(R2,'ru double'!$A$1:$A$34,0))),0)
+ IFERROR(INDIRECT("'ru double'!" &amp; ADDRESS(MATCH($N$3,'ru double'!$A$1:$AH$1,0),MATCH(R2,'ru double'!$A$1:$A$34,0))),0)
+ IFERROR(INDIRECT("'ru double'!" &amp; ADDRESS(MATCH($O$3,'ru double'!$A$1:$AH$1,0),MATCH(R2,'ru double'!$A$1:$A$34,0))),0)
+ IFERROR(INDIRECT("'ru double'!" &amp; ADDRESS(MATCH($P$3,'ru double'!$A$1:$AH$1,0),MATCH(R2,'ru double'!$A$1:$A$34,0))),0)
+ IFERROR(INDIRECT("'ru double'!" &amp; ADDRESS(MATCH($Q$3,'ru double'!$A$1:$AH$1,0),MATCH(R2,'ru double'!$A$1:$A$34,0))),0)
+ IFERROR(INDIRECT("'ru double'!" &amp; ADDRESS(MATCH($R$3,'ru double'!$A$1:$AH$1,0),MATCH(R2,'ru double'!$A$1:$A$34,0))),0)
+ IFERROR(INDIRECT("'ru double'!" &amp; ADDRESS(MATCH($N$1,'ru double'!$A$1:$AH$1,0),MATCH(R2,'ru double'!$A$1:$A$34,0))),0)) / SUM('ru double'!$B$2:$AH$34)</f>
        <v>5.4095792873592764E-3</v>
      </c>
      <c r="S46" s="49">
        <f ca="1">(IFERROR(INDIRECT("'ru double'!" &amp; ADDRESS(MATCH($V$1,'ru double'!$A$1:$AH$1,0),MATCH(S2,'ru double'!$A$1:$A$34,0))),0)
+ IFERROR(INDIRECT("'ru double'!" &amp; ADDRESS(MATCH($T$1,'ru double'!$A$1:$AH$1,0),MATCH(S2,'ru double'!$A$1:$A$34,0))),0)
+ IFERROR(INDIRECT("'ru double'!" &amp; ADDRESS(MATCH($U$1,'ru double'!$A$1:$AH$1,0),MATCH(S2,'ru double'!$A$1:$A$34,0))),0)
+ IFERROR(INDIRECT("'ru double'!" &amp; ADDRESS(MATCH($W$1,'ru double'!$A$1:$AH$1,0),MATCH(S2,'ru double'!$A$1:$A$34,0))),0)
+ IFERROR(INDIRECT("'ru double'!" &amp; ADDRESS(MATCH($X$1,'ru double'!$A$1:$AH$1,0),MATCH(S2,'ru double'!$A$1:$A$34,0))),0)
+ IFERROR(INDIRECT("'ru double'!" &amp; ADDRESS(MATCH($Y$1,'ru double'!$A$1:$AH$1,0),MATCH(S2,'ru double'!$A$1:$A$34,0))),0)
+ IFERROR(INDIRECT("'ru double'!" &amp; ADDRESS(MATCH($S$2,'ru double'!$A$1:$AH$1,0),MATCH(S2,'ru double'!$A$1:$A$34,0))),0)
+ IFERROR(INDIRECT("'ru double'!" &amp; ADDRESS(MATCH($T$2,'ru double'!$A$1:$AH$1,0),MATCH(S2,'ru double'!$A$1:$A$34,0))),0)
+ IFERROR(INDIRECT("'ru double'!" &amp; ADDRESS(MATCH($U$2,'ru double'!$A$1:$AH$1,0),MATCH(S2,'ru double'!$A$1:$A$34,0))),0)
+ IFERROR(INDIRECT("'ru double'!" &amp; ADDRESS(MATCH($V$2,'ru double'!$A$1:$AH$1,0),MATCH(S2,'ru double'!$A$1:$A$34,0))),0)
+ IFERROR(INDIRECT("'ru double'!" &amp; ADDRESS(MATCH($W$2,'ru double'!$A$1:$AH$1,0),MATCH(S2,'ru double'!$A$1:$A$34,0))),0)
+ IFERROR(INDIRECT("'ru double'!" &amp; ADDRESS(MATCH($X$2,'ru double'!$A$1:$AH$1,0),MATCH(S2,'ru double'!$A$1:$A$34,0))),0)
+ IFERROR(INDIRECT("'ru double'!" &amp; ADDRESS(MATCH($S$3,'ru double'!$A$1:$AH$1,0),MATCH(S2,'ru double'!$A$1:$A$34,0))),0)
+ IFERROR(INDIRECT("'ru double'!" &amp; ADDRESS(MATCH($T$3,'ru double'!$A$1:$AH$1,0),MATCH(S2,'ru double'!$A$1:$A$34,0))),0)
+ IFERROR(INDIRECT("'ru double'!" &amp; ADDRESS(MATCH($U$3,'ru double'!$A$1:$AH$1,0),MATCH(S2,'ru double'!$A$1:$A$34,0))),0)
+ IFERROR(INDIRECT("'ru double'!" &amp; ADDRESS(MATCH($V$3,'ru double'!$A$1:$AH$1,0),MATCH(S2,'ru double'!$A$1:$A$34,0))),0)
+ IFERROR(INDIRECT("'ru double'!" &amp; ADDRESS(MATCH($W$3,'ru double'!$A$1:$AH$1,0),MATCH(S2,'ru double'!$A$1:$A$34,0))),0)
+ IFERROR(INDIRECT("'ru double'!" &amp; ADDRESS(MATCH($S$1,'ru double'!$A$1:$AH$1,0),MATCH(S2,'ru double'!$A$1:$A$34,0))),0)) / SUM('ru double'!$B$2:$AH$34)</f>
        <v>4.721213493403458E-3</v>
      </c>
      <c r="T46" s="47">
        <f ca="1">(IFERROR(INDIRECT("'ru double'!" &amp; ADDRESS(MATCH($V$1,'ru double'!$A$1:$AH$1,0),MATCH(T2,'ru double'!$A$1:$A$34,0))),0)
+ IFERROR(INDIRECT("'ru double'!" &amp; ADDRESS(MATCH($T$1,'ru double'!$A$1:$AH$1,0),MATCH(T2,'ru double'!$A$1:$A$34,0))),0)
+ IFERROR(INDIRECT("'ru double'!" &amp; ADDRESS(MATCH($U$1,'ru double'!$A$1:$AH$1,0),MATCH(T2,'ru double'!$A$1:$A$34,0))),0)
+ IFERROR(INDIRECT("'ru double'!" &amp; ADDRESS(MATCH($W$1,'ru double'!$A$1:$AH$1,0),MATCH(T2,'ru double'!$A$1:$A$34,0))),0)
+ IFERROR(INDIRECT("'ru double'!" &amp; ADDRESS(MATCH($X$1,'ru double'!$A$1:$AH$1,0),MATCH(T2,'ru double'!$A$1:$A$34,0))),0)
+ IFERROR(INDIRECT("'ru double'!" &amp; ADDRESS(MATCH($Y$1,'ru double'!$A$1:$AH$1,0),MATCH(T2,'ru double'!$A$1:$A$34,0))),0)
+ IFERROR(INDIRECT("'ru double'!" &amp; ADDRESS(MATCH($S$2,'ru double'!$A$1:$AH$1,0),MATCH(T2,'ru double'!$A$1:$A$34,0))),0)
+ IFERROR(INDIRECT("'ru double'!" &amp; ADDRESS(MATCH($T$2,'ru double'!$A$1:$AH$1,0),MATCH(T2,'ru double'!$A$1:$A$34,0))),0)
+ IFERROR(INDIRECT("'ru double'!" &amp; ADDRESS(MATCH($U$2,'ru double'!$A$1:$AH$1,0),MATCH(T2,'ru double'!$A$1:$A$34,0))),0)
+ IFERROR(INDIRECT("'ru double'!" &amp; ADDRESS(MATCH($V$2,'ru double'!$A$1:$AH$1,0),MATCH(T2,'ru double'!$A$1:$A$34,0))),0)
+ IFERROR(INDIRECT("'ru double'!" &amp; ADDRESS(MATCH($W$2,'ru double'!$A$1:$AH$1,0),MATCH(T2,'ru double'!$A$1:$A$34,0))),0)
+ IFERROR(INDIRECT("'ru double'!" &amp; ADDRESS(MATCH($X$2,'ru double'!$A$1:$AH$1,0),MATCH(T2,'ru double'!$A$1:$A$34,0))),0)
+ IFERROR(INDIRECT("'ru double'!" &amp; ADDRESS(MATCH($S$3,'ru double'!$A$1:$AH$1,0),MATCH(T2,'ru double'!$A$1:$A$34,0))),0)
+ IFERROR(INDIRECT("'ru double'!" &amp; ADDRESS(MATCH($T$3,'ru double'!$A$1:$AH$1,0),MATCH(T2,'ru double'!$A$1:$A$34,0))),0)
+ IFERROR(INDIRECT("'ru double'!" &amp; ADDRESS(MATCH($U$3,'ru double'!$A$1:$AH$1,0),MATCH(T2,'ru double'!$A$1:$A$34,0))),0)
+ IFERROR(INDIRECT("'ru double'!" &amp; ADDRESS(MATCH($V$3,'ru double'!$A$1:$AH$1,0),MATCH(T2,'ru double'!$A$1:$A$34,0))),0)
+ IFERROR(INDIRECT("'ru double'!" &amp; ADDRESS(MATCH($W$3,'ru double'!$A$1:$AH$1,0),MATCH(T2,'ru double'!$A$1:$A$34,0))),0)
+ IFERROR(INDIRECT("'ru double'!" &amp; ADDRESS(MATCH($S$1,'ru double'!$A$1:$AH$1,0),MATCH(T2,'ru double'!$A$1:$A$34,0))),0)) / SUM('ru double'!$B$2:$AH$34)</f>
        <v>1.5141827865722471E-2</v>
      </c>
      <c r="U46" s="48">
        <f ca="1">(IFERROR(INDIRECT("'ru double'!" &amp; ADDRESS(MATCH($V$1,'ru double'!$A$1:$AH$1,0),MATCH(U2,'ru double'!$A$1:$A$34,0))),0)
+ IFERROR(INDIRECT("'ru double'!" &amp; ADDRESS(MATCH($T$1,'ru double'!$A$1:$AH$1,0),MATCH(U2,'ru double'!$A$1:$A$34,0))),0)
+ IFERROR(INDIRECT("'ru double'!" &amp; ADDRESS(MATCH($U$1,'ru double'!$A$1:$AH$1,0),MATCH(U2,'ru double'!$A$1:$A$34,0))),0)
+ IFERROR(INDIRECT("'ru double'!" &amp; ADDRESS(MATCH($W$1,'ru double'!$A$1:$AH$1,0),MATCH(U2,'ru double'!$A$1:$A$34,0))),0)
+ IFERROR(INDIRECT("'ru double'!" &amp; ADDRESS(MATCH($X$1,'ru double'!$A$1:$AH$1,0),MATCH(U2,'ru double'!$A$1:$A$34,0))),0)
+ IFERROR(INDIRECT("'ru double'!" &amp; ADDRESS(MATCH($Y$1,'ru double'!$A$1:$AH$1,0),MATCH(U2,'ru double'!$A$1:$A$34,0))),0)
+ IFERROR(INDIRECT("'ru double'!" &amp; ADDRESS(MATCH($S$2,'ru double'!$A$1:$AH$1,0),MATCH(U2,'ru double'!$A$1:$A$34,0))),0)
+ IFERROR(INDIRECT("'ru double'!" &amp; ADDRESS(MATCH($T$2,'ru double'!$A$1:$AH$1,0),MATCH(U2,'ru double'!$A$1:$A$34,0))),0)
+ IFERROR(INDIRECT("'ru double'!" &amp; ADDRESS(MATCH($U$2,'ru double'!$A$1:$AH$1,0),MATCH(U2,'ru double'!$A$1:$A$34,0))),0)
+ IFERROR(INDIRECT("'ru double'!" &amp; ADDRESS(MATCH($V$2,'ru double'!$A$1:$AH$1,0),MATCH(U2,'ru double'!$A$1:$A$34,0))),0)
+ IFERROR(INDIRECT("'ru double'!" &amp; ADDRESS(MATCH($W$2,'ru double'!$A$1:$AH$1,0),MATCH(U2,'ru double'!$A$1:$A$34,0))),0)
+ IFERROR(INDIRECT("'ru double'!" &amp; ADDRESS(MATCH($X$2,'ru double'!$A$1:$AH$1,0),MATCH(U2,'ru double'!$A$1:$A$34,0))),0)
+ IFERROR(INDIRECT("'ru double'!" &amp; ADDRESS(MATCH($S$3,'ru double'!$A$1:$AH$1,0),MATCH(U2,'ru double'!$A$1:$A$34,0))),0)
+ IFERROR(INDIRECT("'ru double'!" &amp; ADDRESS(MATCH($T$3,'ru double'!$A$1:$AH$1,0),MATCH(U2,'ru double'!$A$1:$A$34,0))),0)
+ IFERROR(INDIRECT("'ru double'!" &amp; ADDRESS(MATCH($U$3,'ru double'!$A$1:$AH$1,0),MATCH(U2,'ru double'!$A$1:$A$34,0))),0)
+ IFERROR(INDIRECT("'ru double'!" &amp; ADDRESS(MATCH($V$3,'ru double'!$A$1:$AH$1,0),MATCH(U2,'ru double'!$A$1:$A$34,0))),0)
+ IFERROR(INDIRECT("'ru double'!" &amp; ADDRESS(MATCH($W$3,'ru double'!$A$1:$AH$1,0),MATCH(U2,'ru double'!$A$1:$A$34,0))),0)
+ IFERROR(INDIRECT("'ru double'!" &amp; ADDRESS(MATCH($S$1,'ru double'!$A$1:$AH$1,0),MATCH(U2,'ru double'!$A$1:$A$34,0))),0)) / SUM('ru double'!$B$2:$AH$34)</f>
        <v>2.2872604837406416E-2</v>
      </c>
      <c r="V46" s="47">
        <f ca="1">(IFERROR(INDIRECT("'ru double'!" &amp; ADDRESS(MATCH($V$1,'ru double'!$A$1:$AH$1,0),MATCH(V2,'ru double'!$A$1:$A$34,0))),0)
+ IFERROR(INDIRECT("'ru double'!" &amp; ADDRESS(MATCH($T$1,'ru double'!$A$1:$AH$1,0),MATCH(V2,'ru double'!$A$1:$A$34,0))),0)
+ IFERROR(INDIRECT("'ru double'!" &amp; ADDRESS(MATCH($U$1,'ru double'!$A$1:$AH$1,0),MATCH(V2,'ru double'!$A$1:$A$34,0))),0)
+ IFERROR(INDIRECT("'ru double'!" &amp; ADDRESS(MATCH($W$1,'ru double'!$A$1:$AH$1,0),MATCH(V2,'ru double'!$A$1:$A$34,0))),0)
+ IFERROR(INDIRECT("'ru double'!" &amp; ADDRESS(MATCH($X$1,'ru double'!$A$1:$AH$1,0),MATCH(V2,'ru double'!$A$1:$A$34,0))),0)
+ IFERROR(INDIRECT("'ru double'!" &amp; ADDRESS(MATCH($Y$1,'ru double'!$A$1:$AH$1,0),MATCH(V2,'ru double'!$A$1:$A$34,0))),0)
+ IFERROR(INDIRECT("'ru double'!" &amp; ADDRESS(MATCH($S$2,'ru double'!$A$1:$AH$1,0),MATCH(V2,'ru double'!$A$1:$A$34,0))),0)
+ IFERROR(INDIRECT("'ru double'!" &amp; ADDRESS(MATCH($T$2,'ru double'!$A$1:$AH$1,0),MATCH(V2,'ru double'!$A$1:$A$34,0))),0)
+ IFERROR(INDIRECT("'ru double'!" &amp; ADDRESS(MATCH($U$2,'ru double'!$A$1:$AH$1,0),MATCH(V2,'ru double'!$A$1:$A$34,0))),0)
+ IFERROR(INDIRECT("'ru double'!" &amp; ADDRESS(MATCH($V$2,'ru double'!$A$1:$AH$1,0),MATCH(V2,'ru double'!$A$1:$A$34,0))),0)
+ IFERROR(INDIRECT("'ru double'!" &amp; ADDRESS(MATCH($W$2,'ru double'!$A$1:$AH$1,0),MATCH(V2,'ru double'!$A$1:$A$34,0))),0)
+ IFERROR(INDIRECT("'ru double'!" &amp; ADDRESS(MATCH($X$2,'ru double'!$A$1:$AH$1,0),MATCH(V2,'ru double'!$A$1:$A$34,0))),0)
+ IFERROR(INDIRECT("'ru double'!" &amp; ADDRESS(MATCH($S$3,'ru double'!$A$1:$AH$1,0),MATCH(V2,'ru double'!$A$1:$A$34,0))),0)
+ IFERROR(INDIRECT("'ru double'!" &amp; ADDRESS(MATCH($T$3,'ru double'!$A$1:$AH$1,0),MATCH(V2,'ru double'!$A$1:$A$34,0))),0)
+ IFERROR(INDIRECT("'ru double'!" &amp; ADDRESS(MATCH($U$3,'ru double'!$A$1:$AH$1,0),MATCH(V2,'ru double'!$A$1:$A$34,0))),0)
+ IFERROR(INDIRECT("'ru double'!" &amp; ADDRESS(MATCH($V$3,'ru double'!$A$1:$AH$1,0),MATCH(V2,'ru double'!$A$1:$A$34,0))),0)
+ IFERROR(INDIRECT("'ru double'!" &amp; ADDRESS(MATCH($W$3,'ru double'!$A$1:$AH$1,0),MATCH(V2,'ru double'!$A$1:$A$34,0))),0)
+ IFERROR(INDIRECT("'ru double'!" &amp; ADDRESS(MATCH($S$1,'ru double'!$A$1:$AH$1,0),MATCH(V2,'ru double'!$A$1:$A$34,0))),0)) / SUM('ru double'!$B$2:$AH$34)</f>
        <v>1.4002941916920317E-2</v>
      </c>
      <c r="W46" s="49">
        <f ca="1">(IFERROR(INDIRECT("'ru double'!" &amp; ADDRESS(MATCH($V$1,'ru double'!$A$1:$AH$1,0),MATCH(W2,'ru double'!$A$1:$A$34,0))),0)
+ IFERROR(INDIRECT("'ru double'!" &amp; ADDRESS(MATCH($T$1,'ru double'!$A$1:$AH$1,0),MATCH(W2,'ru double'!$A$1:$A$34,0))),0)
+ IFERROR(INDIRECT("'ru double'!" &amp; ADDRESS(MATCH($U$1,'ru double'!$A$1:$AH$1,0),MATCH(W2,'ru double'!$A$1:$A$34,0))),0)
+ IFERROR(INDIRECT("'ru double'!" &amp; ADDRESS(MATCH($W$1,'ru double'!$A$1:$AH$1,0),MATCH(W2,'ru double'!$A$1:$A$34,0))),0)
+ IFERROR(INDIRECT("'ru double'!" &amp; ADDRESS(MATCH($X$1,'ru double'!$A$1:$AH$1,0),MATCH(W2,'ru double'!$A$1:$A$34,0))),0)
+ IFERROR(INDIRECT("'ru double'!" &amp; ADDRESS(MATCH($Y$1,'ru double'!$A$1:$AH$1,0),MATCH(W2,'ru double'!$A$1:$A$34,0))),0)
+ IFERROR(INDIRECT("'ru double'!" &amp; ADDRESS(MATCH($S$2,'ru double'!$A$1:$AH$1,0),MATCH(W2,'ru double'!$A$1:$A$34,0))),0)
+ IFERROR(INDIRECT("'ru double'!" &amp; ADDRESS(MATCH($T$2,'ru double'!$A$1:$AH$1,0),MATCH(W2,'ru double'!$A$1:$A$34,0))),0)
+ IFERROR(INDIRECT("'ru double'!" &amp; ADDRESS(MATCH($U$2,'ru double'!$A$1:$AH$1,0),MATCH(W2,'ru double'!$A$1:$A$34,0))),0)
+ IFERROR(INDIRECT("'ru double'!" &amp; ADDRESS(MATCH($V$2,'ru double'!$A$1:$AH$1,0),MATCH(W2,'ru double'!$A$1:$A$34,0))),0)
+ IFERROR(INDIRECT("'ru double'!" &amp; ADDRESS(MATCH($W$2,'ru double'!$A$1:$AH$1,0),MATCH(W2,'ru double'!$A$1:$A$34,0))),0)
+ IFERROR(INDIRECT("'ru double'!" &amp; ADDRESS(MATCH($X$2,'ru double'!$A$1:$AH$1,0),MATCH(W2,'ru double'!$A$1:$A$34,0))),0)
+ IFERROR(INDIRECT("'ru double'!" &amp; ADDRESS(MATCH($S$3,'ru double'!$A$1:$AH$1,0),MATCH(W2,'ru double'!$A$1:$A$34,0))),0)
+ IFERROR(INDIRECT("'ru double'!" &amp; ADDRESS(MATCH($T$3,'ru double'!$A$1:$AH$1,0),MATCH(W2,'ru double'!$A$1:$A$34,0))),0)
+ IFERROR(INDIRECT("'ru double'!" &amp; ADDRESS(MATCH($U$3,'ru double'!$A$1:$AH$1,0),MATCH(W2,'ru double'!$A$1:$A$34,0))),0)
+ IFERROR(INDIRECT("'ru double'!" &amp; ADDRESS(MATCH($V$3,'ru double'!$A$1:$AH$1,0),MATCH(W2,'ru double'!$A$1:$A$34,0))),0)
+ IFERROR(INDIRECT("'ru double'!" &amp; ADDRESS(MATCH($W$3,'ru double'!$A$1:$AH$1,0),MATCH(W2,'ru double'!$A$1:$A$34,0))),0)
+ IFERROR(INDIRECT("'ru double'!" &amp; ADDRESS(MATCH($S$1,'ru double'!$A$1:$AH$1,0),MATCH(W2,'ru double'!$A$1:$A$34,0))),0)) / SUM('ru double'!$B$2:$AH$34)</f>
        <v>2.2172408529587333E-2</v>
      </c>
      <c r="X46" s="49">
        <f ca="1">(IFERROR(INDIRECT("'ru double'!" &amp; ADDRESS(MATCH($V$1,'ru double'!$A$1:$AH$1,0),MATCH(X2,'ru double'!$A$1:$A$34,0))),0)
+ IFERROR(INDIRECT("'ru double'!" &amp; ADDRESS(MATCH($T$1,'ru double'!$A$1:$AH$1,0),MATCH(X2,'ru double'!$A$1:$A$34,0))),0)
+ IFERROR(INDIRECT("'ru double'!" &amp; ADDRESS(MATCH($U$1,'ru double'!$A$1:$AH$1,0),MATCH(X2,'ru double'!$A$1:$A$34,0))),0)
+ IFERROR(INDIRECT("'ru double'!" &amp; ADDRESS(MATCH($W$1,'ru double'!$A$1:$AH$1,0),MATCH(X2,'ru double'!$A$1:$A$34,0))),0)
+ IFERROR(INDIRECT("'ru double'!" &amp; ADDRESS(MATCH($X$1,'ru double'!$A$1:$AH$1,0),MATCH(X2,'ru double'!$A$1:$A$34,0))),0)
+ IFERROR(INDIRECT("'ru double'!" &amp; ADDRESS(MATCH($Y$1,'ru double'!$A$1:$AH$1,0),MATCH(X2,'ru double'!$A$1:$A$34,0))),0)
+ IFERROR(INDIRECT("'ru double'!" &amp; ADDRESS(MATCH($S$2,'ru double'!$A$1:$AH$1,0),MATCH(X2,'ru double'!$A$1:$A$34,0))),0)
+ IFERROR(INDIRECT("'ru double'!" &amp; ADDRESS(MATCH($T$2,'ru double'!$A$1:$AH$1,0),MATCH(X2,'ru double'!$A$1:$A$34,0))),0)
+ IFERROR(INDIRECT("'ru double'!" &amp; ADDRESS(MATCH($U$2,'ru double'!$A$1:$AH$1,0),MATCH(X2,'ru double'!$A$1:$A$34,0))),0)
+ IFERROR(INDIRECT("'ru double'!" &amp; ADDRESS(MATCH($V$2,'ru double'!$A$1:$AH$1,0),MATCH(X2,'ru double'!$A$1:$A$34,0))),0)
+ IFERROR(INDIRECT("'ru double'!" &amp; ADDRESS(MATCH($W$2,'ru double'!$A$1:$AH$1,0),MATCH(X2,'ru double'!$A$1:$A$34,0))),0)
+ IFERROR(INDIRECT("'ru double'!" &amp; ADDRESS(MATCH($X$2,'ru double'!$A$1:$AH$1,0),MATCH(X2,'ru double'!$A$1:$A$34,0))),0)
+ IFERROR(INDIRECT("'ru double'!" &amp; ADDRESS(MATCH($S$3,'ru double'!$A$1:$AH$1,0),MATCH(X2,'ru double'!$A$1:$A$34,0))),0)
+ IFERROR(INDIRECT("'ru double'!" &amp; ADDRESS(MATCH($T$3,'ru double'!$A$1:$AH$1,0),MATCH(X2,'ru double'!$A$1:$A$34,0))),0)
+ IFERROR(INDIRECT("'ru double'!" &amp; ADDRESS(MATCH($U$3,'ru double'!$A$1:$AH$1,0),MATCH(X2,'ru double'!$A$1:$A$34,0))),0)
+ IFERROR(INDIRECT("'ru double'!" &amp; ADDRESS(MATCH($V$3,'ru double'!$A$1:$AH$1,0),MATCH(X2,'ru double'!$A$1:$A$34,0))),0)
+ IFERROR(INDIRECT("'ru double'!" &amp; ADDRESS(MATCH($W$3,'ru double'!$A$1:$AH$1,0),MATCH(X2,'ru double'!$A$1:$A$34,0))),0)
+ IFERROR(INDIRECT("'ru double'!" &amp; ADDRESS(MATCH($S$1,'ru double'!$A$1:$AH$1,0),MATCH(X2,'ru double'!$A$1:$A$34,0))),0)) / SUM('ru double'!$B$2:$AH$34)</f>
        <v>1.4834979592293319E-3</v>
      </c>
      <c r="Y46" s="49"/>
      <c r="Z46" s="32"/>
    </row>
    <row r="47" spans="1:26" ht="15" customHeight="1" outlineLevel="1" x14ac:dyDescent="0.25">
      <c r="A47" s="48">
        <f ca="1">(IFERROR(INDIRECT("'en double'!" &amp; ADDRESS(MATCH($B$1,'en double'!$A$1:$AA$1,0),MATCH(A3,'en double'!$A$1:$A$27,0))),0)
+ IFERROR(INDIRECT("'en double'!" &amp; ADDRESS(MATCH($C$1,'en double'!$A$1:$AA$1,0),MATCH(A3,'en double'!$A$1:$A$27,0))),0)
+ IFERROR(INDIRECT("'en double'!" &amp; ADDRESS(MATCH($D$1,'en double'!$A$1:$AA$1,0),MATCH(A3,'en double'!$A$1:$A$27,0))),0)
+ IFERROR(INDIRECT("'en double'!" &amp; ADDRESS(MATCH($E$1,'en double'!$A$1:$AA$1,0),MATCH(A3,'en double'!$A$1:$A$27,0))),0)
+ IFERROR(INDIRECT("'en double'!" &amp; ADDRESS(MATCH($A$2,'en double'!$A$1:$AA$1,0),MATCH(A3,'en double'!$A$1:$A$27,0))),0)
+ IFERROR(INDIRECT("'en double'!" &amp; ADDRESS(MATCH($B$2,'en double'!$A$1:$AA$1,0),MATCH(A3,'en double'!$A$1:$A$27,0))),0)
+ IFERROR(INDIRECT("'en double'!" &amp; ADDRESS(MATCH($C$2,'en double'!$A$1:$AA$1,0),MATCH(A3,'en double'!$A$1:$A$27,0))),0)
+ IFERROR(INDIRECT("'en double'!" &amp; ADDRESS(MATCH($D$2,'en double'!$A$1:$AA$1,0),MATCH(A3,'en double'!$A$1:$A$27,0))),0)
+ IFERROR(INDIRECT("'en double'!" &amp; ADDRESS(MATCH($E$2,'en double'!$A$1:$AA$1,0),MATCH(A3,'en double'!$A$1:$A$27,0))),0)
+ IFERROR(INDIRECT("'en double'!" &amp; ADDRESS(MATCH($A$3,'en double'!$A$1:$AA$1,0),MATCH(A3,'en double'!$A$1:$A$27,0))),0)
+ IFERROR(INDIRECT("'en double'!" &amp; ADDRESS(MATCH($B$3,'en double'!$A$1:$AA$1,0),MATCH(A3,'en double'!$A$1:$A$27,0))),0)
+ IFERROR(INDIRECT("'en double'!" &amp; ADDRESS(MATCH($C$3,'en double'!$A$1:$AA$1,0),MATCH(A3,'en double'!$A$1:$A$27,0))),0)
+ IFERROR(INDIRECT("'en double'!" &amp; ADDRESS(MATCH($D$3,'en double'!$A$1:$AA$1,0),MATCH(A3,'en double'!$A$1:$A$27,0))),0)
+ IFERROR(INDIRECT("'en double'!" &amp; ADDRESS(MATCH($E$3,'en double'!$A$1:$AA$1,0),MATCH(A3,'en double'!$A$1:$A$27,0))),0)
+ IFERROR(INDIRECT("'en double'!" &amp; ADDRESS(MATCH($A$1,'en double'!$A$1:$AA$1,0),MATCH(A3,'en double'!$A$1:$A$27,0))),0)) / SUM('en double'!$B$2:$AA$27)</f>
        <v>3.2774858058360717E-4</v>
      </c>
      <c r="B47" s="158">
        <f ca="1">(IFERROR(INDIRECT("'en double'!" &amp; ADDRESS(MATCH($B$1,'en double'!$A$1:$AA$1,0),MATCH(B3,'en double'!$A$1:$A$27,0))),0)
+ IFERROR(INDIRECT("'en double'!" &amp; ADDRESS(MATCH($C$1,'en double'!$A$1:$AA$1,0),MATCH(B3,'en double'!$A$1:$A$27,0))),0)
+ IFERROR(INDIRECT("'en double'!" &amp; ADDRESS(MATCH($D$1,'en double'!$A$1:$AA$1,0),MATCH(B3,'en double'!$A$1:$A$27,0))),0)
+ IFERROR(INDIRECT("'en double'!" &amp; ADDRESS(MATCH($E$1,'en double'!$A$1:$AA$1,0),MATCH(B3,'en double'!$A$1:$A$27,0))),0)
+ IFERROR(INDIRECT("'en double'!" &amp; ADDRESS(MATCH($A$2,'en double'!$A$1:$AA$1,0),MATCH(B3,'en double'!$A$1:$A$27,0))),0)
+ IFERROR(INDIRECT("'en double'!" &amp; ADDRESS(MATCH($B$2,'en double'!$A$1:$AA$1,0),MATCH(B3,'en double'!$A$1:$A$27,0))),0)
+ IFERROR(INDIRECT("'en double'!" &amp; ADDRESS(MATCH($C$2,'en double'!$A$1:$AA$1,0),MATCH(B3,'en double'!$A$1:$A$27,0))),0)
+ IFERROR(INDIRECT("'en double'!" &amp; ADDRESS(MATCH($D$2,'en double'!$A$1:$AA$1,0),MATCH(B3,'en double'!$A$1:$A$27,0))),0)
+ IFERROR(INDIRECT("'en double'!" &amp; ADDRESS(MATCH($E$2,'en double'!$A$1:$AA$1,0),MATCH(B3,'en double'!$A$1:$A$27,0))),0)
+ IFERROR(INDIRECT("'en double'!" &amp; ADDRESS(MATCH($A$3,'en double'!$A$1:$AA$1,0),MATCH(B3,'en double'!$A$1:$A$27,0))),0)
+ IFERROR(INDIRECT("'en double'!" &amp; ADDRESS(MATCH($B$3,'en double'!$A$1:$AA$1,0),MATCH(B3,'en double'!$A$1:$A$27,0))),0)
+ IFERROR(INDIRECT("'en double'!" &amp; ADDRESS(MATCH($C$3,'en double'!$A$1:$AA$1,0),MATCH(B3,'en double'!$A$1:$A$27,0))),0)
+ IFERROR(INDIRECT("'en double'!" &amp; ADDRESS(MATCH($D$3,'en double'!$A$1:$AA$1,0),MATCH(B3,'en double'!$A$1:$A$27,0))),0)
+ IFERROR(INDIRECT("'en double'!" &amp; ADDRESS(MATCH($E$3,'en double'!$A$1:$AA$1,0),MATCH(B3,'en double'!$A$1:$A$27,0))),0)
+ IFERROR(INDIRECT("'en double'!" &amp; ADDRESS(MATCH($A$1,'en double'!$A$1:$AA$1,0),MATCH(B3,'en double'!$A$1:$A$27,0))),0)) / SUM('en double'!$B$2:$AA$27)</f>
        <v>0</v>
      </c>
      <c r="C47" s="158">
        <f ca="1">(IFERROR(INDIRECT("'en double'!" &amp; ADDRESS(MATCH($B$1,'en double'!$A$1:$AA$1,0),MATCH(C3,'en double'!$A$1:$A$27,0))),0)
+ IFERROR(INDIRECT("'en double'!" &amp; ADDRESS(MATCH($C$1,'en double'!$A$1:$AA$1,0),MATCH(C3,'en double'!$A$1:$A$27,0))),0)
+ IFERROR(INDIRECT("'en double'!" &amp; ADDRESS(MATCH($D$1,'en double'!$A$1:$AA$1,0),MATCH(C3,'en double'!$A$1:$A$27,0))),0)
+ IFERROR(INDIRECT("'en double'!" &amp; ADDRESS(MATCH($E$1,'en double'!$A$1:$AA$1,0),MATCH(C3,'en double'!$A$1:$A$27,0))),0)
+ IFERROR(INDIRECT("'en double'!" &amp; ADDRESS(MATCH($A$2,'en double'!$A$1:$AA$1,0),MATCH(C3,'en double'!$A$1:$A$27,0))),0)
+ IFERROR(INDIRECT("'en double'!" &amp; ADDRESS(MATCH($B$2,'en double'!$A$1:$AA$1,0),MATCH(C3,'en double'!$A$1:$A$27,0))),0)
+ IFERROR(INDIRECT("'en double'!" &amp; ADDRESS(MATCH($C$2,'en double'!$A$1:$AA$1,0),MATCH(C3,'en double'!$A$1:$A$27,0))),0)
+ IFERROR(INDIRECT("'en double'!" &amp; ADDRESS(MATCH($D$2,'en double'!$A$1:$AA$1,0),MATCH(C3,'en double'!$A$1:$A$27,0))),0)
+ IFERROR(INDIRECT("'en double'!" &amp; ADDRESS(MATCH($E$2,'en double'!$A$1:$AA$1,0),MATCH(C3,'en double'!$A$1:$A$27,0))),0)
+ IFERROR(INDIRECT("'en double'!" &amp; ADDRESS(MATCH($A$3,'en double'!$A$1:$AA$1,0),MATCH(C3,'en double'!$A$1:$A$27,0))),0)
+ IFERROR(INDIRECT("'en double'!" &amp; ADDRESS(MATCH($B$3,'en double'!$A$1:$AA$1,0),MATCH(C3,'en double'!$A$1:$A$27,0))),0)
+ IFERROR(INDIRECT("'en double'!" &amp; ADDRESS(MATCH($C$3,'en double'!$A$1:$AA$1,0),MATCH(C3,'en double'!$A$1:$A$27,0))),0)
+ IFERROR(INDIRECT("'en double'!" &amp; ADDRESS(MATCH($D$3,'en double'!$A$1:$AA$1,0),MATCH(C3,'en double'!$A$1:$A$27,0))),0)
+ IFERROR(INDIRECT("'en double'!" &amp; ADDRESS(MATCH($E$3,'en double'!$A$1:$AA$1,0),MATCH(C3,'en double'!$A$1:$A$27,0))),0)
+ IFERROR(INDIRECT("'en double'!" &amp; ADDRESS(MATCH($A$1,'en double'!$A$1:$AA$1,0),MATCH(C3,'en double'!$A$1:$A$27,0))),0)) / SUM('en double'!$B$2:$AA$27)</f>
        <v>0</v>
      </c>
      <c r="D47" s="165">
        <f ca="1">(IFERROR(INDIRECT("'en double'!" &amp; ADDRESS(MATCH($B$1,'en double'!$A$1:$AA$1,0),MATCH(D3,'en double'!$A$1:$A$27,0))),0)
+ IFERROR(INDIRECT("'en double'!" &amp; ADDRESS(MATCH($C$1,'en double'!$A$1:$AA$1,0),MATCH(D3,'en double'!$A$1:$A$27,0))),0)
+ IFERROR(INDIRECT("'en double'!" &amp; ADDRESS(MATCH($D$1,'en double'!$A$1:$AA$1,0),MATCH(D3,'en double'!$A$1:$A$27,0))),0)
+ IFERROR(INDIRECT("'en double'!" &amp; ADDRESS(MATCH($E$1,'en double'!$A$1:$AA$1,0),MATCH(D3,'en double'!$A$1:$A$27,0))),0)
+ IFERROR(INDIRECT("'en double'!" &amp; ADDRESS(MATCH($A$2,'en double'!$A$1:$AA$1,0),MATCH(D3,'en double'!$A$1:$A$27,0))),0)
+ IFERROR(INDIRECT("'en double'!" &amp; ADDRESS(MATCH($B$2,'en double'!$A$1:$AA$1,0),MATCH(D3,'en double'!$A$1:$A$27,0))),0)
+ IFERROR(INDIRECT("'en double'!" &amp; ADDRESS(MATCH($C$2,'en double'!$A$1:$AA$1,0),MATCH(D3,'en double'!$A$1:$A$27,0))),0)
+ IFERROR(INDIRECT("'en double'!" &amp; ADDRESS(MATCH($D$2,'en double'!$A$1:$AA$1,0),MATCH(D3,'en double'!$A$1:$A$27,0))),0)
+ IFERROR(INDIRECT("'en double'!" &amp; ADDRESS(MATCH($E$2,'en double'!$A$1:$AA$1,0),MATCH(D3,'en double'!$A$1:$A$27,0))),0)
+ IFERROR(INDIRECT("'en double'!" &amp; ADDRESS(MATCH($A$3,'en double'!$A$1:$AA$1,0),MATCH(D3,'en double'!$A$1:$A$27,0))),0)
+ IFERROR(INDIRECT("'en double'!" &amp; ADDRESS(MATCH($B$3,'en double'!$A$1:$AA$1,0),MATCH(D3,'en double'!$A$1:$A$27,0))),0)
+ IFERROR(INDIRECT("'en double'!" &amp; ADDRESS(MATCH($C$3,'en double'!$A$1:$AA$1,0),MATCH(D3,'en double'!$A$1:$A$27,0))),0)
+ IFERROR(INDIRECT("'en double'!" &amp; ADDRESS(MATCH($D$3,'en double'!$A$1:$AA$1,0),MATCH(D3,'en double'!$A$1:$A$27,0))),0)
+ IFERROR(INDIRECT("'en double'!" &amp; ADDRESS(MATCH($E$3,'en double'!$A$1:$AA$1,0),MATCH(D3,'en double'!$A$1:$A$27,0))),0)
+ IFERROR(INDIRECT("'en double'!" &amp; ADDRESS(MATCH($A$1,'en double'!$A$1:$AA$1,0),MATCH(D3,'en double'!$A$1:$A$27,0))),0)) / SUM('en double'!$B$2:$AA$27)</f>
        <v>2.4283922022658496E-3</v>
      </c>
      <c r="E47" s="157">
        <f ca="1">(IFERROR(INDIRECT("'en double'!" &amp; ADDRESS(MATCH($B$1,'en double'!$A$1:$AA$1,0),MATCH(E3,'en double'!$A$1:$A$27,0))),0)
+ IFERROR(INDIRECT("'en double'!" &amp; ADDRESS(MATCH($C$1,'en double'!$A$1:$AA$1,0),MATCH(E3,'en double'!$A$1:$A$27,0))),0)
+ IFERROR(INDIRECT("'en double'!" &amp; ADDRESS(MATCH($D$1,'en double'!$A$1:$AA$1,0),MATCH(E3,'en double'!$A$1:$A$27,0))),0)
+ IFERROR(INDIRECT("'en double'!" &amp; ADDRESS(MATCH($E$1,'en double'!$A$1:$AA$1,0),MATCH(E3,'en double'!$A$1:$A$27,0))),0)
+ IFERROR(INDIRECT("'en double'!" &amp; ADDRESS(MATCH($A$2,'en double'!$A$1:$AA$1,0),MATCH(E3,'en double'!$A$1:$A$27,0))),0)
+ IFERROR(INDIRECT("'en double'!" &amp; ADDRESS(MATCH($B$2,'en double'!$A$1:$AA$1,0),MATCH(E3,'en double'!$A$1:$A$27,0))),0)
+ IFERROR(INDIRECT("'en double'!" &amp; ADDRESS(MATCH($C$2,'en double'!$A$1:$AA$1,0),MATCH(E3,'en double'!$A$1:$A$27,0))),0)
+ IFERROR(INDIRECT("'en double'!" &amp; ADDRESS(MATCH($D$2,'en double'!$A$1:$AA$1,0),MATCH(E3,'en double'!$A$1:$A$27,0))),0)
+ IFERROR(INDIRECT("'en double'!" &amp; ADDRESS(MATCH($E$2,'en double'!$A$1:$AA$1,0),MATCH(E3,'en double'!$A$1:$A$27,0))),0)
+ IFERROR(INDIRECT("'en double'!" &amp; ADDRESS(MATCH($A$3,'en double'!$A$1:$AA$1,0),MATCH(E3,'en double'!$A$1:$A$27,0))),0)
+ IFERROR(INDIRECT("'en double'!" &amp; ADDRESS(MATCH($B$3,'en double'!$A$1:$AA$1,0),MATCH(E3,'en double'!$A$1:$A$27,0))),0)
+ IFERROR(INDIRECT("'en double'!" &amp; ADDRESS(MATCH($C$3,'en double'!$A$1:$AA$1,0),MATCH(E3,'en double'!$A$1:$A$27,0))),0)
+ IFERROR(INDIRECT("'en double'!" &amp; ADDRESS(MATCH($D$3,'en double'!$A$1:$AA$1,0),MATCH(E3,'en double'!$A$1:$A$27,0))),0)
+ IFERROR(INDIRECT("'en double'!" &amp; ADDRESS(MATCH($E$3,'en double'!$A$1:$AA$1,0),MATCH(E3,'en double'!$A$1:$A$27,0))),0)
+ IFERROR(INDIRECT("'en double'!" &amp; ADDRESS(MATCH($A$1,'en double'!$A$1:$AA$1,0),MATCH(E3,'en double'!$A$1:$A$27,0))),0)) / SUM('en double'!$B$2:$AA$27)</f>
        <v>0</v>
      </c>
      <c r="F47" s="49">
        <f ca="1">(IFERROR(INDIRECT("'en double'!" &amp; ADDRESS(MATCH($I$1,'en double'!$A$1:$AA$1,0),MATCH(F3,'en double'!$A$1:$A$27,0))),0)
+ IFERROR(INDIRECT("'en double'!" &amp; ADDRESS(MATCH($G$1,'en double'!$A$1:$AA$1,0),MATCH(F3,'en double'!$A$1:$A$27,0))),0)
+ IFERROR(INDIRECT("'en double'!" &amp; ADDRESS(MATCH($H$1,'en double'!$A$1:$AA$1,0),MATCH(F3,'en double'!$A$1:$A$27,0))),0)
+ IFERROR(INDIRECT("'en double'!" &amp; ADDRESS(MATCH($J$1,'en double'!$A$1:$AA$1,0),MATCH(F3,'en double'!$A$1:$A$27,0))),0)
+ IFERROR(INDIRECT("'en double'!" &amp; ADDRESS(MATCH($K$1,'en double'!$A$1:$AA$1,0),MATCH(F3,'en double'!$A$1:$A$27,0))),0)
+ IFERROR(INDIRECT("'en double'!" &amp; ADDRESS(MATCH($L$1,'en double'!$A$1:$AA$1,0),MATCH(F3,'en double'!$A$1:$A$27,0))),0)
+ IFERROR(INDIRECT("'en double'!" &amp; ADDRESS(MATCH($F$2,'en double'!$A$1:$AA$1,0),MATCH(F3,'en double'!$A$1:$A$27,0))),0)
+ IFERROR(INDIRECT("'en double'!" &amp; ADDRESS(MATCH($G$2,'en double'!$A$1:$AA$1,0),MATCH(F3,'en double'!$A$1:$A$27,0))),0)
+ IFERROR(INDIRECT("'en double'!" &amp; ADDRESS(MATCH($H$2,'en double'!$A$1:$AA$1,0),MATCH(F3,'en double'!$A$1:$A$27,0))),0)
+ IFERROR(INDIRECT("'en double'!" &amp; ADDRESS(MATCH($I$2,'en double'!$A$1:$AA$1,0),MATCH(F3,'en double'!$A$1:$A$27,0))),0)
+ IFERROR(INDIRECT("'en double'!" &amp; ADDRESS(MATCH($J$2,'en double'!$A$1:$AA$1,0),MATCH(F3,'en double'!$A$1:$A$27,0))),0)
+ IFERROR(INDIRECT("'en double'!" &amp; ADDRESS(MATCH($K$2,'en double'!$A$1:$AA$1,0),MATCH(F3,'en double'!$A$1:$A$27,0))),0)
+ IFERROR(INDIRECT("'en double'!" &amp; ADDRESS(MATCH($F$3,'en double'!$A$1:$AA$1,0),MATCH(F3,'en double'!$A$1:$A$27,0))),0)
+ IFERROR(INDIRECT("'en double'!" &amp; ADDRESS(MATCH($G$3,'en double'!$A$1:$AA$1,0),MATCH(F3,'en double'!$A$1:$A$27,0))),0)
+ IFERROR(INDIRECT("'en double'!" &amp; ADDRESS(MATCH($H$3,'en double'!$A$1:$AA$1,0),MATCH(F3,'en double'!$A$1:$A$27,0))),0)
+ IFERROR(INDIRECT("'en double'!" &amp; ADDRESS(MATCH($I$3,'en double'!$A$1:$AA$1,0),MATCH(F3,'en double'!$A$1:$A$27,0))),0)
+ IFERROR(INDIRECT("'en double'!" &amp; ADDRESS(MATCH($J$3,'en double'!$A$1:$AA$1,0),MATCH(F3,'en double'!$A$1:$A$27,0))),0)
+ IFERROR(INDIRECT("'en double'!" &amp; ADDRESS(MATCH($F$1,'en double'!$A$1:$AA$1,0),MATCH(F3,'en double'!$A$1:$A$27,0))),0)) / SUM('en double'!$B$2:$AA$27)</f>
        <v>1.1318355140616335E-2</v>
      </c>
      <c r="G47" s="47">
        <f ca="1">(IFERROR(INDIRECT("'en double'!" &amp; ADDRESS(MATCH($I$1,'en double'!$A$1:$AA$1,0),MATCH(G3,'en double'!$A$1:$A$27,0))),0)
+ IFERROR(INDIRECT("'en double'!" &amp; ADDRESS(MATCH($G$1,'en double'!$A$1:$AA$1,0),MATCH(G3,'en double'!$A$1:$A$27,0))),0)
+ IFERROR(INDIRECT("'en double'!" &amp; ADDRESS(MATCH($H$1,'en double'!$A$1:$AA$1,0),MATCH(G3,'en double'!$A$1:$A$27,0))),0)
+ IFERROR(INDIRECT("'en double'!" &amp; ADDRESS(MATCH($J$1,'en double'!$A$1:$AA$1,0),MATCH(G3,'en double'!$A$1:$A$27,0))),0)
+ IFERROR(INDIRECT("'en double'!" &amp; ADDRESS(MATCH($K$1,'en double'!$A$1:$AA$1,0),MATCH(G3,'en double'!$A$1:$A$27,0))),0)
+ IFERROR(INDIRECT("'en double'!" &amp; ADDRESS(MATCH($L$1,'en double'!$A$1:$AA$1,0),MATCH(G3,'en double'!$A$1:$A$27,0))),0)
+ IFERROR(INDIRECT("'en double'!" &amp; ADDRESS(MATCH($F$2,'en double'!$A$1:$AA$1,0),MATCH(G3,'en double'!$A$1:$A$27,0))),0)
+ IFERROR(INDIRECT("'en double'!" &amp; ADDRESS(MATCH($G$2,'en double'!$A$1:$AA$1,0),MATCH(G3,'en double'!$A$1:$A$27,0))),0)
+ IFERROR(INDIRECT("'en double'!" &amp; ADDRESS(MATCH($H$2,'en double'!$A$1:$AA$1,0),MATCH(G3,'en double'!$A$1:$A$27,0))),0)
+ IFERROR(INDIRECT("'en double'!" &amp; ADDRESS(MATCH($I$2,'en double'!$A$1:$AA$1,0),MATCH(G3,'en double'!$A$1:$A$27,0))),0)
+ IFERROR(INDIRECT("'en double'!" &amp; ADDRESS(MATCH($J$2,'en double'!$A$1:$AA$1,0),MATCH(G3,'en double'!$A$1:$A$27,0))),0)
+ IFERROR(INDIRECT("'en double'!" &amp; ADDRESS(MATCH($K$2,'en double'!$A$1:$AA$1,0),MATCH(G3,'en double'!$A$1:$A$27,0))),0)
+ IFERROR(INDIRECT("'en double'!" &amp; ADDRESS(MATCH($F$3,'en double'!$A$1:$AA$1,0),MATCH(G3,'en double'!$A$1:$A$27,0))),0)
+ IFERROR(INDIRECT("'en double'!" &amp; ADDRESS(MATCH($G$3,'en double'!$A$1:$AA$1,0),MATCH(G3,'en double'!$A$1:$A$27,0))),0)
+ IFERROR(INDIRECT("'en double'!" &amp; ADDRESS(MATCH($H$3,'en double'!$A$1:$AA$1,0),MATCH(G3,'en double'!$A$1:$A$27,0))),0)
+ IFERROR(INDIRECT("'en double'!" &amp; ADDRESS(MATCH($I$3,'en double'!$A$1:$AA$1,0),MATCH(G3,'en double'!$A$1:$A$27,0))),0)
+ IFERROR(INDIRECT("'en double'!" &amp; ADDRESS(MATCH($J$3,'en double'!$A$1:$AA$1,0),MATCH(G3,'en double'!$A$1:$A$27,0))),0)
+ IFERROR(INDIRECT("'en double'!" &amp; ADDRESS(MATCH($F$1,'en double'!$A$1:$AA$1,0),MATCH(G3,'en double'!$A$1:$A$27,0))),0)) / SUM('en double'!$B$2:$AA$27)</f>
        <v>3.8161448881012098E-3</v>
      </c>
      <c r="H47" s="160">
        <f ca="1">(IFERROR(INDIRECT("'en double'!" &amp; ADDRESS(MATCH($I$1,'en double'!$A$1:$AA$1,0),MATCH(H3,'en double'!$A$1:$A$27,0))),0)
+ IFERROR(INDIRECT("'en double'!" &amp; ADDRESS(MATCH($G$1,'en double'!$A$1:$AA$1,0),MATCH(H3,'en double'!$A$1:$A$27,0))),0)
+ IFERROR(INDIRECT("'en double'!" &amp; ADDRESS(MATCH($H$1,'en double'!$A$1:$AA$1,0),MATCH(H3,'en double'!$A$1:$A$27,0))),0)
+ IFERROR(INDIRECT("'en double'!" &amp; ADDRESS(MATCH($J$1,'en double'!$A$1:$AA$1,0),MATCH(H3,'en double'!$A$1:$A$27,0))),0)
+ IFERROR(INDIRECT("'en double'!" &amp; ADDRESS(MATCH($K$1,'en double'!$A$1:$AA$1,0),MATCH(H3,'en double'!$A$1:$A$27,0))),0)
+ IFERROR(INDIRECT("'en double'!" &amp; ADDRESS(MATCH($L$1,'en double'!$A$1:$AA$1,0),MATCH(H3,'en double'!$A$1:$A$27,0))),0)
+ IFERROR(INDIRECT("'en double'!" &amp; ADDRESS(MATCH($F$2,'en double'!$A$1:$AA$1,0),MATCH(H3,'en double'!$A$1:$A$27,0))),0)
+ IFERROR(INDIRECT("'en double'!" &amp; ADDRESS(MATCH($G$2,'en double'!$A$1:$AA$1,0),MATCH(H3,'en double'!$A$1:$A$27,0))),0)
+ IFERROR(INDIRECT("'en double'!" &amp; ADDRESS(MATCH($H$2,'en double'!$A$1:$AA$1,0),MATCH(H3,'en double'!$A$1:$A$27,0))),0)
+ IFERROR(INDIRECT("'en double'!" &amp; ADDRESS(MATCH($I$2,'en double'!$A$1:$AA$1,0),MATCH(H3,'en double'!$A$1:$A$27,0))),0)
+ IFERROR(INDIRECT("'en double'!" &amp; ADDRESS(MATCH($J$2,'en double'!$A$1:$AA$1,0),MATCH(H3,'en double'!$A$1:$A$27,0))),0)
+ IFERROR(INDIRECT("'en double'!" &amp; ADDRESS(MATCH($K$2,'en double'!$A$1:$AA$1,0),MATCH(H3,'en double'!$A$1:$A$27,0))),0)
+ IFERROR(INDIRECT("'en double'!" &amp; ADDRESS(MATCH($F$3,'en double'!$A$1:$AA$1,0),MATCH(H3,'en double'!$A$1:$A$27,0))),0)
+ IFERROR(INDIRECT("'en double'!" &amp; ADDRESS(MATCH($G$3,'en double'!$A$1:$AA$1,0),MATCH(H3,'en double'!$A$1:$A$27,0))),0)
+ IFERROR(INDIRECT("'en double'!" &amp; ADDRESS(MATCH($H$3,'en double'!$A$1:$AA$1,0),MATCH(H3,'en double'!$A$1:$A$27,0))),0)
+ IFERROR(INDIRECT("'en double'!" &amp; ADDRESS(MATCH($I$3,'en double'!$A$1:$AA$1,0),MATCH(H3,'en double'!$A$1:$A$27,0))),0)
+ IFERROR(INDIRECT("'en double'!" &amp; ADDRESS(MATCH($J$3,'en double'!$A$1:$AA$1,0),MATCH(H3,'en double'!$A$1:$A$27,0))),0)
+ IFERROR(INDIRECT("'en double'!" &amp; ADDRESS(MATCH($F$1,'en double'!$A$1:$AA$1,0),MATCH(H3,'en double'!$A$1:$A$27,0))),0)) / SUM('en double'!$B$2:$AA$27)</f>
        <v>0</v>
      </c>
      <c r="I47" s="160">
        <f ca="1">(IFERROR(INDIRECT("'en double'!" &amp; ADDRESS(MATCH($I$1,'en double'!$A$1:$AA$1,0),MATCH(I3,'en double'!$A$1:$A$27,0))),0)
+ IFERROR(INDIRECT("'en double'!" &amp; ADDRESS(MATCH($G$1,'en double'!$A$1:$AA$1,0),MATCH(I3,'en double'!$A$1:$A$27,0))),0)
+ IFERROR(INDIRECT("'en double'!" &amp; ADDRESS(MATCH($H$1,'en double'!$A$1:$AA$1,0),MATCH(I3,'en double'!$A$1:$A$27,0))),0)
+ IFERROR(INDIRECT("'en double'!" &amp; ADDRESS(MATCH($J$1,'en double'!$A$1:$AA$1,0),MATCH(I3,'en double'!$A$1:$A$27,0))),0)
+ IFERROR(INDIRECT("'en double'!" &amp; ADDRESS(MATCH($K$1,'en double'!$A$1:$AA$1,0),MATCH(I3,'en double'!$A$1:$A$27,0))),0)
+ IFERROR(INDIRECT("'en double'!" &amp; ADDRESS(MATCH($L$1,'en double'!$A$1:$AA$1,0),MATCH(I3,'en double'!$A$1:$A$27,0))),0)
+ IFERROR(INDIRECT("'en double'!" &amp; ADDRESS(MATCH($F$2,'en double'!$A$1:$AA$1,0),MATCH(I3,'en double'!$A$1:$A$27,0))),0)
+ IFERROR(INDIRECT("'en double'!" &amp; ADDRESS(MATCH($G$2,'en double'!$A$1:$AA$1,0),MATCH(I3,'en double'!$A$1:$A$27,0))),0)
+ IFERROR(INDIRECT("'en double'!" &amp; ADDRESS(MATCH($H$2,'en double'!$A$1:$AA$1,0),MATCH(I3,'en double'!$A$1:$A$27,0))),0)
+ IFERROR(INDIRECT("'en double'!" &amp; ADDRESS(MATCH($I$2,'en double'!$A$1:$AA$1,0),MATCH(I3,'en double'!$A$1:$A$27,0))),0)
+ IFERROR(INDIRECT("'en double'!" &amp; ADDRESS(MATCH($J$2,'en double'!$A$1:$AA$1,0),MATCH(I3,'en double'!$A$1:$A$27,0))),0)
+ IFERROR(INDIRECT("'en double'!" &amp; ADDRESS(MATCH($K$2,'en double'!$A$1:$AA$1,0),MATCH(I3,'en double'!$A$1:$A$27,0))),0)
+ IFERROR(INDIRECT("'en double'!" &amp; ADDRESS(MATCH($F$3,'en double'!$A$1:$AA$1,0),MATCH(I3,'en double'!$A$1:$A$27,0))),0)
+ IFERROR(INDIRECT("'en double'!" &amp; ADDRESS(MATCH($G$3,'en double'!$A$1:$AA$1,0),MATCH(I3,'en double'!$A$1:$A$27,0))),0)
+ IFERROR(INDIRECT("'en double'!" &amp; ADDRESS(MATCH($H$3,'en double'!$A$1:$AA$1,0),MATCH(I3,'en double'!$A$1:$A$27,0))),0)
+ IFERROR(INDIRECT("'en double'!" &amp; ADDRESS(MATCH($I$3,'en double'!$A$1:$AA$1,0),MATCH(I3,'en double'!$A$1:$A$27,0))),0)
+ IFERROR(INDIRECT("'en double'!" &amp; ADDRESS(MATCH($J$3,'en double'!$A$1:$AA$1,0),MATCH(I3,'en double'!$A$1:$A$27,0))),0)
+ IFERROR(INDIRECT("'en double'!" &amp; ADDRESS(MATCH($F$1,'en double'!$A$1:$AA$1,0),MATCH(I3,'en double'!$A$1:$A$27,0))),0)) / SUM('en double'!$B$2:$AA$27)</f>
        <v>0</v>
      </c>
      <c r="J47" s="49">
        <f ca="1">(IFERROR(INDIRECT("'en double'!" &amp; ADDRESS(MATCH($I$1,'en double'!$A$1:$AA$1,0),MATCH(J3,'en double'!$A$1:$A$27,0))),0)
+ IFERROR(INDIRECT("'en double'!" &amp; ADDRESS(MATCH($G$1,'en double'!$A$1:$AA$1,0),MATCH(J3,'en double'!$A$1:$A$27,0))),0)
+ IFERROR(INDIRECT("'en double'!" &amp; ADDRESS(MATCH($H$1,'en double'!$A$1:$AA$1,0),MATCH(J3,'en double'!$A$1:$A$27,0))),0)
+ IFERROR(INDIRECT("'en double'!" &amp; ADDRESS(MATCH($J$1,'en double'!$A$1:$AA$1,0),MATCH(J3,'en double'!$A$1:$A$27,0))),0)
+ IFERROR(INDIRECT("'en double'!" &amp; ADDRESS(MATCH($K$1,'en double'!$A$1:$AA$1,0),MATCH(J3,'en double'!$A$1:$A$27,0))),0)
+ IFERROR(INDIRECT("'en double'!" &amp; ADDRESS(MATCH($L$1,'en double'!$A$1:$AA$1,0),MATCH(J3,'en double'!$A$1:$A$27,0))),0)
+ IFERROR(INDIRECT("'en double'!" &amp; ADDRESS(MATCH($F$2,'en double'!$A$1:$AA$1,0),MATCH(J3,'en double'!$A$1:$A$27,0))),0)
+ IFERROR(INDIRECT("'en double'!" &amp; ADDRESS(MATCH($G$2,'en double'!$A$1:$AA$1,0),MATCH(J3,'en double'!$A$1:$A$27,0))),0)
+ IFERROR(INDIRECT("'en double'!" &amp; ADDRESS(MATCH($H$2,'en double'!$A$1:$AA$1,0),MATCH(J3,'en double'!$A$1:$A$27,0))),0)
+ IFERROR(INDIRECT("'en double'!" &amp; ADDRESS(MATCH($I$2,'en double'!$A$1:$AA$1,0),MATCH(J3,'en double'!$A$1:$A$27,0))),0)
+ IFERROR(INDIRECT("'en double'!" &amp; ADDRESS(MATCH($J$2,'en double'!$A$1:$AA$1,0),MATCH(J3,'en double'!$A$1:$A$27,0))),0)
+ IFERROR(INDIRECT("'en double'!" &amp; ADDRESS(MATCH($K$2,'en double'!$A$1:$AA$1,0),MATCH(J3,'en double'!$A$1:$A$27,0))),0)
+ IFERROR(INDIRECT("'en double'!" &amp; ADDRESS(MATCH($F$3,'en double'!$A$1:$AA$1,0),MATCH(J3,'en double'!$A$1:$A$27,0))),0)
+ IFERROR(INDIRECT("'en double'!" &amp; ADDRESS(MATCH($G$3,'en double'!$A$1:$AA$1,0),MATCH(J3,'en double'!$A$1:$A$27,0))),0)
+ IFERROR(INDIRECT("'en double'!" &amp; ADDRESS(MATCH($H$3,'en double'!$A$1:$AA$1,0),MATCH(J3,'en double'!$A$1:$A$27,0))),0)
+ IFERROR(INDIRECT("'en double'!" &amp; ADDRESS(MATCH($I$3,'en double'!$A$1:$AA$1,0),MATCH(J3,'en double'!$A$1:$A$27,0))),0)
+ IFERROR(INDIRECT("'en double'!" &amp; ADDRESS(MATCH($J$3,'en double'!$A$1:$AA$1,0),MATCH(J3,'en double'!$A$1:$A$27,0))),0)
+ IFERROR(INDIRECT("'en double'!" &amp; ADDRESS(MATCH($F$1,'en double'!$A$1:$AA$1,0),MATCH(J3,'en double'!$A$1:$A$27,0))),0)) / SUM('en double'!$B$2:$AA$27)</f>
        <v>2.1940529702157772E-3</v>
      </c>
      <c r="K47" s="49"/>
      <c r="L47" s="49"/>
      <c r="N47" s="47">
        <f ca="1">(IFERROR(INDIRECT("'ru double'!" &amp; ADDRESS(MATCH($O$1,'ru double'!$A$1:$AH$1,0),MATCH(N3,'ru double'!$A$1:$A$34,0))),0)
+ IFERROR(INDIRECT("'ru double'!" &amp; ADDRESS(MATCH($P$1,'ru double'!$A$1:$AH$1,0),MATCH(N3,'ru double'!$A$1:$A$34,0))),0)
+ IFERROR(INDIRECT("'ru double'!" &amp; ADDRESS(MATCH($Q$1,'ru double'!$A$1:$AH$1,0),MATCH(N3,'ru double'!$A$1:$A$34,0))),0)
+ IFERROR(INDIRECT("'ru double'!" &amp; ADDRESS(MATCH($R$1,'ru double'!$A$1:$AH$1,0),MATCH(N3,'ru double'!$A$1:$A$34,0))),0)
+ IFERROR(INDIRECT("'ru double'!" &amp; ADDRESS(MATCH($N$2,'ru double'!$A$1:$AH$1,0),MATCH(N3,'ru double'!$A$1:$A$34,0))),0)
+ IFERROR(INDIRECT("'ru double'!" &amp; ADDRESS(MATCH($O$2,'ru double'!$A$1:$AH$1,0),MATCH(N3,'ru double'!$A$1:$A$34,0))),0)
+ IFERROR(INDIRECT("'ru double'!" &amp; ADDRESS(MATCH($P$2,'ru double'!$A$1:$AH$1,0),MATCH(N3,'ru double'!$A$1:$A$34,0))),0)
+ IFERROR(INDIRECT("'ru double'!" &amp; ADDRESS(MATCH($Q$2,'ru double'!$A$1:$AH$1,0),MATCH(N3,'ru double'!$A$1:$A$34,0))),0)
+ IFERROR(INDIRECT("'ru double'!" &amp; ADDRESS(MATCH($R$2,'ru double'!$A$1:$AH$1,0),MATCH(N3,'ru double'!$A$1:$A$34,0))),0)
+ IFERROR(INDIRECT("'ru double'!" &amp; ADDRESS(MATCH($N$3,'ru double'!$A$1:$AH$1,0),MATCH(N3,'ru double'!$A$1:$A$34,0))),0)
+ IFERROR(INDIRECT("'ru double'!" &amp; ADDRESS(MATCH($O$3,'ru double'!$A$1:$AH$1,0),MATCH(N3,'ru double'!$A$1:$A$34,0))),0)
+ IFERROR(INDIRECT("'ru double'!" &amp; ADDRESS(MATCH($P$3,'ru double'!$A$1:$AH$1,0),MATCH(N3,'ru double'!$A$1:$A$34,0))),0)
+ IFERROR(INDIRECT("'ru double'!" &amp; ADDRESS(MATCH($Q$3,'ru double'!$A$1:$AH$1,0),MATCH(N3,'ru double'!$A$1:$A$34,0))),0)
+ IFERROR(INDIRECT("'ru double'!" &amp; ADDRESS(MATCH($R$3,'ru double'!$A$1:$AH$1,0),MATCH(N3,'ru double'!$A$1:$A$34,0))),0)
+ IFERROR(INDIRECT("'ru double'!" &amp; ADDRESS(MATCH($N$1,'ru double'!$A$1:$AH$1,0),MATCH(N3,'ru double'!$A$1:$A$34,0))),0)) / SUM('ru double'!$B$2:$AH$34)</f>
        <v>1.3869494005529842E-2</v>
      </c>
      <c r="O47" s="48">
        <f ca="1">(IFERROR(INDIRECT("'ru double'!" &amp; ADDRESS(MATCH($O$1,'ru double'!$A$1:$AH$1,0),MATCH(O3,'ru double'!$A$1:$A$34,0))),0)
+ IFERROR(INDIRECT("'ru double'!" &amp; ADDRESS(MATCH($P$1,'ru double'!$A$1:$AH$1,0),MATCH(O3,'ru double'!$A$1:$A$34,0))),0)
+ IFERROR(INDIRECT("'ru double'!" &amp; ADDRESS(MATCH($Q$1,'ru double'!$A$1:$AH$1,0),MATCH(O3,'ru double'!$A$1:$A$34,0))),0)
+ IFERROR(INDIRECT("'ru double'!" &amp; ADDRESS(MATCH($R$1,'ru double'!$A$1:$AH$1,0),MATCH(O3,'ru double'!$A$1:$A$34,0))),0)
+ IFERROR(INDIRECT("'ru double'!" &amp; ADDRESS(MATCH($N$2,'ru double'!$A$1:$AH$1,0),MATCH(O3,'ru double'!$A$1:$A$34,0))),0)
+ IFERROR(INDIRECT("'ru double'!" &amp; ADDRESS(MATCH($O$2,'ru double'!$A$1:$AH$1,0),MATCH(O3,'ru double'!$A$1:$A$34,0))),0)
+ IFERROR(INDIRECT("'ru double'!" &amp; ADDRESS(MATCH($P$2,'ru double'!$A$1:$AH$1,0),MATCH(O3,'ru double'!$A$1:$A$34,0))),0)
+ IFERROR(INDIRECT("'ru double'!" &amp; ADDRESS(MATCH($Q$2,'ru double'!$A$1:$AH$1,0),MATCH(O3,'ru double'!$A$1:$A$34,0))),0)
+ IFERROR(INDIRECT("'ru double'!" &amp; ADDRESS(MATCH($R$2,'ru double'!$A$1:$AH$1,0),MATCH(O3,'ru double'!$A$1:$A$34,0))),0)
+ IFERROR(INDIRECT("'ru double'!" &amp; ADDRESS(MATCH($N$3,'ru double'!$A$1:$AH$1,0),MATCH(O3,'ru double'!$A$1:$A$34,0))),0)
+ IFERROR(INDIRECT("'ru double'!" &amp; ADDRESS(MATCH($O$3,'ru double'!$A$1:$AH$1,0),MATCH(O3,'ru double'!$A$1:$A$34,0))),0)
+ IFERROR(INDIRECT("'ru double'!" &amp; ADDRESS(MATCH($P$3,'ru double'!$A$1:$AH$1,0),MATCH(O3,'ru double'!$A$1:$A$34,0))),0)
+ IFERROR(INDIRECT("'ru double'!" &amp; ADDRESS(MATCH($Q$3,'ru double'!$A$1:$AH$1,0),MATCH(O3,'ru double'!$A$1:$A$34,0))),0)
+ IFERROR(INDIRECT("'ru double'!" &amp; ADDRESS(MATCH($R$3,'ru double'!$A$1:$AH$1,0),MATCH(O3,'ru double'!$A$1:$A$34,0))),0)
+ IFERROR(INDIRECT("'ru double'!" &amp; ADDRESS(MATCH($N$1,'ru double'!$A$1:$AH$1,0),MATCH(O3,'ru double'!$A$1:$A$34,0))),0)) / SUM('ru double'!$B$2:$AH$34)</f>
        <v>1.3856817378321308E-3</v>
      </c>
      <c r="P47" s="48">
        <f ca="1">(IFERROR(INDIRECT("'ru double'!" &amp; ADDRESS(MATCH($O$1,'ru double'!$A$1:$AH$1,0),MATCH(P3,'ru double'!$A$1:$A$34,0))),0)
+ IFERROR(INDIRECT("'ru double'!" &amp; ADDRESS(MATCH($P$1,'ru double'!$A$1:$AH$1,0),MATCH(P3,'ru double'!$A$1:$A$34,0))),0)
+ IFERROR(INDIRECT("'ru double'!" &amp; ADDRESS(MATCH($Q$1,'ru double'!$A$1:$AH$1,0),MATCH(P3,'ru double'!$A$1:$A$34,0))),0)
+ IFERROR(INDIRECT("'ru double'!" &amp; ADDRESS(MATCH($R$1,'ru double'!$A$1:$AH$1,0),MATCH(P3,'ru double'!$A$1:$A$34,0))),0)
+ IFERROR(INDIRECT("'ru double'!" &amp; ADDRESS(MATCH($N$2,'ru double'!$A$1:$AH$1,0),MATCH(P3,'ru double'!$A$1:$A$34,0))),0)
+ IFERROR(INDIRECT("'ru double'!" &amp; ADDRESS(MATCH($O$2,'ru double'!$A$1:$AH$1,0),MATCH(P3,'ru double'!$A$1:$A$34,0))),0)
+ IFERROR(INDIRECT("'ru double'!" &amp; ADDRESS(MATCH($P$2,'ru double'!$A$1:$AH$1,0),MATCH(P3,'ru double'!$A$1:$A$34,0))),0)
+ IFERROR(INDIRECT("'ru double'!" &amp; ADDRESS(MATCH($Q$2,'ru double'!$A$1:$AH$1,0),MATCH(P3,'ru double'!$A$1:$A$34,0))),0)
+ IFERROR(INDIRECT("'ru double'!" &amp; ADDRESS(MATCH($R$2,'ru double'!$A$1:$AH$1,0),MATCH(P3,'ru double'!$A$1:$A$34,0))),0)
+ IFERROR(INDIRECT("'ru double'!" &amp; ADDRESS(MATCH($N$3,'ru double'!$A$1:$AH$1,0),MATCH(P3,'ru double'!$A$1:$A$34,0))),0)
+ IFERROR(INDIRECT("'ru double'!" &amp; ADDRESS(MATCH($O$3,'ru double'!$A$1:$AH$1,0),MATCH(P3,'ru double'!$A$1:$A$34,0))),0)
+ IFERROR(INDIRECT("'ru double'!" &amp; ADDRESS(MATCH($P$3,'ru double'!$A$1:$AH$1,0),MATCH(P3,'ru double'!$A$1:$A$34,0))),0)
+ IFERROR(INDIRECT("'ru double'!" &amp; ADDRESS(MATCH($Q$3,'ru double'!$A$1:$AH$1,0),MATCH(P3,'ru double'!$A$1:$A$34,0))),0)
+ IFERROR(INDIRECT("'ru double'!" &amp; ADDRESS(MATCH($R$3,'ru double'!$A$1:$AH$1,0),MATCH(P3,'ru double'!$A$1:$A$34,0))),0)
+ IFERROR(INDIRECT("'ru double'!" &amp; ADDRESS(MATCH($N$1,'ru double'!$A$1:$AH$1,0),MATCH(P3,'ru double'!$A$1:$A$34,0))),0)) / SUM('ru double'!$B$2:$AH$34)</f>
        <v>4.1910482593926263E-4</v>
      </c>
      <c r="Q47" s="49">
        <f ca="1">(IFERROR(INDIRECT("'ru double'!" &amp; ADDRESS(MATCH($O$1,'ru double'!$A$1:$AH$1,0),MATCH(Q3,'ru double'!$A$1:$A$34,0))),0)
+ IFERROR(INDIRECT("'ru double'!" &amp; ADDRESS(MATCH($P$1,'ru double'!$A$1:$AH$1,0),MATCH(Q3,'ru double'!$A$1:$A$34,0))),0)
+ IFERROR(INDIRECT("'ru double'!" &amp; ADDRESS(MATCH($Q$1,'ru double'!$A$1:$AH$1,0),MATCH(Q3,'ru double'!$A$1:$A$34,0))),0)
+ IFERROR(INDIRECT("'ru double'!" &amp; ADDRESS(MATCH($R$1,'ru double'!$A$1:$AH$1,0),MATCH(Q3,'ru double'!$A$1:$A$34,0))),0)
+ IFERROR(INDIRECT("'ru double'!" &amp; ADDRESS(MATCH($N$2,'ru double'!$A$1:$AH$1,0),MATCH(Q3,'ru double'!$A$1:$A$34,0))),0)
+ IFERROR(INDIRECT("'ru double'!" &amp; ADDRESS(MATCH($O$2,'ru double'!$A$1:$AH$1,0),MATCH(Q3,'ru double'!$A$1:$A$34,0))),0)
+ IFERROR(INDIRECT("'ru double'!" &amp; ADDRESS(MATCH($P$2,'ru double'!$A$1:$AH$1,0),MATCH(Q3,'ru double'!$A$1:$A$34,0))),0)
+ IFERROR(INDIRECT("'ru double'!" &amp; ADDRESS(MATCH($Q$2,'ru double'!$A$1:$AH$1,0),MATCH(Q3,'ru double'!$A$1:$A$34,0))),0)
+ IFERROR(INDIRECT("'ru double'!" &amp; ADDRESS(MATCH($R$2,'ru double'!$A$1:$AH$1,0),MATCH(Q3,'ru double'!$A$1:$A$34,0))),0)
+ IFERROR(INDIRECT("'ru double'!" &amp; ADDRESS(MATCH($N$3,'ru double'!$A$1:$AH$1,0),MATCH(Q3,'ru double'!$A$1:$A$34,0))),0)
+ IFERROR(INDIRECT("'ru double'!" &amp; ADDRESS(MATCH($O$3,'ru double'!$A$1:$AH$1,0),MATCH(Q3,'ru double'!$A$1:$A$34,0))),0)
+ IFERROR(INDIRECT("'ru double'!" &amp; ADDRESS(MATCH($P$3,'ru double'!$A$1:$AH$1,0),MATCH(Q3,'ru double'!$A$1:$A$34,0))),0)
+ IFERROR(INDIRECT("'ru double'!" &amp; ADDRESS(MATCH($Q$3,'ru double'!$A$1:$AH$1,0),MATCH(Q3,'ru double'!$A$1:$A$34,0))),0)
+ IFERROR(INDIRECT("'ru double'!" &amp; ADDRESS(MATCH($R$3,'ru double'!$A$1:$AH$1,0),MATCH(Q3,'ru double'!$A$1:$A$34,0))),0)
+ IFERROR(INDIRECT("'ru double'!" &amp; ADDRESS(MATCH($N$1,'ru double'!$A$1:$AH$1,0),MATCH(Q3,'ru double'!$A$1:$A$34,0))),0)) / SUM('ru double'!$B$2:$AH$34)</f>
        <v>2.0078525618418119E-2</v>
      </c>
      <c r="R47" s="50">
        <f ca="1">(IFERROR(INDIRECT("'ru double'!" &amp; ADDRESS(MATCH($O$1,'ru double'!$A$1:$AH$1,0),MATCH(R3,'ru double'!$A$1:$A$34,0))),0)
+ IFERROR(INDIRECT("'ru double'!" &amp; ADDRESS(MATCH($P$1,'ru double'!$A$1:$AH$1,0),MATCH(R3,'ru double'!$A$1:$A$34,0))),0)
+ IFERROR(INDIRECT("'ru double'!" &amp; ADDRESS(MATCH($Q$1,'ru double'!$A$1:$AH$1,0),MATCH(R3,'ru double'!$A$1:$A$34,0))),0)
+ IFERROR(INDIRECT("'ru double'!" &amp; ADDRESS(MATCH($R$1,'ru double'!$A$1:$AH$1,0),MATCH(R3,'ru double'!$A$1:$A$34,0))),0)
+ IFERROR(INDIRECT("'ru double'!" &amp; ADDRESS(MATCH($N$2,'ru double'!$A$1:$AH$1,0),MATCH(R3,'ru double'!$A$1:$A$34,0))),0)
+ IFERROR(INDIRECT("'ru double'!" &amp; ADDRESS(MATCH($O$2,'ru double'!$A$1:$AH$1,0),MATCH(R3,'ru double'!$A$1:$A$34,0))),0)
+ IFERROR(INDIRECT("'ru double'!" &amp; ADDRESS(MATCH($P$2,'ru double'!$A$1:$AH$1,0),MATCH(R3,'ru double'!$A$1:$A$34,0))),0)
+ IFERROR(INDIRECT("'ru double'!" &amp; ADDRESS(MATCH($Q$2,'ru double'!$A$1:$AH$1,0),MATCH(R3,'ru double'!$A$1:$A$34,0))),0)
+ IFERROR(INDIRECT("'ru double'!" &amp; ADDRESS(MATCH($R$2,'ru double'!$A$1:$AH$1,0),MATCH(R3,'ru double'!$A$1:$A$34,0))),0)
+ IFERROR(INDIRECT("'ru double'!" &amp; ADDRESS(MATCH($N$3,'ru double'!$A$1:$AH$1,0),MATCH(R3,'ru double'!$A$1:$A$34,0))),0)
+ IFERROR(INDIRECT("'ru double'!" &amp; ADDRESS(MATCH($O$3,'ru double'!$A$1:$AH$1,0),MATCH(R3,'ru double'!$A$1:$A$34,0))),0)
+ IFERROR(INDIRECT("'ru double'!" &amp; ADDRESS(MATCH($P$3,'ru double'!$A$1:$AH$1,0),MATCH(R3,'ru double'!$A$1:$A$34,0))),0)
+ IFERROR(INDIRECT("'ru double'!" &amp; ADDRESS(MATCH($Q$3,'ru double'!$A$1:$AH$1,0),MATCH(R3,'ru double'!$A$1:$A$34,0))),0)
+ IFERROR(INDIRECT("'ru double'!" &amp; ADDRESS(MATCH($R$3,'ru double'!$A$1:$AH$1,0),MATCH(R3,'ru double'!$A$1:$A$34,0))),0)
+ IFERROR(INDIRECT("'ru double'!" &amp; ADDRESS(MATCH($N$1,'ru double'!$A$1:$AH$1,0),MATCH(R3,'ru double'!$A$1:$A$34,0))),0)) / SUM('ru double'!$B$2:$AH$34)</f>
        <v>9.1069099557571448E-5</v>
      </c>
      <c r="S47" s="49">
        <f ca="1">(IFERROR(INDIRECT("'ru double'!" &amp; ADDRESS(MATCH($V$1,'ru double'!$A$1:$AH$1,0),MATCH(S3,'ru double'!$A$1:$A$34,0))),0)
+ IFERROR(INDIRECT("'ru double'!" &amp; ADDRESS(MATCH($T$1,'ru double'!$A$1:$AH$1,0),MATCH(S3,'ru double'!$A$1:$A$34,0))),0)
+ IFERROR(INDIRECT("'ru double'!" &amp; ADDRESS(MATCH($U$1,'ru double'!$A$1:$AH$1,0),MATCH(S3,'ru double'!$A$1:$A$34,0))),0)
+ IFERROR(INDIRECT("'ru double'!" &amp; ADDRESS(MATCH($W$1,'ru double'!$A$1:$AH$1,0),MATCH(S3,'ru double'!$A$1:$A$34,0))),0)
+ IFERROR(INDIRECT("'ru double'!" &amp; ADDRESS(MATCH($X$1,'ru double'!$A$1:$AH$1,0),MATCH(S3,'ru double'!$A$1:$A$34,0))),0)
+ IFERROR(INDIRECT("'ru double'!" &amp; ADDRESS(MATCH($Y$1,'ru double'!$A$1:$AH$1,0),MATCH(S3,'ru double'!$A$1:$A$34,0))),0)
+ IFERROR(INDIRECT("'ru double'!" &amp; ADDRESS(MATCH($S$2,'ru double'!$A$1:$AH$1,0),MATCH(S3,'ru double'!$A$1:$A$34,0))),0)
+ IFERROR(INDIRECT("'ru double'!" &amp; ADDRESS(MATCH($T$2,'ru double'!$A$1:$AH$1,0),MATCH(S3,'ru double'!$A$1:$A$34,0))),0)
+ IFERROR(INDIRECT("'ru double'!" &amp; ADDRESS(MATCH($U$2,'ru double'!$A$1:$AH$1,0),MATCH(S3,'ru double'!$A$1:$A$34,0))),0)
+ IFERROR(INDIRECT("'ru double'!" &amp; ADDRESS(MATCH($V$2,'ru double'!$A$1:$AH$1,0),MATCH(S3,'ru double'!$A$1:$A$34,0))),0)
+ IFERROR(INDIRECT("'ru double'!" &amp; ADDRESS(MATCH($W$2,'ru double'!$A$1:$AH$1,0),MATCH(S3,'ru double'!$A$1:$A$34,0))),0)
+ IFERROR(INDIRECT("'ru double'!" &amp; ADDRESS(MATCH($X$2,'ru double'!$A$1:$AH$1,0),MATCH(S3,'ru double'!$A$1:$A$34,0))),0)
+ IFERROR(INDIRECT("'ru double'!" &amp; ADDRESS(MATCH($S$3,'ru double'!$A$1:$AH$1,0),MATCH(S3,'ru double'!$A$1:$A$34,0))),0)
+ IFERROR(INDIRECT("'ru double'!" &amp; ADDRESS(MATCH($T$3,'ru double'!$A$1:$AH$1,0),MATCH(S3,'ru double'!$A$1:$A$34,0))),0)
+ IFERROR(INDIRECT("'ru double'!" &amp; ADDRESS(MATCH($U$3,'ru double'!$A$1:$AH$1,0),MATCH(S3,'ru double'!$A$1:$A$34,0))),0)
+ IFERROR(INDIRECT("'ru double'!" &amp; ADDRESS(MATCH($V$3,'ru double'!$A$1:$AH$1,0),MATCH(S3,'ru double'!$A$1:$A$34,0))),0)
+ IFERROR(INDIRECT("'ru double'!" &amp; ADDRESS(MATCH($W$3,'ru double'!$A$1:$AH$1,0),MATCH(S3,'ru double'!$A$1:$A$34,0))),0)
+ IFERROR(INDIRECT("'ru double'!" &amp; ADDRESS(MATCH($S$1,'ru double'!$A$1:$AH$1,0),MATCH(S3,'ru double'!$A$1:$A$34,0))),0)) / SUM('ru double'!$B$2:$AH$34)</f>
        <v>3.3186775887784859E-3</v>
      </c>
      <c r="T47" s="47">
        <f ca="1">(IFERROR(INDIRECT("'ru double'!" &amp; ADDRESS(MATCH($V$1,'ru double'!$A$1:$AH$1,0),MATCH(T3,'ru double'!$A$1:$A$34,0))),0)
+ IFERROR(INDIRECT("'ru double'!" &amp; ADDRESS(MATCH($T$1,'ru double'!$A$1:$AH$1,0),MATCH(T3,'ru double'!$A$1:$A$34,0))),0)
+ IFERROR(INDIRECT("'ru double'!" &amp; ADDRESS(MATCH($U$1,'ru double'!$A$1:$AH$1,0),MATCH(T3,'ru double'!$A$1:$A$34,0))),0)
+ IFERROR(INDIRECT("'ru double'!" &amp; ADDRESS(MATCH($W$1,'ru double'!$A$1:$AH$1,0),MATCH(T3,'ru double'!$A$1:$A$34,0))),0)
+ IFERROR(INDIRECT("'ru double'!" &amp; ADDRESS(MATCH($X$1,'ru double'!$A$1:$AH$1,0),MATCH(T3,'ru double'!$A$1:$A$34,0))),0)
+ IFERROR(INDIRECT("'ru double'!" &amp; ADDRESS(MATCH($Y$1,'ru double'!$A$1:$AH$1,0),MATCH(T3,'ru double'!$A$1:$A$34,0))),0)
+ IFERROR(INDIRECT("'ru double'!" &amp; ADDRESS(MATCH($S$2,'ru double'!$A$1:$AH$1,0),MATCH(T3,'ru double'!$A$1:$A$34,0))),0)
+ IFERROR(INDIRECT("'ru double'!" &amp; ADDRESS(MATCH($T$2,'ru double'!$A$1:$AH$1,0),MATCH(T3,'ru double'!$A$1:$A$34,0))),0)
+ IFERROR(INDIRECT("'ru double'!" &amp; ADDRESS(MATCH($U$2,'ru double'!$A$1:$AH$1,0),MATCH(T3,'ru double'!$A$1:$A$34,0))),0)
+ IFERROR(INDIRECT("'ru double'!" &amp; ADDRESS(MATCH($V$2,'ru double'!$A$1:$AH$1,0),MATCH(T3,'ru double'!$A$1:$A$34,0))),0)
+ IFERROR(INDIRECT("'ru double'!" &amp; ADDRESS(MATCH($W$2,'ru double'!$A$1:$AH$1,0),MATCH(T3,'ru double'!$A$1:$A$34,0))),0)
+ IFERROR(INDIRECT("'ru double'!" &amp; ADDRESS(MATCH($X$2,'ru double'!$A$1:$AH$1,0),MATCH(T3,'ru double'!$A$1:$A$34,0))),0)
+ IFERROR(INDIRECT("'ru double'!" &amp; ADDRESS(MATCH($S$3,'ru double'!$A$1:$AH$1,0),MATCH(T3,'ru double'!$A$1:$A$34,0))),0)
+ IFERROR(INDIRECT("'ru double'!" &amp; ADDRESS(MATCH($T$3,'ru double'!$A$1:$AH$1,0),MATCH(T3,'ru double'!$A$1:$A$34,0))),0)
+ IFERROR(INDIRECT("'ru double'!" &amp; ADDRESS(MATCH($U$3,'ru double'!$A$1:$AH$1,0),MATCH(T3,'ru double'!$A$1:$A$34,0))),0)
+ IFERROR(INDIRECT("'ru double'!" &amp; ADDRESS(MATCH($V$3,'ru double'!$A$1:$AH$1,0),MATCH(T3,'ru double'!$A$1:$A$34,0))),0)
+ IFERROR(INDIRECT("'ru double'!" &amp; ADDRESS(MATCH($W$3,'ru double'!$A$1:$AH$1,0),MATCH(T3,'ru double'!$A$1:$A$34,0))),0)
+ IFERROR(INDIRECT("'ru double'!" &amp; ADDRESS(MATCH($S$1,'ru double'!$A$1:$AH$1,0),MATCH(T3,'ru double'!$A$1:$A$34,0))),0)) / SUM('ru double'!$B$2:$AH$34)</f>
        <v>1.0753813351195493E-3</v>
      </c>
      <c r="U47" s="48">
        <f ca="1">(IFERROR(INDIRECT("'ru double'!" &amp; ADDRESS(MATCH($V$1,'ru double'!$A$1:$AH$1,0),MATCH(U3,'ru double'!$A$1:$A$34,0))),0)
+ IFERROR(INDIRECT("'ru double'!" &amp; ADDRESS(MATCH($T$1,'ru double'!$A$1:$AH$1,0),MATCH(U3,'ru double'!$A$1:$A$34,0))),0)
+ IFERROR(INDIRECT("'ru double'!" &amp; ADDRESS(MATCH($U$1,'ru double'!$A$1:$AH$1,0),MATCH(U3,'ru double'!$A$1:$A$34,0))),0)
+ IFERROR(INDIRECT("'ru double'!" &amp; ADDRESS(MATCH($W$1,'ru double'!$A$1:$AH$1,0),MATCH(U3,'ru double'!$A$1:$A$34,0))),0)
+ IFERROR(INDIRECT("'ru double'!" &amp; ADDRESS(MATCH($X$1,'ru double'!$A$1:$AH$1,0),MATCH(U3,'ru double'!$A$1:$A$34,0))),0)
+ IFERROR(INDIRECT("'ru double'!" &amp; ADDRESS(MATCH($Y$1,'ru double'!$A$1:$AH$1,0),MATCH(U3,'ru double'!$A$1:$A$34,0))),0)
+ IFERROR(INDIRECT("'ru double'!" &amp; ADDRESS(MATCH($S$2,'ru double'!$A$1:$AH$1,0),MATCH(U3,'ru double'!$A$1:$A$34,0))),0)
+ IFERROR(INDIRECT("'ru double'!" &amp; ADDRESS(MATCH($T$2,'ru double'!$A$1:$AH$1,0),MATCH(U3,'ru double'!$A$1:$A$34,0))),0)
+ IFERROR(INDIRECT("'ru double'!" &amp; ADDRESS(MATCH($U$2,'ru double'!$A$1:$AH$1,0),MATCH(U3,'ru double'!$A$1:$A$34,0))),0)
+ IFERROR(INDIRECT("'ru double'!" &amp; ADDRESS(MATCH($V$2,'ru double'!$A$1:$AH$1,0),MATCH(U3,'ru double'!$A$1:$A$34,0))),0)
+ IFERROR(INDIRECT("'ru double'!" &amp; ADDRESS(MATCH($W$2,'ru double'!$A$1:$AH$1,0),MATCH(U3,'ru double'!$A$1:$A$34,0))),0)
+ IFERROR(INDIRECT("'ru double'!" &amp; ADDRESS(MATCH($X$2,'ru double'!$A$1:$AH$1,0),MATCH(U3,'ru double'!$A$1:$A$34,0))),0)
+ IFERROR(INDIRECT("'ru double'!" &amp; ADDRESS(MATCH($S$3,'ru double'!$A$1:$AH$1,0),MATCH(U3,'ru double'!$A$1:$A$34,0))),0)
+ IFERROR(INDIRECT("'ru double'!" &amp; ADDRESS(MATCH($T$3,'ru double'!$A$1:$AH$1,0),MATCH(U3,'ru double'!$A$1:$A$34,0))),0)
+ IFERROR(INDIRECT("'ru double'!" &amp; ADDRESS(MATCH($U$3,'ru double'!$A$1:$AH$1,0),MATCH(U3,'ru double'!$A$1:$A$34,0))),0)
+ IFERROR(INDIRECT("'ru double'!" &amp; ADDRESS(MATCH($V$3,'ru double'!$A$1:$AH$1,0),MATCH(U3,'ru double'!$A$1:$A$34,0))),0)
+ IFERROR(INDIRECT("'ru double'!" &amp; ADDRESS(MATCH($W$3,'ru double'!$A$1:$AH$1,0),MATCH(U3,'ru double'!$A$1:$A$34,0))),0)
+ IFERROR(INDIRECT("'ru double'!" &amp; ADDRESS(MATCH($S$1,'ru double'!$A$1:$AH$1,0),MATCH(U3,'ru double'!$A$1:$A$34,0))),0)) / SUM('ru double'!$B$2:$AH$34)</f>
        <v>1.5382985066126854E-3</v>
      </c>
      <c r="V47" s="47">
        <f ca="1">(IFERROR(INDIRECT("'ru double'!" &amp; ADDRESS(MATCH($V$1,'ru double'!$A$1:$AH$1,0),MATCH(V3,'ru double'!$A$1:$A$34,0))),0)
+ IFERROR(INDIRECT("'ru double'!" &amp; ADDRESS(MATCH($T$1,'ru double'!$A$1:$AH$1,0),MATCH(V3,'ru double'!$A$1:$A$34,0))),0)
+ IFERROR(INDIRECT("'ru double'!" &amp; ADDRESS(MATCH($U$1,'ru double'!$A$1:$AH$1,0),MATCH(V3,'ru double'!$A$1:$A$34,0))),0)
+ IFERROR(INDIRECT("'ru double'!" &amp; ADDRESS(MATCH($W$1,'ru double'!$A$1:$AH$1,0),MATCH(V3,'ru double'!$A$1:$A$34,0))),0)
+ IFERROR(INDIRECT("'ru double'!" &amp; ADDRESS(MATCH($X$1,'ru double'!$A$1:$AH$1,0),MATCH(V3,'ru double'!$A$1:$A$34,0))),0)
+ IFERROR(INDIRECT("'ru double'!" &amp; ADDRESS(MATCH($Y$1,'ru double'!$A$1:$AH$1,0),MATCH(V3,'ru double'!$A$1:$A$34,0))),0)
+ IFERROR(INDIRECT("'ru double'!" &amp; ADDRESS(MATCH($S$2,'ru double'!$A$1:$AH$1,0),MATCH(V3,'ru double'!$A$1:$A$34,0))),0)
+ IFERROR(INDIRECT("'ru double'!" &amp; ADDRESS(MATCH($T$2,'ru double'!$A$1:$AH$1,0),MATCH(V3,'ru double'!$A$1:$A$34,0))),0)
+ IFERROR(INDIRECT("'ru double'!" &amp; ADDRESS(MATCH($U$2,'ru double'!$A$1:$AH$1,0),MATCH(V3,'ru double'!$A$1:$A$34,0))),0)
+ IFERROR(INDIRECT("'ru double'!" &amp; ADDRESS(MATCH($V$2,'ru double'!$A$1:$AH$1,0),MATCH(V3,'ru double'!$A$1:$A$34,0))),0)
+ IFERROR(INDIRECT("'ru double'!" &amp; ADDRESS(MATCH($W$2,'ru double'!$A$1:$AH$1,0),MATCH(V3,'ru double'!$A$1:$A$34,0))),0)
+ IFERROR(INDIRECT("'ru double'!" &amp; ADDRESS(MATCH($X$2,'ru double'!$A$1:$AH$1,0),MATCH(V3,'ru double'!$A$1:$A$34,0))),0)
+ IFERROR(INDIRECT("'ru double'!" &amp; ADDRESS(MATCH($S$3,'ru double'!$A$1:$AH$1,0),MATCH(V3,'ru double'!$A$1:$A$34,0))),0)
+ IFERROR(INDIRECT("'ru double'!" &amp; ADDRESS(MATCH($T$3,'ru double'!$A$1:$AH$1,0),MATCH(V3,'ru double'!$A$1:$A$34,0))),0)
+ IFERROR(INDIRECT("'ru double'!" &amp; ADDRESS(MATCH($U$3,'ru double'!$A$1:$AH$1,0),MATCH(V3,'ru double'!$A$1:$A$34,0))),0)
+ IFERROR(INDIRECT("'ru double'!" &amp; ADDRESS(MATCH($V$3,'ru double'!$A$1:$AH$1,0),MATCH(V3,'ru double'!$A$1:$A$34,0))),0)
+ IFERROR(INDIRECT("'ru double'!" &amp; ADDRESS(MATCH($W$3,'ru double'!$A$1:$AH$1,0),MATCH(V3,'ru double'!$A$1:$A$34,0))),0)
+ IFERROR(INDIRECT("'ru double'!" &amp; ADDRESS(MATCH($S$1,'ru double'!$A$1:$AH$1,0),MATCH(V3,'ru double'!$A$1:$A$34,0))),0)) / SUM('ru double'!$B$2:$AH$34)</f>
        <v>1.8710223862562225E-3</v>
      </c>
      <c r="W47" s="49">
        <f ca="1">(IFERROR(INDIRECT("'ru double'!" &amp; ADDRESS(MATCH($V$1,'ru double'!$A$1:$AH$1,0),MATCH(W3,'ru double'!$A$1:$A$34,0))),0)
+ IFERROR(INDIRECT("'ru double'!" &amp; ADDRESS(MATCH($T$1,'ru double'!$A$1:$AH$1,0),MATCH(W3,'ru double'!$A$1:$A$34,0))),0)
+ IFERROR(INDIRECT("'ru double'!" &amp; ADDRESS(MATCH($U$1,'ru double'!$A$1:$AH$1,0),MATCH(W3,'ru double'!$A$1:$A$34,0))),0)
+ IFERROR(INDIRECT("'ru double'!" &amp; ADDRESS(MATCH($W$1,'ru double'!$A$1:$AH$1,0),MATCH(W3,'ru double'!$A$1:$A$34,0))),0)
+ IFERROR(INDIRECT("'ru double'!" &amp; ADDRESS(MATCH($X$1,'ru double'!$A$1:$AH$1,0),MATCH(W3,'ru double'!$A$1:$A$34,0))),0)
+ IFERROR(INDIRECT("'ru double'!" &amp; ADDRESS(MATCH($Y$1,'ru double'!$A$1:$AH$1,0),MATCH(W3,'ru double'!$A$1:$A$34,0))),0)
+ IFERROR(INDIRECT("'ru double'!" &amp; ADDRESS(MATCH($S$2,'ru double'!$A$1:$AH$1,0),MATCH(W3,'ru double'!$A$1:$A$34,0))),0)
+ IFERROR(INDIRECT("'ru double'!" &amp; ADDRESS(MATCH($T$2,'ru double'!$A$1:$AH$1,0),MATCH(W3,'ru double'!$A$1:$A$34,0))),0)
+ IFERROR(INDIRECT("'ru double'!" &amp; ADDRESS(MATCH($U$2,'ru double'!$A$1:$AH$1,0),MATCH(W3,'ru double'!$A$1:$A$34,0))),0)
+ IFERROR(INDIRECT("'ru double'!" &amp; ADDRESS(MATCH($V$2,'ru double'!$A$1:$AH$1,0),MATCH(W3,'ru double'!$A$1:$A$34,0))),0)
+ IFERROR(INDIRECT("'ru double'!" &amp; ADDRESS(MATCH($W$2,'ru double'!$A$1:$AH$1,0),MATCH(W3,'ru double'!$A$1:$A$34,0))),0)
+ IFERROR(INDIRECT("'ru double'!" &amp; ADDRESS(MATCH($X$2,'ru double'!$A$1:$AH$1,0),MATCH(W3,'ru double'!$A$1:$A$34,0))),0)
+ IFERROR(INDIRECT("'ru double'!" &amp; ADDRESS(MATCH($S$3,'ru double'!$A$1:$AH$1,0),MATCH(W3,'ru double'!$A$1:$A$34,0))),0)
+ IFERROR(INDIRECT("'ru double'!" &amp; ADDRESS(MATCH($T$3,'ru double'!$A$1:$AH$1,0),MATCH(W3,'ru double'!$A$1:$A$34,0))),0)
+ IFERROR(INDIRECT("'ru double'!" &amp; ADDRESS(MATCH($U$3,'ru double'!$A$1:$AH$1,0),MATCH(W3,'ru double'!$A$1:$A$34,0))),0)
+ IFERROR(INDIRECT("'ru double'!" &amp; ADDRESS(MATCH($V$3,'ru double'!$A$1:$AH$1,0),MATCH(W3,'ru double'!$A$1:$A$34,0))),0)
+ IFERROR(INDIRECT("'ru double'!" &amp; ADDRESS(MATCH($W$3,'ru double'!$A$1:$AH$1,0),MATCH(W3,'ru double'!$A$1:$A$34,0))),0)
+ IFERROR(INDIRECT("'ru double'!" &amp; ADDRESS(MATCH($S$1,'ru double'!$A$1:$AH$1,0),MATCH(W3,'ru double'!$A$1:$A$34,0))),0)) / SUM('ru double'!$B$2:$AH$34)</f>
        <v>2.0650391954015893E-3</v>
      </c>
      <c r="X47" s="49"/>
      <c r="Y47" s="49"/>
      <c r="Z47" s="32"/>
    </row>
    <row r="48" spans="1:26" ht="15" customHeight="1" x14ac:dyDescent="0.25">
      <c r="B48" s="112" t="s">
        <v>257</v>
      </c>
      <c r="C48" s="112" t="s">
        <v>256</v>
      </c>
      <c r="D48" s="112" t="s">
        <v>259</v>
      </c>
      <c r="E48" s="112" t="s">
        <v>258</v>
      </c>
      <c r="F48" s="111" t="s">
        <v>260</v>
      </c>
      <c r="O48" s="112" t="s">
        <v>257</v>
      </c>
      <c r="P48" s="112" t="s">
        <v>256</v>
      </c>
      <c r="Q48" s="112" t="s">
        <v>259</v>
      </c>
      <c r="R48" s="112" t="s">
        <v>258</v>
      </c>
      <c r="S48" s="111" t="s">
        <v>260</v>
      </c>
      <c r="Z48" s="32"/>
    </row>
    <row r="49" spans="1:26" ht="15" customHeight="1" x14ac:dyDescent="0.25">
      <c r="B49" s="112" t="s">
        <v>252</v>
      </c>
      <c r="C49" s="112" t="s">
        <v>253</v>
      </c>
      <c r="D49" s="112" t="s">
        <v>254</v>
      </c>
      <c r="E49" s="112" t="s">
        <v>255</v>
      </c>
      <c r="F49" s="112" t="s">
        <v>251</v>
      </c>
      <c r="G49" s="140"/>
      <c r="H49" s="140"/>
      <c r="I49" s="343"/>
      <c r="J49" s="140"/>
      <c r="K49" s="140"/>
      <c r="O49" s="112" t="s">
        <v>252</v>
      </c>
      <c r="P49" s="112" t="s">
        <v>253</v>
      </c>
      <c r="Q49" s="112" t="s">
        <v>254</v>
      </c>
      <c r="R49" s="112" t="s">
        <v>255</v>
      </c>
      <c r="S49" s="112" t="s">
        <v>251</v>
      </c>
      <c r="V49" s="169"/>
      <c r="Z49" s="32"/>
    </row>
    <row r="50" spans="1:26" ht="15" customHeight="1" x14ac:dyDescent="0.25">
      <c r="A50" s="1" t="s">
        <v>210</v>
      </c>
      <c r="B50" s="3">
        <f ca="1">(IFERROR(INDIRECT("'en double'!" &amp; ADDRESS(MATCH($I$1,'en double'!$A$1:$AA$1,0),MATCH($A50,'en double'!$A$1:$A$27,0))),0)
+ IFERROR(INDIRECT("'en double'!" &amp; ADDRESS(MATCH($G$1,'en double'!$A$1:$AA$1,0),MATCH($A50,'en double'!$A$1:$A$27,0))),0)
+ IFERROR(INDIRECT("'en double'!" &amp; ADDRESS(MATCH($H$1,'en double'!$A$1:$AA$1,0),MATCH($A50,'en double'!$A$1:$A$27,0))),0)
+ IFERROR(INDIRECT("'en double'!" &amp; ADDRESS(MATCH($J$1,'en double'!$A$1:$AA$1,0),MATCH($A50,'en double'!$A$1:$A$27,0))),0)
+ IFERROR(INDIRECT("'en double'!" &amp; ADDRESS(MATCH($K$1,'en double'!$A$1:$AA$1,0),MATCH($A50,'en double'!$A$1:$A$27,0))),0)
+ IFERROR(INDIRECT("'en double'!" &amp; ADDRESS(MATCH($L$1,'en double'!$A$1:$AA$1,0),MATCH($A50,'en double'!$A$1:$A$27,0))),0)
+ IFERROR(INDIRECT("'en double'!" &amp; ADDRESS(MATCH($F$2,'en double'!$A$1:$AA$1,0),MATCH($A50,'en double'!$A$1:$A$27,0))),0)
+ IFERROR(INDIRECT("'en double'!" &amp; ADDRESS(MATCH($G$2,'en double'!$A$1:$AA$1,0),MATCH($A50,'en double'!$A$1:$A$27,0))),0)
+ IFERROR(INDIRECT("'en double'!" &amp; ADDRESS(MATCH($H$2,'en double'!$A$1:$AA$1,0),MATCH($A50,'en double'!$A$1:$A$27,0))),0)
+ IFERROR(INDIRECT("'en double'!" &amp; ADDRESS(MATCH($I$2,'en double'!$A$1:$AA$1,0),MATCH($A50,'en double'!$A$1:$A$27,0))),0)
+ IFERROR(INDIRECT("'en double'!" &amp; ADDRESS(MATCH($J$2,'en double'!$A$1:$AA$1,0),MATCH($A50,'en double'!$A$1:$A$27,0))),0)
+ IFERROR(INDIRECT("'en double'!" &amp; ADDRESS(MATCH($K$2,'en double'!$A$1:$AA$1,0),MATCH($A50,'en double'!$A$1:$A$27,0))),0)
+ IFERROR(INDIRECT("'en double'!" &amp; ADDRESS(MATCH($F$3,'en double'!$A$1:$AA$1,0),MATCH($A50,'en double'!$A$1:$A$27,0))),0)
+ IFERROR(INDIRECT("'en double'!" &amp; ADDRESS(MATCH($G$3,'en double'!$A$1:$AA$1,0),MATCH($A50,'en double'!$A$1:$A$27,0))),0)
+ IFERROR(INDIRECT("'en double'!" &amp; ADDRESS(MATCH($H$3,'en double'!$A$1:$AA$1,0),MATCH($A50,'en double'!$A$1:$A$27,0))),0)
+ IFERROR(INDIRECT("'en double'!" &amp; ADDRESS(MATCH($I$3,'en double'!$A$1:$AA$1,0),MATCH($A50,'en double'!$A$1:$A$27,0))),0)
+ IFERROR(INDIRECT("'en double'!" &amp; ADDRESS(MATCH($J$3,'en double'!$A$1:$AA$1,0),MATCH($A50,'en double'!$A$1:$A$27,0))),0)
+ IFERROR(INDIRECT("'en double'!" &amp; ADDRESS(MATCH($F$1,'en double'!$A$1:$AA$1,0),MATCH($A50,'en double'!$A$1:$A$27,0))),0)) / SUM('en double'!$B$2:$AA$27)</f>
        <v>9.9436531438205411E-2</v>
      </c>
      <c r="C50" s="3">
        <f ca="1">(IFERROR(INDIRECT("'en double'!" &amp; ADDRESS(MATCH($B$1,'en double'!$A$1:$AA$1,0),MATCH($A50,'en double'!$A$1:$A$27,0))),0)
+ IFERROR(INDIRECT("'en double'!" &amp; ADDRESS(MATCH($C$1,'en double'!$A$1:$AA$1,0),MATCH($A50,'en double'!$A$1:$A$27,0))),0)
+ IFERROR(INDIRECT("'en double'!" &amp; ADDRESS(MATCH($D$1,'en double'!$A$1:$AA$1,0),MATCH($A50,'en double'!$A$1:$A$27,0))),0)
+ IFERROR(INDIRECT("'en double'!" &amp; ADDRESS(MATCH($E$1,'en double'!$A$1:$AA$1,0),MATCH($A50,'en double'!$A$1:$A$27,0))),0)
+ IFERROR(INDIRECT("'en double'!" &amp; ADDRESS(MATCH($A$2,'en double'!$A$1:$AA$1,0),MATCH($A50,'en double'!$A$1:$A$27,0))),0)
+ IFERROR(INDIRECT("'en double'!" &amp; ADDRESS(MATCH($B$2,'en double'!$A$1:$AA$1,0),MATCH($A50,'en double'!$A$1:$A$27,0))),0)
+ IFERROR(INDIRECT("'en double'!" &amp; ADDRESS(MATCH($C$2,'en double'!$A$1:$AA$1,0),MATCH($A50,'en double'!$A$1:$A$27,0))),0)
+ IFERROR(INDIRECT("'en double'!" &amp; ADDRESS(MATCH($D$2,'en double'!$A$1:$AA$1,0),MATCH($A50,'en double'!$A$1:$A$27,0))),0)
+ IFERROR(INDIRECT("'en double'!" &amp; ADDRESS(MATCH($E$2,'en double'!$A$1:$AA$1,0),MATCH($A50,'en double'!$A$1:$A$27,0))),0)
+ IFERROR(INDIRECT("'en double'!" &amp; ADDRESS(MATCH($A$3,'en double'!$A$1:$AA$1,0),MATCH($A50,'en double'!$A$1:$A$27,0))),0)
+ IFERROR(INDIRECT("'en double'!" &amp; ADDRESS(MATCH($B$3,'en double'!$A$1:$AA$1,0),MATCH($A50,'en double'!$A$1:$A$27,0))),0)
+ IFERROR(INDIRECT("'en double'!" &amp; ADDRESS(MATCH($C$3,'en double'!$A$1:$AA$1,0),MATCH($A50,'en double'!$A$1:$A$27,0))),0)
+ IFERROR(INDIRECT("'en double'!" &amp; ADDRESS(MATCH($D$3,'en double'!$A$1:$AA$1,0),MATCH($A50,'en double'!$A$1:$A$27,0))),0)
+ IFERROR(INDIRECT("'en double'!" &amp; ADDRESS(MATCH($E$3,'en double'!$A$1:$AA$1,0),MATCH($A50,'en double'!$A$1:$A$27,0))),0)
+ IFERROR(INDIRECT("'en double'!" &amp; ADDRESS(MATCH($A$1,'en double'!$A$1:$AA$1,0),MATCH($A50,'en double'!$A$1:$A$27,0))),0)) / SUM('en double'!$B$2:$AA$27)</f>
        <v>4.7712506844733424E-2</v>
      </c>
      <c r="D50" s="3">
        <f ca="1">(IFERROR(INDIRECT("'en double'!" &amp; ADDRESS(MATCH(A50,'en double'!$A$1:$A$27,0),MATCH($I$1,'en double'!$A$1:$AA$1,0))),0)
+ IFERROR(INDIRECT("'en double'!" &amp; ADDRESS(MATCH(A50,'en double'!$A$1:$A$27,0),MATCH($G$1,'en double'!$A$1:$AA$1,0))),0)
+ IFERROR(INDIRECT("'en double'!" &amp; ADDRESS(MATCH(A50,'en double'!$A$1:$A$27,0),MATCH($H$1,'en double'!$A$1:$AA$1,0))),0)
+ IFERROR(INDIRECT("'en double'!" &amp; ADDRESS(MATCH(A50,'en double'!$A$1:$A$27,0),MATCH($J$1,'en double'!$A$1:$AA$1,0))),0)
+ IFERROR(INDIRECT("'en double'!" &amp; ADDRESS(MATCH(A50,'en double'!$A$1:$A$27,0),MATCH($K$1,'en double'!$A$1:$AA$1,0))),0)
+ IFERROR(INDIRECT("'en double'!" &amp; ADDRESS(MATCH(A50,'en double'!$A$1:$A$27,0),MATCH($L$1,'en double'!$A$1:$AA$1,0))),0)
+ IFERROR(INDIRECT("'en double'!" &amp; ADDRESS(MATCH(A50,'en double'!$A$1:$A$27,0),MATCH($F$2,'en double'!$A$1:$AA$1,0))),0)
+ IFERROR(INDIRECT("'en double'!" &amp; ADDRESS(MATCH(A50,'en double'!$A$1:$A$27,0),MATCH($G$2,'en double'!$A$1:$AA$1,0))),0)
+ IFERROR(INDIRECT("'en double'!" &amp; ADDRESS(MATCH(A50,'en double'!$A$1:$A$27,0),MATCH($H$2,'en double'!$A$1:$AA$1,0))),0)
+ IFERROR(INDIRECT("'en double'!" &amp; ADDRESS(MATCH(A50,'en double'!$A$1:$A$27,0),MATCH($I$2,'en double'!$A$1:$AA$1,0))),0)
+ IFERROR(INDIRECT("'en double'!" &amp; ADDRESS(MATCH(A50,'en double'!$A$1:$A$27,0),MATCH($J$2,'en double'!$A$1:$AA$1,0))),0)
+ IFERROR(INDIRECT("'en double'!" &amp; ADDRESS(MATCH(A50,'en double'!$A$1:$A$27,0),MATCH($K$2,'en double'!$A$1:$AA$1,0))),0)
+ IFERROR(INDIRECT("'en double'!" &amp; ADDRESS(MATCH(A50,'en double'!$A$1:$A$27,0),MATCH($F$3,'en double'!$A$1:$AA$1,0))),0)
+ IFERROR(INDIRECT("'en double'!" &amp; ADDRESS(MATCH(A50,'en double'!$A$1:$A$27,0),MATCH($G$3,'en double'!$A$1:$AA$1,0))),0)
+ IFERROR(INDIRECT("'en double'!" &amp; ADDRESS(MATCH(A50,'en double'!$A$1:$A$27,0),MATCH($H$3,'en double'!$A$1:$AA$1,0))),0)
+ IFERROR(INDIRECT("'en double'!" &amp; ADDRESS(MATCH(A50,'en double'!$A$1:$A$27,0),MATCH($I$3,'en double'!$A$1:$AA$1,0))),0)
+ IFERROR(INDIRECT("'en double'!" &amp; ADDRESS(MATCH(A50,'en double'!$A$1:$A$27,0),MATCH($J$3,'en double'!$A$1:$AA$1,0))),0)
+ IFERROR(INDIRECT("'en double'!" &amp; ADDRESS(MATCH(A50,'en double'!$A$1:$A$27,0),MATCH($F$1,'en double'!$A$1:$AA$1,0))),0)) / SUM('en double'!$B$2:$AA$27)</f>
        <v>8.5663504290886677E-2</v>
      </c>
      <c r="E50" s="3">
        <f ca="1">(IFERROR(INDIRECT("'en double'!" &amp; ADDRESS(MATCH($A50,'en double'!$A$1:$A$27,0),MATCH($B$1,'en double'!$A$1:$AA$1,0))),0)
+ IFERROR(INDIRECT("'en double'!" &amp; ADDRESS(MATCH($A50,'en double'!$A$1:$A$27,0),MATCH($C$1,'en double'!$A$1:$AA$1,0))),0)
+ IFERROR(INDIRECT("'en double'!" &amp; ADDRESS(MATCH($A50,'en double'!$A$1:$A$27,0),MATCH($D$1,'en double'!$A$1:$AA$1,0))),0)
+ IFERROR(INDIRECT("'en double'!" &amp; ADDRESS(MATCH($A50,'en double'!$A$1:$A$27,0),MATCH($E$1,'en double'!$A$1:$AA$1,0))),0)
+ IFERROR(INDIRECT("'en double'!" &amp; ADDRESS(MATCH($A50,'en double'!$A$1:$A$27,0),MATCH($A$2,'en double'!$A$1:$AA$1,0))),0)
+ IFERROR(INDIRECT("'en double'!" &amp; ADDRESS(MATCH($A50,'en double'!$A$1:$A$27,0),MATCH($B$2,'en double'!$A$1:$AA$1,0))),0)
+ IFERROR(INDIRECT("'en double'!" &amp; ADDRESS(MATCH($A50,'en double'!$A$1:$A$27,0),MATCH($C$2,'en double'!$A$1:$AA$1,0))),0)
+ IFERROR(INDIRECT("'en double'!" &amp; ADDRESS(MATCH($A50,'en double'!$A$1:$A$27,0),MATCH($D$2,'en double'!$A$1:$AA$1,0))),0)
+ IFERROR(INDIRECT("'en double'!" &amp; ADDRESS(MATCH($A50,'en double'!$A$1:$A$27,0),MATCH($E$2,'en double'!$A$1:$AA$1,0))),0)
+ IFERROR(INDIRECT("'en double'!" &amp; ADDRESS(MATCH($A50,'en double'!$A$1:$A$27,0),MATCH($A$3,'en double'!$A$1:$AA$1,0))),0)
+ IFERROR(INDIRECT("'en double'!" &amp; ADDRESS(MATCH($A50,'en double'!$A$1:$A$27,0),MATCH($B$3,'en double'!$A$1:$AA$1,0))),0)
+ IFERROR(INDIRECT("'en double'!" &amp; ADDRESS(MATCH($A50,'en double'!$A$1:$A$27,0),MATCH($C$3,'en double'!$A$1:$AA$1,0))),0)
+ IFERROR(INDIRECT("'en double'!" &amp; ADDRESS(MATCH($A50,'en double'!$A$1:$A$27,0),MATCH($D$3,'en double'!$A$1:$AA$1,0))),0)
+ IFERROR(INDIRECT("'en double'!" &amp; ADDRESS(MATCH($A50,'en double'!$A$1:$A$27,0),MATCH($E$3,'en double'!$A$1:$AA$1,0))),0)
+ IFERROR(INDIRECT("'en double'!" &amp; ADDRESS(MATCH($A50,'en double'!$A$1:$A$27,0),MATCH($A$1,'en double'!$A$1:$AA$1,0))),0)) / SUM('en double'!$B$2:$AA$27)</f>
        <v>2.0884734445934795E-2</v>
      </c>
      <c r="F50" s="3">
        <f t="shared" ref="F50:F75" ca="1" si="22">B50+D50-C50-E50</f>
        <v>0.11650279443842389</v>
      </c>
      <c r="G50" s="140"/>
      <c r="H50" s="140"/>
      <c r="I50" s="343"/>
      <c r="J50" s="140"/>
      <c r="K50" s="344"/>
      <c r="M50" s="143"/>
      <c r="N50" s="105" t="s">
        <v>174</v>
      </c>
      <c r="O50" s="3">
        <f ca="1">(IFERROR(INDIRECT("'ru double'!" &amp; ADDRESS(MATCH($V$1,'ru double'!$A$1:$AH$1,0),MATCH($N50,'ru double'!$A$1:$A$34,0))),0)
+ IFERROR(INDIRECT("'ru double'!" &amp; ADDRESS(MATCH($T$1,'ru double'!$A$1:$AH$1,0),MATCH($N50,'ru double'!$A$1:$A$34,0))),0)
+ IFERROR(INDIRECT("'ru double'!" &amp; ADDRESS(MATCH($U$1,'ru double'!$A$1:$AH$1,0),MATCH($N50,'ru double'!$A$1:$A$34,0))),0)
+ IFERROR(INDIRECT("'ru double'!" &amp; ADDRESS(MATCH($W$1,'ru double'!$A$1:$AH$1,0),MATCH($N50,'ru double'!$A$1:$A$34,0))),0)
+ IFERROR(INDIRECT("'ru double'!" &amp; ADDRESS(MATCH($X$1,'ru double'!$A$1:$AH$1,0),MATCH($N50,'ru double'!$A$1:$A$34,0))),0)
+ IFERROR(INDIRECT("'ru double'!" &amp; ADDRESS(MATCH($Y$1,'ru double'!$A$1:$AH$1,0),MATCH($N50,'ru double'!$A$1:$A$34,0))),0)
+ IFERROR(INDIRECT("'ru double'!" &amp; ADDRESS(MATCH($S$2,'ru double'!$A$1:$AH$1,0),MATCH($N50,'ru double'!$A$1:$A$34,0))),0)
+ IFERROR(INDIRECT("'ru double'!" &amp; ADDRESS(MATCH($T$2,'ru double'!$A$1:$AH$1,0),MATCH($N50,'ru double'!$A$1:$A$34,0))),0)
+ IFERROR(INDIRECT("'ru double'!" &amp; ADDRESS(MATCH($U$2,'ru double'!$A$1:$AH$1,0),MATCH($N50,'ru double'!$A$1:$A$34,0))),0)
+ IFERROR(INDIRECT("'ru double'!" &amp; ADDRESS(MATCH($V$2,'ru double'!$A$1:$AH$1,0),MATCH($N50,'ru double'!$A$1:$A$34,0))),0)
+ IFERROR(INDIRECT("'ru double'!" &amp; ADDRESS(MATCH($W$2,'ru double'!$A$1:$AH$1,0),MATCH($N50,'ru double'!$A$1:$A$34,0))),0)
+ IFERROR(INDIRECT("'ru double'!" &amp; ADDRESS(MATCH($X$2,'ru double'!$A$1:$AH$1,0),MATCH($N50,'ru double'!$A$1:$A$34,0))),0)
+ IFERROR(INDIRECT("'ru double'!" &amp; ADDRESS(MATCH($S$3,'ru double'!$A$1:$AH$1,0),MATCH($N50,'ru double'!$A$1:$A$34,0))),0)
+ IFERROR(INDIRECT("'ru double'!" &amp; ADDRESS(MATCH($T$3,'ru double'!$A$1:$AH$1,0),MATCH($N50,'ru double'!$A$1:$A$34,0))),0)
+ IFERROR(INDIRECT("'ru double'!" &amp; ADDRESS(MATCH($U$3,'ru double'!$A$1:$AH$1,0),MATCH($N50,'ru double'!$A$1:$A$34,0))),0)
+ IFERROR(INDIRECT("'ru double'!" &amp; ADDRESS(MATCH($V$3,'ru double'!$A$1:$AH$1,0),MATCH($N50,'ru double'!$A$1:$A$34,0))),0)
+ IFERROR(INDIRECT("'ru double'!" &amp; ADDRESS(MATCH($W$3,'ru double'!$A$1:$AH$1,0),MATCH($N50,'ru double'!$A$1:$A$34,0))),0)
+ IFERROR(INDIRECT("'ru double'!" &amp; ADDRESS(MATCH($S$1,'ru double'!$A$1:$AH$1,0),MATCH($N50,'ru double'!$A$1:$A$34,0))),0)) / SUM('ru double'!$B$2:$AH$34)</f>
        <v>7.8590758875488734E-2</v>
      </c>
      <c r="P50" s="3">
        <f ca="1">(IFERROR(INDIRECT("'ru double'!" &amp; ADDRESS(MATCH($O$1,'ru double'!$A$1:$AH$1,0),MATCH($N50,'ru double'!$A$1:$A$34,0))),0)
+ IFERROR(INDIRECT("'ru double'!" &amp; ADDRESS(MATCH($P$1,'ru double'!$A$1:$AH$1,0),MATCH($N50,'ru double'!$A$1:$A$34,0))),0)
+ IFERROR(INDIRECT("'ru double'!" &amp; ADDRESS(MATCH($Q$1,'ru double'!$A$1:$AH$1,0),MATCH($N50,'ru double'!$A$1:$A$34,0))),0)
+ IFERROR(INDIRECT("'ru double'!" &amp; ADDRESS(MATCH($R$1,'ru double'!$A$1:$AH$1,0),MATCH($N50,'ru double'!$A$1:$A$34,0))),0)
+ IFERROR(INDIRECT("'ru double'!" &amp; ADDRESS(MATCH($N$2,'ru double'!$A$1:$AH$1,0),MATCH($N50,'ru double'!$A$1:$A$34,0))),0)
+ IFERROR(INDIRECT("'ru double'!" &amp; ADDRESS(MATCH($O$2,'ru double'!$A$1:$AH$1,0),MATCH($N50,'ru double'!$A$1:$A$34,0))),0)
+ IFERROR(INDIRECT("'ru double'!" &amp; ADDRESS(MATCH($P$2,'ru double'!$A$1:$AH$1,0),MATCH($N50,'ru double'!$A$1:$A$34,0))),0)
+ IFERROR(INDIRECT("'ru double'!" &amp; ADDRESS(MATCH($Q$2,'ru double'!$A$1:$AH$1,0),MATCH($N50,'ru double'!$A$1:$A$34,0))),0)
+ IFERROR(INDIRECT("'ru double'!" &amp; ADDRESS(MATCH($R$2,'ru double'!$A$1:$AH$1,0),MATCH($N50,'ru double'!$A$1:$A$34,0))),0)
+ IFERROR(INDIRECT("'ru double'!" &amp; ADDRESS(MATCH($N$3,'ru double'!$A$1:$AH$1,0),MATCH($N50,'ru double'!$A$1:$A$34,0))),0)
+ IFERROR(INDIRECT("'ru double'!" &amp; ADDRESS(MATCH($O$3,'ru double'!$A$1:$AH$1,0),MATCH($N50,'ru double'!$A$1:$A$34,0))),0)
+ IFERROR(INDIRECT("'ru double'!" &amp; ADDRESS(MATCH($P$3,'ru double'!$A$1:$AH$1,0),MATCH($N50,'ru double'!$A$1:$A$34,0))),0)
+ IFERROR(INDIRECT("'ru double'!" &amp; ADDRESS(MATCH($Q$3,'ru double'!$A$1:$AH$1,0),MATCH($N50,'ru double'!$A$1:$A$34,0))),0)
+ IFERROR(INDIRECT("'ru double'!" &amp; ADDRESS(MATCH($R$3,'ru double'!$A$1:$AH$1,0),MATCH($N50,'ru double'!$A$1:$A$34,0))),0)
+ IFERROR(INDIRECT("'ru double'!" &amp; ADDRESS(MATCH($N$1,'ru double'!$A$1:$AH$1,0),MATCH($N50,'ru double'!$A$1:$A$34,0))),0)) / SUM('ru double'!$B$2:$AH$34)</f>
        <v>3.1430680313324112E-2</v>
      </c>
      <c r="Q50" s="3">
        <f ca="1">(IFERROR(INDIRECT("'ru double'!" &amp; ADDRESS(MATCH($N50,'ru double'!$A$1:$A$34,0),MATCH($V$1,'ru double'!$A$1:$AH$1,0))),0)
+ IFERROR(INDIRECT("'ru double'!" &amp; ADDRESS(MATCH($N50,'ru double'!$A$1:$A$34,0),MATCH($T$1,'ru double'!$A$1:$AH$1,0))),0)
+ IFERROR(INDIRECT("'ru double'!" &amp; ADDRESS(MATCH($N50,'ru double'!$A$1:$A$34,0),MATCH($U$1,'ru double'!$A$1:$AH$1,0))),0)
+ IFERROR(INDIRECT("'ru double'!" &amp; ADDRESS(MATCH($N50,'ru double'!$A$1:$A$34,0),MATCH($W$1,'ru double'!$A$1:$AH$1,0))),0)
+ IFERROR(INDIRECT("'ru double'!" &amp; ADDRESS(MATCH($N50,'ru double'!$A$1:$A$34,0),MATCH($X$1,'ru double'!$A$1:$AH$1,0))),0)
+ IFERROR(INDIRECT("'ru double'!" &amp; ADDRESS(MATCH($N50,'ru double'!$A$1:$A$34,0),MATCH($Y$1,'ru double'!$A$1:$AH$1,0))),0)
+ IFERROR(INDIRECT("'ru double'!" &amp; ADDRESS(MATCH($N50,'ru double'!$A$1:$A$34,0),MATCH($S$2,'ru double'!$A$1:$AH$1,0))),0)
+ IFERROR(INDIRECT("'ru double'!" &amp; ADDRESS(MATCH($N50,'ru double'!$A$1:$A$34,0),MATCH($T$2,'ru double'!$A$1:$AH$1,0))),0)
+ IFERROR(INDIRECT("'ru double'!" &amp; ADDRESS(MATCH($N50,'ru double'!$A$1:$A$34,0),MATCH($U$2,'ru double'!$A$1:$AH$1,0))),0)
+ IFERROR(INDIRECT("'ru double'!" &amp; ADDRESS(MATCH($N50,'ru double'!$A$1:$A$34,0),MATCH($V$2,'ru double'!$A$1:$AH$1,0))),0)
+ IFERROR(INDIRECT("'ru double'!" &amp; ADDRESS(MATCH($N50,'ru double'!$A$1:$A$34,0),MATCH($W$2,'ru double'!$A$1:$AH$1,0))),0)
+ IFERROR(INDIRECT("'ru double'!" &amp; ADDRESS(MATCH($N50,'ru double'!$A$1:$A$34,0),MATCH($X$2,'ru double'!$A$1:$AH$1,0))),0)
+ IFERROR(INDIRECT("'ru double'!" &amp; ADDRESS(MATCH($N50,'ru double'!$A$1:$A$34,0),MATCH($S$3,'ru double'!$A$1:$AH$1,0))),0)
+ IFERROR(INDIRECT("'ru double'!" &amp; ADDRESS(MATCH($N50,'ru double'!$A$1:$A$34,0),MATCH($T$3,'ru double'!$A$1:$AH$1,0))),0)
+ IFERROR(INDIRECT("'ru double'!" &amp; ADDRESS(MATCH($N50,'ru double'!$A$1:$A$34,0),MATCH($U$3,'ru double'!$A$1:$AH$1,0))),0)
+ IFERROR(INDIRECT("'ru double'!" &amp; ADDRESS(MATCH($N50,'ru double'!$A$1:$A$34,0),MATCH($V$3,'ru double'!$A$1:$AH$1,0))),0)
+ IFERROR(INDIRECT("'ru double'!" &amp; ADDRESS(MATCH($N50,'ru double'!$A$1:$A$34,0),MATCH($W$3,'ru double'!$A$1:$AH$1,0))),0)
+ IFERROR(INDIRECT("'ru double'!" &amp; ADDRESS(MATCH($N50,'ru double'!$A$1:$A$34,0),MATCH($S$1,'ru double'!$A$1:$AH$1,0))),0)) / SUM('ru double'!$B$2:$AH$34)</f>
        <v>8.7140409927209728E-2</v>
      </c>
      <c r="R50" s="3">
        <f ca="1">(IFERROR(INDIRECT("'ru double'!" &amp; ADDRESS(MATCH($N50,'ru double'!$A$1:$A$34,0),MATCH($O$1,'ru double'!$A$1:$AH$1,0))),0)
+ IFERROR(INDIRECT("'ru double'!" &amp; ADDRESS(MATCH($N50,'ru double'!$A$1:$A$34,0),MATCH($P$1,'ru double'!$A$1:$AH$1,0))),0)
+ IFERROR(INDIRECT("'ru double'!" &amp; ADDRESS(MATCH($N50,'ru double'!$A$1:$A$34,0),MATCH($Q$1,'ru double'!$A$1:$AH$1,0))),0)
+ IFERROR(INDIRECT("'ru double'!" &amp; ADDRESS(MATCH($N50,'ru double'!$A$1:$A$34,0),MATCH($R$1,'ru double'!$A$1:$AH$1,0))),0)
+ IFERROR(INDIRECT("'ru double'!" &amp; ADDRESS(MATCH($N50,'ru double'!$A$1:$A$34,0),MATCH($N$2,'ru double'!$A$1:$AH$1,0))),0)
+ IFERROR(INDIRECT("'ru double'!" &amp; ADDRESS(MATCH($N50,'ru double'!$A$1:$A$34,0),MATCH($O$2,'ru double'!$A$1:$AH$1,0))),0)
+ IFERROR(INDIRECT("'ru double'!" &amp; ADDRESS(MATCH($N50,'ru double'!$A$1:$A$34,0),MATCH($P$2,'ru double'!$A$1:$AH$1,0))),0)
+ IFERROR(INDIRECT("'ru double'!" &amp; ADDRESS(MATCH($N50,'ru double'!$A$1:$A$34,0),MATCH($Q$2,'ru double'!$A$1:$AH$1,0))),0)
+ IFERROR(INDIRECT("'ru double'!" &amp; ADDRESS(MATCH($N50,'ru double'!$A$1:$A$34,0),MATCH($R$2,'ru double'!$A$1:$AH$1,0))),0)
+ IFERROR(INDIRECT("'ru double'!" &amp; ADDRESS(MATCH($N50,'ru double'!$A$1:$A$34,0),MATCH($N$3,'ru double'!$A$1:$AH$1,0))),0)
+ IFERROR(INDIRECT("'ru double'!" &amp; ADDRESS(MATCH($N50,'ru double'!$A$1:$A$34,0),MATCH($O$3,'ru double'!$A$1:$AH$1,0))),0)
+ IFERROR(INDIRECT("'ru double'!" &amp; ADDRESS(MATCH($N50,'ru double'!$A$1:$A$34,0),MATCH($P$3,'ru double'!$A$1:$AH$1,0))),0)
+ IFERROR(INDIRECT("'ru double'!" &amp; ADDRESS(MATCH($N50,'ru double'!$A$1:$A$34,0),MATCH($Q$3,'ru double'!$A$1:$AH$1,0))),0)
+ IFERROR(INDIRECT("'ru double'!" &amp; ADDRESS(MATCH($N50,'ru double'!$A$1:$A$34,0),MATCH($R$3,'ru double'!$A$1:$AH$1,0))),0)
+ IFERROR(INDIRECT("'ru double'!" &amp; ADDRESS(MATCH($N50,'ru double'!$A$1:$A$34,0),MATCH($N$1,'ru double'!$A$1:$AH$1,0))),0)) / SUM('ru double'!$B$2:$AH$34)</f>
        <v>1.9941583120847046E-2</v>
      </c>
      <c r="S50" s="3">
        <f t="shared" ref="S50:S82" ca="1" si="23">O50+Q50-P50-R50</f>
        <v>0.1143589053685273</v>
      </c>
      <c r="T50" s="3"/>
      <c r="V50" s="169"/>
      <c r="W50" s="3"/>
      <c r="X50" s="3"/>
      <c r="Z50" s="32"/>
    </row>
    <row r="51" spans="1:26" ht="15" customHeight="1" x14ac:dyDescent="0.25">
      <c r="A51" s="1" t="s">
        <v>211</v>
      </c>
      <c r="B51" s="3">
        <f ca="1">(IFERROR(INDIRECT("'en double'!" &amp; ADDRESS(MATCH($I$1,'en double'!$A$1:$AA$1,0),MATCH($A51,'en double'!$A$1:$A$27,0))),0)
+ IFERROR(INDIRECT("'en double'!" &amp; ADDRESS(MATCH($G$1,'en double'!$A$1:$AA$1,0),MATCH($A51,'en double'!$A$1:$A$27,0))),0)
+ IFERROR(INDIRECT("'en double'!" &amp; ADDRESS(MATCH($H$1,'en double'!$A$1:$AA$1,0),MATCH($A51,'en double'!$A$1:$A$27,0))),0)
+ IFERROR(INDIRECT("'en double'!" &amp; ADDRESS(MATCH($J$1,'en double'!$A$1:$AA$1,0),MATCH($A51,'en double'!$A$1:$A$27,0))),0)
+ IFERROR(INDIRECT("'en double'!" &amp; ADDRESS(MATCH($K$1,'en double'!$A$1:$AA$1,0),MATCH($A51,'en double'!$A$1:$A$27,0))),0)
+ IFERROR(INDIRECT("'en double'!" &amp; ADDRESS(MATCH($L$1,'en double'!$A$1:$AA$1,0),MATCH($A51,'en double'!$A$1:$A$27,0))),0)
+ IFERROR(INDIRECT("'en double'!" &amp; ADDRESS(MATCH($F$2,'en double'!$A$1:$AA$1,0),MATCH($A51,'en double'!$A$1:$A$27,0))),0)
+ IFERROR(INDIRECT("'en double'!" &amp; ADDRESS(MATCH($G$2,'en double'!$A$1:$AA$1,0),MATCH($A51,'en double'!$A$1:$A$27,0))),0)
+ IFERROR(INDIRECT("'en double'!" &amp; ADDRESS(MATCH($H$2,'en double'!$A$1:$AA$1,0),MATCH($A51,'en double'!$A$1:$A$27,0))),0)
+ IFERROR(INDIRECT("'en double'!" &amp; ADDRESS(MATCH($I$2,'en double'!$A$1:$AA$1,0),MATCH($A51,'en double'!$A$1:$A$27,0))),0)
+ IFERROR(INDIRECT("'en double'!" &amp; ADDRESS(MATCH($J$2,'en double'!$A$1:$AA$1,0),MATCH($A51,'en double'!$A$1:$A$27,0))),0)
+ IFERROR(INDIRECT("'en double'!" &amp; ADDRESS(MATCH($K$2,'en double'!$A$1:$AA$1,0),MATCH($A51,'en double'!$A$1:$A$27,0))),0)
+ IFERROR(INDIRECT("'en double'!" &amp; ADDRESS(MATCH($F$3,'en double'!$A$1:$AA$1,0),MATCH($A51,'en double'!$A$1:$A$27,0))),0)
+ IFERROR(INDIRECT("'en double'!" &amp; ADDRESS(MATCH($G$3,'en double'!$A$1:$AA$1,0),MATCH($A51,'en double'!$A$1:$A$27,0))),0)
+ IFERROR(INDIRECT("'en double'!" &amp; ADDRESS(MATCH($H$3,'en double'!$A$1:$AA$1,0),MATCH($A51,'en double'!$A$1:$A$27,0))),0)
+ IFERROR(INDIRECT("'en double'!" &amp; ADDRESS(MATCH($I$3,'en double'!$A$1:$AA$1,0),MATCH($A51,'en double'!$A$1:$A$27,0))),0)
+ IFERROR(INDIRECT("'en double'!" &amp; ADDRESS(MATCH($J$3,'en double'!$A$1:$AA$1,0),MATCH($A51,'en double'!$A$1:$A$27,0))),0)
+ IFERROR(INDIRECT("'en double'!" &amp; ADDRESS(MATCH($F$1,'en double'!$A$1:$AA$1,0),MATCH($A51,'en double'!$A$1:$A$27,0))),0)) / SUM('en double'!$B$2:$AA$27)</f>
        <v>3.511414994508967E-2</v>
      </c>
      <c r="C51" s="3">
        <f ca="1">(IFERROR(INDIRECT("'en double'!" &amp; ADDRESS(MATCH($B$1,'en double'!$A$1:$AA$1,0),MATCH($A51,'en double'!$A$1:$A$27,0))),0)
+ IFERROR(INDIRECT("'en double'!" &amp; ADDRESS(MATCH($C$1,'en double'!$A$1:$AA$1,0),MATCH($A51,'en double'!$A$1:$A$27,0))),0)
+ IFERROR(INDIRECT("'en double'!" &amp; ADDRESS(MATCH($D$1,'en double'!$A$1:$AA$1,0),MATCH($A51,'en double'!$A$1:$A$27,0))),0)
+ IFERROR(INDIRECT("'en double'!" &amp; ADDRESS(MATCH($E$1,'en double'!$A$1:$AA$1,0),MATCH($A51,'en double'!$A$1:$A$27,0))),0)
+ IFERROR(INDIRECT("'en double'!" &amp; ADDRESS(MATCH($A$2,'en double'!$A$1:$AA$1,0),MATCH($A51,'en double'!$A$1:$A$27,0))),0)
+ IFERROR(INDIRECT("'en double'!" &amp; ADDRESS(MATCH($B$2,'en double'!$A$1:$AA$1,0),MATCH($A51,'en double'!$A$1:$A$27,0))),0)
+ IFERROR(INDIRECT("'en double'!" &amp; ADDRESS(MATCH($C$2,'en double'!$A$1:$AA$1,0),MATCH($A51,'en double'!$A$1:$A$27,0))),0)
+ IFERROR(INDIRECT("'en double'!" &amp; ADDRESS(MATCH($D$2,'en double'!$A$1:$AA$1,0),MATCH($A51,'en double'!$A$1:$A$27,0))),0)
+ IFERROR(INDIRECT("'en double'!" &amp; ADDRESS(MATCH($E$2,'en double'!$A$1:$AA$1,0),MATCH($A51,'en double'!$A$1:$A$27,0))),0)
+ IFERROR(INDIRECT("'en double'!" &amp; ADDRESS(MATCH($A$3,'en double'!$A$1:$AA$1,0),MATCH($A51,'en double'!$A$1:$A$27,0))),0)
+ IFERROR(INDIRECT("'en double'!" &amp; ADDRESS(MATCH($B$3,'en double'!$A$1:$AA$1,0),MATCH($A51,'en double'!$A$1:$A$27,0))),0)
+ IFERROR(INDIRECT("'en double'!" &amp; ADDRESS(MATCH($C$3,'en double'!$A$1:$AA$1,0),MATCH($A51,'en double'!$A$1:$A$27,0))),0)
+ IFERROR(INDIRECT("'en double'!" &amp; ADDRESS(MATCH($D$3,'en double'!$A$1:$AA$1,0),MATCH($A51,'en double'!$A$1:$A$27,0))),0)
+ IFERROR(INDIRECT("'en double'!" &amp; ADDRESS(MATCH($E$3,'en double'!$A$1:$AA$1,0),MATCH($A51,'en double'!$A$1:$A$27,0))),0)
+ IFERROR(INDIRECT("'en double'!" &amp; ADDRESS(MATCH($A$1,'en double'!$A$1:$AA$1,0),MATCH($A51,'en double'!$A$1:$A$27,0))),0)) / SUM('en double'!$B$2:$AA$27)</f>
        <v>4.1724587579741887E-2</v>
      </c>
      <c r="D51" s="3">
        <f ca="1">(IFERROR(INDIRECT("'en double'!" &amp; ADDRESS(MATCH(A51,'en double'!$A$1:$A$27,0),MATCH($I$1,'en double'!$A$1:$AA$1,0))),0)
+ IFERROR(INDIRECT("'en double'!" &amp; ADDRESS(MATCH(A51,'en double'!$A$1:$A$27,0),MATCH($G$1,'en double'!$A$1:$AA$1,0))),0)
+ IFERROR(INDIRECT("'en double'!" &amp; ADDRESS(MATCH(A51,'en double'!$A$1:$A$27,0),MATCH($H$1,'en double'!$A$1:$AA$1,0))),0)
+ IFERROR(INDIRECT("'en double'!" &amp; ADDRESS(MATCH(A51,'en double'!$A$1:$A$27,0),MATCH($J$1,'en double'!$A$1:$AA$1,0))),0)
+ IFERROR(INDIRECT("'en double'!" &amp; ADDRESS(MATCH(A51,'en double'!$A$1:$A$27,0),MATCH($K$1,'en double'!$A$1:$AA$1,0))),0)
+ IFERROR(INDIRECT("'en double'!" &amp; ADDRESS(MATCH(A51,'en double'!$A$1:$A$27,0),MATCH($L$1,'en double'!$A$1:$AA$1,0))),0)
+ IFERROR(INDIRECT("'en double'!" &amp; ADDRESS(MATCH(A51,'en double'!$A$1:$A$27,0),MATCH($F$2,'en double'!$A$1:$AA$1,0))),0)
+ IFERROR(INDIRECT("'en double'!" &amp; ADDRESS(MATCH(A51,'en double'!$A$1:$A$27,0),MATCH($G$2,'en double'!$A$1:$AA$1,0))),0)
+ IFERROR(INDIRECT("'en double'!" &amp; ADDRESS(MATCH(A51,'en double'!$A$1:$A$27,0),MATCH($H$2,'en double'!$A$1:$AA$1,0))),0)
+ IFERROR(INDIRECT("'en double'!" &amp; ADDRESS(MATCH(A51,'en double'!$A$1:$A$27,0),MATCH($I$2,'en double'!$A$1:$AA$1,0))),0)
+ IFERROR(INDIRECT("'en double'!" &amp; ADDRESS(MATCH(A51,'en double'!$A$1:$A$27,0),MATCH($J$2,'en double'!$A$1:$AA$1,0))),0)
+ IFERROR(INDIRECT("'en double'!" &amp; ADDRESS(MATCH(A51,'en double'!$A$1:$A$27,0),MATCH($K$2,'en double'!$A$1:$AA$1,0))),0)
+ IFERROR(INDIRECT("'en double'!" &amp; ADDRESS(MATCH(A51,'en double'!$A$1:$A$27,0),MATCH($F$3,'en double'!$A$1:$AA$1,0))),0)
+ IFERROR(INDIRECT("'en double'!" &amp; ADDRESS(MATCH(A51,'en double'!$A$1:$A$27,0),MATCH($G$3,'en double'!$A$1:$AA$1,0))),0)
+ IFERROR(INDIRECT("'en double'!" &amp; ADDRESS(MATCH(A51,'en double'!$A$1:$A$27,0),MATCH($H$3,'en double'!$A$1:$AA$1,0))),0)
+ IFERROR(INDIRECT("'en double'!" &amp; ADDRESS(MATCH(A51,'en double'!$A$1:$A$27,0),MATCH($I$3,'en double'!$A$1:$AA$1,0))),0)
+ IFERROR(INDIRECT("'en double'!" &amp; ADDRESS(MATCH(A51,'en double'!$A$1:$A$27,0),MATCH($J$3,'en double'!$A$1:$AA$1,0))),0)
+ IFERROR(INDIRECT("'en double'!" &amp; ADDRESS(MATCH(A51,'en double'!$A$1:$A$27,0),MATCH($F$1,'en double'!$A$1:$AA$1,0))),0)) / SUM('en double'!$B$2:$AA$27)</f>
        <v>1.2951793410842322E-2</v>
      </c>
      <c r="E51" s="3">
        <f ca="1">(IFERROR(INDIRECT("'en double'!" &amp; ADDRESS(MATCH($A51,'en double'!$A$1:$A$27,0),MATCH($B$1,'en double'!$A$1:$AA$1,0))),0)
+ IFERROR(INDIRECT("'en double'!" &amp; ADDRESS(MATCH($A51,'en double'!$A$1:$A$27,0),MATCH($C$1,'en double'!$A$1:$AA$1,0))),0)
+ IFERROR(INDIRECT("'en double'!" &amp; ADDRESS(MATCH($A51,'en double'!$A$1:$A$27,0),MATCH($D$1,'en double'!$A$1:$AA$1,0))),0)
+ IFERROR(INDIRECT("'en double'!" &amp; ADDRESS(MATCH($A51,'en double'!$A$1:$A$27,0),MATCH($E$1,'en double'!$A$1:$AA$1,0))),0)
+ IFERROR(INDIRECT("'en double'!" &amp; ADDRESS(MATCH($A51,'en double'!$A$1:$A$27,0),MATCH($A$2,'en double'!$A$1:$AA$1,0))),0)
+ IFERROR(INDIRECT("'en double'!" &amp; ADDRESS(MATCH($A51,'en double'!$A$1:$A$27,0),MATCH($B$2,'en double'!$A$1:$AA$1,0))),0)
+ IFERROR(INDIRECT("'en double'!" &amp; ADDRESS(MATCH($A51,'en double'!$A$1:$A$27,0),MATCH($C$2,'en double'!$A$1:$AA$1,0))),0)
+ IFERROR(INDIRECT("'en double'!" &amp; ADDRESS(MATCH($A51,'en double'!$A$1:$A$27,0),MATCH($D$2,'en double'!$A$1:$AA$1,0))),0)
+ IFERROR(INDIRECT("'en double'!" &amp; ADDRESS(MATCH($A51,'en double'!$A$1:$A$27,0),MATCH($E$2,'en double'!$A$1:$AA$1,0))),0)
+ IFERROR(INDIRECT("'en double'!" &amp; ADDRESS(MATCH($A51,'en double'!$A$1:$A$27,0),MATCH($A$3,'en double'!$A$1:$AA$1,0))),0)
+ IFERROR(INDIRECT("'en double'!" &amp; ADDRESS(MATCH($A51,'en double'!$A$1:$A$27,0),MATCH($B$3,'en double'!$A$1:$AA$1,0))),0)
+ IFERROR(INDIRECT("'en double'!" &amp; ADDRESS(MATCH($A51,'en double'!$A$1:$A$27,0),MATCH($C$3,'en double'!$A$1:$AA$1,0))),0)
+ IFERROR(INDIRECT("'en double'!" &amp; ADDRESS(MATCH($A51,'en double'!$A$1:$A$27,0),MATCH($D$3,'en double'!$A$1:$AA$1,0))),0)
+ IFERROR(INDIRECT("'en double'!" &amp; ADDRESS(MATCH($A51,'en double'!$A$1:$A$27,0),MATCH($E$3,'en double'!$A$1:$AA$1,0))),0)
+ IFERROR(INDIRECT("'en double'!" &amp; ADDRESS(MATCH($A51,'en double'!$A$1:$A$27,0),MATCH($A$1,'en double'!$A$1:$AA$1,0))),0)) / SUM('en double'!$B$2:$AA$27)</f>
        <v>8.0601611531496045E-2</v>
      </c>
      <c r="F51" s="3">
        <f t="shared" ca="1" si="22"/>
        <v>-7.426025575530594E-2</v>
      </c>
      <c r="G51" s="140"/>
      <c r="H51" s="140"/>
      <c r="I51" s="343"/>
      <c r="J51" s="140"/>
      <c r="K51" s="344"/>
      <c r="M51" s="143"/>
      <c r="N51" s="105" t="s">
        <v>165</v>
      </c>
      <c r="O51" s="3">
        <f ca="1">(IFERROR(INDIRECT("'ru double'!" &amp; ADDRESS(MATCH($V$1,'ru double'!$A$1:$AH$1,0),MATCH($N51,'ru double'!$A$1:$A$34,0))),0)
+ IFERROR(INDIRECT("'ru double'!" &amp; ADDRESS(MATCH($T$1,'ru double'!$A$1:$AH$1,0),MATCH($N51,'ru double'!$A$1:$A$34,0))),0)
+ IFERROR(INDIRECT("'ru double'!" &amp; ADDRESS(MATCH($U$1,'ru double'!$A$1:$AH$1,0),MATCH($N51,'ru double'!$A$1:$A$34,0))),0)
+ IFERROR(INDIRECT("'ru double'!" &amp; ADDRESS(MATCH($W$1,'ru double'!$A$1:$AH$1,0),MATCH($N51,'ru double'!$A$1:$A$34,0))),0)
+ IFERROR(INDIRECT("'ru double'!" &amp; ADDRESS(MATCH($X$1,'ru double'!$A$1:$AH$1,0),MATCH($N51,'ru double'!$A$1:$A$34,0))),0)
+ IFERROR(INDIRECT("'ru double'!" &amp; ADDRESS(MATCH($Y$1,'ru double'!$A$1:$AH$1,0),MATCH($N51,'ru double'!$A$1:$A$34,0))),0)
+ IFERROR(INDIRECT("'ru double'!" &amp; ADDRESS(MATCH($S$2,'ru double'!$A$1:$AH$1,0),MATCH($N51,'ru double'!$A$1:$A$34,0))),0)
+ IFERROR(INDIRECT("'ru double'!" &amp; ADDRESS(MATCH($T$2,'ru double'!$A$1:$AH$1,0),MATCH($N51,'ru double'!$A$1:$A$34,0))),0)
+ IFERROR(INDIRECT("'ru double'!" &amp; ADDRESS(MATCH($U$2,'ru double'!$A$1:$AH$1,0),MATCH($N51,'ru double'!$A$1:$A$34,0))),0)
+ IFERROR(INDIRECT("'ru double'!" &amp; ADDRESS(MATCH($V$2,'ru double'!$A$1:$AH$1,0),MATCH($N51,'ru double'!$A$1:$A$34,0))),0)
+ IFERROR(INDIRECT("'ru double'!" &amp; ADDRESS(MATCH($W$2,'ru double'!$A$1:$AH$1,0),MATCH($N51,'ru double'!$A$1:$A$34,0))),0)
+ IFERROR(INDIRECT("'ru double'!" &amp; ADDRESS(MATCH($X$2,'ru double'!$A$1:$AH$1,0),MATCH($N51,'ru double'!$A$1:$A$34,0))),0)
+ IFERROR(INDIRECT("'ru double'!" &amp; ADDRESS(MATCH($S$3,'ru double'!$A$1:$AH$1,0),MATCH($N51,'ru double'!$A$1:$A$34,0))),0)
+ IFERROR(INDIRECT("'ru double'!" &amp; ADDRESS(MATCH($T$3,'ru double'!$A$1:$AH$1,0),MATCH($N51,'ru double'!$A$1:$A$34,0))),0)
+ IFERROR(INDIRECT("'ru double'!" &amp; ADDRESS(MATCH($U$3,'ru double'!$A$1:$AH$1,0),MATCH($N51,'ru double'!$A$1:$A$34,0))),0)
+ IFERROR(INDIRECT("'ru double'!" &amp; ADDRESS(MATCH($V$3,'ru double'!$A$1:$AH$1,0),MATCH($N51,'ru double'!$A$1:$A$34,0))),0)
+ IFERROR(INDIRECT("'ru double'!" &amp; ADDRESS(MATCH($W$3,'ru double'!$A$1:$AH$1,0),MATCH($N51,'ru double'!$A$1:$A$34,0))),0)
+ IFERROR(INDIRECT("'ru double'!" &amp; ADDRESS(MATCH($S$1,'ru double'!$A$1:$AH$1,0),MATCH($N51,'ru double'!$A$1:$A$34,0))),0)) / SUM('ru double'!$B$2:$AH$34)</f>
        <v>6.8628463053183403E-2</v>
      </c>
      <c r="P51" s="3">
        <f ca="1">(IFERROR(INDIRECT("'ru double'!" &amp; ADDRESS(MATCH($O$1,'ru double'!$A$1:$AH$1,0),MATCH($N51,'ru double'!$A$1:$A$34,0))),0)
+ IFERROR(INDIRECT("'ru double'!" &amp; ADDRESS(MATCH($P$1,'ru double'!$A$1:$AH$1,0),MATCH($N51,'ru double'!$A$1:$A$34,0))),0)
+ IFERROR(INDIRECT("'ru double'!" &amp; ADDRESS(MATCH($Q$1,'ru double'!$A$1:$AH$1,0),MATCH($N51,'ru double'!$A$1:$A$34,0))),0)
+ IFERROR(INDIRECT("'ru double'!" &amp; ADDRESS(MATCH($R$1,'ru double'!$A$1:$AH$1,0),MATCH($N51,'ru double'!$A$1:$A$34,0))),0)
+ IFERROR(INDIRECT("'ru double'!" &amp; ADDRESS(MATCH($N$2,'ru double'!$A$1:$AH$1,0),MATCH($N51,'ru double'!$A$1:$A$34,0))),0)
+ IFERROR(INDIRECT("'ru double'!" &amp; ADDRESS(MATCH($O$2,'ru double'!$A$1:$AH$1,0),MATCH($N51,'ru double'!$A$1:$A$34,0))),0)
+ IFERROR(INDIRECT("'ru double'!" &amp; ADDRESS(MATCH($P$2,'ru double'!$A$1:$AH$1,0),MATCH($N51,'ru double'!$A$1:$A$34,0))),0)
+ IFERROR(INDIRECT("'ru double'!" &amp; ADDRESS(MATCH($Q$2,'ru double'!$A$1:$AH$1,0),MATCH($N51,'ru double'!$A$1:$A$34,0))),0)
+ IFERROR(INDIRECT("'ru double'!" &amp; ADDRESS(MATCH($R$2,'ru double'!$A$1:$AH$1,0),MATCH($N51,'ru double'!$A$1:$A$34,0))),0)
+ IFERROR(INDIRECT("'ru double'!" &amp; ADDRESS(MATCH($N$3,'ru double'!$A$1:$AH$1,0),MATCH($N51,'ru double'!$A$1:$A$34,0))),0)
+ IFERROR(INDIRECT("'ru double'!" &amp; ADDRESS(MATCH($O$3,'ru double'!$A$1:$AH$1,0),MATCH($N51,'ru double'!$A$1:$A$34,0))),0)
+ IFERROR(INDIRECT("'ru double'!" &amp; ADDRESS(MATCH($P$3,'ru double'!$A$1:$AH$1,0),MATCH($N51,'ru double'!$A$1:$A$34,0))),0)
+ IFERROR(INDIRECT("'ru double'!" &amp; ADDRESS(MATCH($Q$3,'ru double'!$A$1:$AH$1,0),MATCH($N51,'ru double'!$A$1:$A$34,0))),0)
+ IFERROR(INDIRECT("'ru double'!" &amp; ADDRESS(MATCH($R$3,'ru double'!$A$1:$AH$1,0),MATCH($N51,'ru double'!$A$1:$A$34,0))),0)
+ IFERROR(INDIRECT("'ru double'!" &amp; ADDRESS(MATCH($N$1,'ru double'!$A$1:$AH$1,0),MATCH($N51,'ru double'!$A$1:$A$34,0))),0)) / SUM('ru double'!$B$2:$AH$34)</f>
        <v>1.8745792137928787E-2</v>
      </c>
      <c r="Q51" s="3">
        <f ca="1">(IFERROR(INDIRECT("'ru double'!" &amp; ADDRESS(MATCH($N51,'ru double'!$A$1:$A$34,0),MATCH($V$1,'ru double'!$A$1:$AH$1,0))),0)
+ IFERROR(INDIRECT("'ru double'!" &amp; ADDRESS(MATCH($N51,'ru double'!$A$1:$A$34,0),MATCH($T$1,'ru double'!$A$1:$AH$1,0))),0)
+ IFERROR(INDIRECT("'ru double'!" &amp; ADDRESS(MATCH($N51,'ru double'!$A$1:$A$34,0),MATCH($U$1,'ru double'!$A$1:$AH$1,0))),0)
+ IFERROR(INDIRECT("'ru double'!" &amp; ADDRESS(MATCH($N51,'ru double'!$A$1:$A$34,0),MATCH($W$1,'ru double'!$A$1:$AH$1,0))),0)
+ IFERROR(INDIRECT("'ru double'!" &amp; ADDRESS(MATCH($N51,'ru double'!$A$1:$A$34,0),MATCH($X$1,'ru double'!$A$1:$AH$1,0))),0)
+ IFERROR(INDIRECT("'ru double'!" &amp; ADDRESS(MATCH($N51,'ru double'!$A$1:$A$34,0),MATCH($Y$1,'ru double'!$A$1:$AH$1,0))),0)
+ IFERROR(INDIRECT("'ru double'!" &amp; ADDRESS(MATCH($N51,'ru double'!$A$1:$A$34,0),MATCH($S$2,'ru double'!$A$1:$AH$1,0))),0)
+ IFERROR(INDIRECT("'ru double'!" &amp; ADDRESS(MATCH($N51,'ru double'!$A$1:$A$34,0),MATCH($T$2,'ru double'!$A$1:$AH$1,0))),0)
+ IFERROR(INDIRECT("'ru double'!" &amp; ADDRESS(MATCH($N51,'ru double'!$A$1:$A$34,0),MATCH($U$2,'ru double'!$A$1:$AH$1,0))),0)
+ IFERROR(INDIRECT("'ru double'!" &amp; ADDRESS(MATCH($N51,'ru double'!$A$1:$A$34,0),MATCH($V$2,'ru double'!$A$1:$AH$1,0))),0)
+ IFERROR(INDIRECT("'ru double'!" &amp; ADDRESS(MATCH($N51,'ru double'!$A$1:$A$34,0),MATCH($W$2,'ru double'!$A$1:$AH$1,0))),0)
+ IFERROR(INDIRECT("'ru double'!" &amp; ADDRESS(MATCH($N51,'ru double'!$A$1:$A$34,0),MATCH($X$2,'ru double'!$A$1:$AH$1,0))),0)
+ IFERROR(INDIRECT("'ru double'!" &amp; ADDRESS(MATCH($N51,'ru double'!$A$1:$A$34,0),MATCH($S$3,'ru double'!$A$1:$AH$1,0))),0)
+ IFERROR(INDIRECT("'ru double'!" &amp; ADDRESS(MATCH($N51,'ru double'!$A$1:$A$34,0),MATCH($T$3,'ru double'!$A$1:$AH$1,0))),0)
+ IFERROR(INDIRECT("'ru double'!" &amp; ADDRESS(MATCH($N51,'ru double'!$A$1:$A$34,0),MATCH($U$3,'ru double'!$A$1:$AH$1,0))),0)
+ IFERROR(INDIRECT("'ru double'!" &amp; ADDRESS(MATCH($N51,'ru double'!$A$1:$A$34,0),MATCH($V$3,'ru double'!$A$1:$AH$1,0))),0)
+ IFERROR(INDIRECT("'ru double'!" &amp; ADDRESS(MATCH($N51,'ru double'!$A$1:$A$34,0),MATCH($W$3,'ru double'!$A$1:$AH$1,0))),0)
+ IFERROR(INDIRECT("'ru double'!" &amp; ADDRESS(MATCH($N51,'ru double'!$A$1:$A$34,0),MATCH($S$1,'ru double'!$A$1:$AH$1,0))),0)) / SUM('ru double'!$B$2:$AH$34)</f>
        <v>6.7458766493142253E-2</v>
      </c>
      <c r="R51" s="3">
        <f ca="1">(IFERROR(INDIRECT("'ru double'!" &amp; ADDRESS(MATCH($N51,'ru double'!$A$1:$A$34,0),MATCH($O$1,'ru double'!$A$1:$AH$1,0))),0)
+ IFERROR(INDIRECT("'ru double'!" &amp; ADDRESS(MATCH($N51,'ru double'!$A$1:$A$34,0),MATCH($P$1,'ru double'!$A$1:$AH$1,0))),0)
+ IFERROR(INDIRECT("'ru double'!" &amp; ADDRESS(MATCH($N51,'ru double'!$A$1:$A$34,0),MATCH($Q$1,'ru double'!$A$1:$AH$1,0))),0)
+ IFERROR(INDIRECT("'ru double'!" &amp; ADDRESS(MATCH($N51,'ru double'!$A$1:$A$34,0),MATCH($R$1,'ru double'!$A$1:$AH$1,0))),0)
+ IFERROR(INDIRECT("'ru double'!" &amp; ADDRESS(MATCH($N51,'ru double'!$A$1:$A$34,0),MATCH($N$2,'ru double'!$A$1:$AH$1,0))),0)
+ IFERROR(INDIRECT("'ru double'!" &amp; ADDRESS(MATCH($N51,'ru double'!$A$1:$A$34,0),MATCH($O$2,'ru double'!$A$1:$AH$1,0))),0)
+ IFERROR(INDIRECT("'ru double'!" &amp; ADDRESS(MATCH($N51,'ru double'!$A$1:$A$34,0),MATCH($P$2,'ru double'!$A$1:$AH$1,0))),0)
+ IFERROR(INDIRECT("'ru double'!" &amp; ADDRESS(MATCH($N51,'ru double'!$A$1:$A$34,0),MATCH($Q$2,'ru double'!$A$1:$AH$1,0))),0)
+ IFERROR(INDIRECT("'ru double'!" &amp; ADDRESS(MATCH($N51,'ru double'!$A$1:$A$34,0),MATCH($R$2,'ru double'!$A$1:$AH$1,0))),0)
+ IFERROR(INDIRECT("'ru double'!" &amp; ADDRESS(MATCH($N51,'ru double'!$A$1:$A$34,0),MATCH($N$3,'ru double'!$A$1:$AH$1,0))),0)
+ IFERROR(INDIRECT("'ru double'!" &amp; ADDRESS(MATCH($N51,'ru double'!$A$1:$A$34,0),MATCH($O$3,'ru double'!$A$1:$AH$1,0))),0)
+ IFERROR(INDIRECT("'ru double'!" &amp; ADDRESS(MATCH($N51,'ru double'!$A$1:$A$34,0),MATCH($P$3,'ru double'!$A$1:$AH$1,0))),0)
+ IFERROR(INDIRECT("'ru double'!" &amp; ADDRESS(MATCH($N51,'ru double'!$A$1:$A$34,0),MATCH($Q$3,'ru double'!$A$1:$AH$1,0))),0)
+ IFERROR(INDIRECT("'ru double'!" &amp; ADDRESS(MATCH($N51,'ru double'!$A$1:$A$34,0),MATCH($R$3,'ru double'!$A$1:$AH$1,0))),0)
+ IFERROR(INDIRECT("'ru double'!" &amp; ADDRESS(MATCH($N51,'ru double'!$A$1:$A$34,0),MATCH($N$1,'ru double'!$A$1:$AH$1,0))),0)) / SUM('ru double'!$B$2:$AH$34)</f>
        <v>1.4324419200613434E-2</v>
      </c>
      <c r="S51" s="3">
        <f t="shared" ca="1" si="23"/>
        <v>0.10301701820778343</v>
      </c>
      <c r="V51" s="169"/>
      <c r="W51" s="3"/>
      <c r="Z51" s="32"/>
    </row>
    <row r="52" spans="1:26" ht="15" customHeight="1" x14ac:dyDescent="0.25">
      <c r="A52" s="1" t="s">
        <v>212</v>
      </c>
      <c r="B52" s="3">
        <f ca="1">(IFERROR(INDIRECT("'en double'!" &amp; ADDRESS(MATCH($I$1,'en double'!$A$1:$AA$1,0),MATCH($A52,'en double'!$A$1:$A$27,0))),0)
+ IFERROR(INDIRECT("'en double'!" &amp; ADDRESS(MATCH($G$1,'en double'!$A$1:$AA$1,0),MATCH($A52,'en double'!$A$1:$A$27,0))),0)
+ IFERROR(INDIRECT("'en double'!" &amp; ADDRESS(MATCH($H$1,'en double'!$A$1:$AA$1,0),MATCH($A52,'en double'!$A$1:$A$27,0))),0)
+ IFERROR(INDIRECT("'en double'!" &amp; ADDRESS(MATCH($J$1,'en double'!$A$1:$AA$1,0),MATCH($A52,'en double'!$A$1:$A$27,0))),0)
+ IFERROR(INDIRECT("'en double'!" &amp; ADDRESS(MATCH($K$1,'en double'!$A$1:$AA$1,0),MATCH($A52,'en double'!$A$1:$A$27,0))),0)
+ IFERROR(INDIRECT("'en double'!" &amp; ADDRESS(MATCH($L$1,'en double'!$A$1:$AA$1,0),MATCH($A52,'en double'!$A$1:$A$27,0))),0)
+ IFERROR(INDIRECT("'en double'!" &amp; ADDRESS(MATCH($F$2,'en double'!$A$1:$AA$1,0),MATCH($A52,'en double'!$A$1:$A$27,0))),0)
+ IFERROR(INDIRECT("'en double'!" &amp; ADDRESS(MATCH($G$2,'en double'!$A$1:$AA$1,0),MATCH($A52,'en double'!$A$1:$A$27,0))),0)
+ IFERROR(INDIRECT("'en double'!" &amp; ADDRESS(MATCH($H$2,'en double'!$A$1:$AA$1,0),MATCH($A52,'en double'!$A$1:$A$27,0))),0)
+ IFERROR(INDIRECT("'en double'!" &amp; ADDRESS(MATCH($I$2,'en double'!$A$1:$AA$1,0),MATCH($A52,'en double'!$A$1:$A$27,0))),0)
+ IFERROR(INDIRECT("'en double'!" &amp; ADDRESS(MATCH($J$2,'en double'!$A$1:$AA$1,0),MATCH($A52,'en double'!$A$1:$A$27,0))),0)
+ IFERROR(INDIRECT("'en double'!" &amp; ADDRESS(MATCH($K$2,'en double'!$A$1:$AA$1,0),MATCH($A52,'en double'!$A$1:$A$27,0))),0)
+ IFERROR(INDIRECT("'en double'!" &amp; ADDRESS(MATCH($F$3,'en double'!$A$1:$AA$1,0),MATCH($A52,'en double'!$A$1:$A$27,0))),0)
+ IFERROR(INDIRECT("'en double'!" &amp; ADDRESS(MATCH($G$3,'en double'!$A$1:$AA$1,0),MATCH($A52,'en double'!$A$1:$A$27,0))),0)
+ IFERROR(INDIRECT("'en double'!" &amp; ADDRESS(MATCH($H$3,'en double'!$A$1:$AA$1,0),MATCH($A52,'en double'!$A$1:$A$27,0))),0)
+ IFERROR(INDIRECT("'en double'!" &amp; ADDRESS(MATCH($I$3,'en double'!$A$1:$AA$1,0),MATCH($A52,'en double'!$A$1:$A$27,0))),0)
+ IFERROR(INDIRECT("'en double'!" &amp; ADDRESS(MATCH($J$3,'en double'!$A$1:$AA$1,0),MATCH($A52,'en double'!$A$1:$A$27,0))),0)
+ IFERROR(INDIRECT("'en double'!" &amp; ADDRESS(MATCH($F$1,'en double'!$A$1:$AA$1,0),MATCH($A52,'en double'!$A$1:$A$27,0))),0)) / SUM('en double'!$B$2:$AA$27)</f>
        <v>4.6889087738087559E-2</v>
      </c>
      <c r="C52" s="3">
        <f ca="1">(IFERROR(INDIRECT("'en double'!" &amp; ADDRESS(MATCH($B$1,'en double'!$A$1:$AA$1,0),MATCH($A52,'en double'!$A$1:$A$27,0))),0)
+ IFERROR(INDIRECT("'en double'!" &amp; ADDRESS(MATCH($C$1,'en double'!$A$1:$AA$1,0),MATCH($A52,'en double'!$A$1:$A$27,0))),0)
+ IFERROR(INDIRECT("'en double'!" &amp; ADDRESS(MATCH($D$1,'en double'!$A$1:$AA$1,0),MATCH($A52,'en double'!$A$1:$A$27,0))),0)
+ IFERROR(INDIRECT("'en double'!" &amp; ADDRESS(MATCH($E$1,'en double'!$A$1:$AA$1,0),MATCH($A52,'en double'!$A$1:$A$27,0))),0)
+ IFERROR(INDIRECT("'en double'!" &amp; ADDRESS(MATCH($A$2,'en double'!$A$1:$AA$1,0),MATCH($A52,'en double'!$A$1:$A$27,0))),0)
+ IFERROR(INDIRECT("'en double'!" &amp; ADDRESS(MATCH($B$2,'en double'!$A$1:$AA$1,0),MATCH($A52,'en double'!$A$1:$A$27,0))),0)
+ IFERROR(INDIRECT("'en double'!" &amp; ADDRESS(MATCH($C$2,'en double'!$A$1:$AA$1,0),MATCH($A52,'en double'!$A$1:$A$27,0))),0)
+ IFERROR(INDIRECT("'en double'!" &amp; ADDRESS(MATCH($D$2,'en double'!$A$1:$AA$1,0),MATCH($A52,'en double'!$A$1:$A$27,0))),0)
+ IFERROR(INDIRECT("'en double'!" &amp; ADDRESS(MATCH($E$2,'en double'!$A$1:$AA$1,0),MATCH($A52,'en double'!$A$1:$A$27,0))),0)
+ IFERROR(INDIRECT("'en double'!" &amp; ADDRESS(MATCH($A$3,'en double'!$A$1:$AA$1,0),MATCH($A52,'en double'!$A$1:$A$27,0))),0)
+ IFERROR(INDIRECT("'en double'!" &amp; ADDRESS(MATCH($B$3,'en double'!$A$1:$AA$1,0),MATCH($A52,'en double'!$A$1:$A$27,0))),0)
+ IFERROR(INDIRECT("'en double'!" &amp; ADDRESS(MATCH($C$3,'en double'!$A$1:$AA$1,0),MATCH($A52,'en double'!$A$1:$A$27,0))),0)
+ IFERROR(INDIRECT("'en double'!" &amp; ADDRESS(MATCH($D$3,'en double'!$A$1:$AA$1,0),MATCH($A52,'en double'!$A$1:$A$27,0))),0)
+ IFERROR(INDIRECT("'en double'!" &amp; ADDRESS(MATCH($E$3,'en double'!$A$1:$AA$1,0),MATCH($A52,'en double'!$A$1:$A$27,0))),0)
+ IFERROR(INDIRECT("'en double'!" &amp; ADDRESS(MATCH($A$1,'en double'!$A$1:$AA$1,0),MATCH($A52,'en double'!$A$1:$A$27,0))),0)) / SUM('en double'!$B$2:$AA$27)</f>
        <v>2.5349264037545442E-2</v>
      </c>
      <c r="D52" s="3">
        <f ca="1">(IFERROR(INDIRECT("'en double'!" &amp; ADDRESS(MATCH(A52,'en double'!$A$1:$A$27,0),MATCH($I$1,'en double'!$A$1:$AA$1,0))),0)
+ IFERROR(INDIRECT("'en double'!" &amp; ADDRESS(MATCH(A52,'en double'!$A$1:$A$27,0),MATCH($G$1,'en double'!$A$1:$AA$1,0))),0)
+ IFERROR(INDIRECT("'en double'!" &amp; ADDRESS(MATCH(A52,'en double'!$A$1:$A$27,0),MATCH($H$1,'en double'!$A$1:$AA$1,0))),0)
+ IFERROR(INDIRECT("'en double'!" &amp; ADDRESS(MATCH(A52,'en double'!$A$1:$A$27,0),MATCH($J$1,'en double'!$A$1:$AA$1,0))),0)
+ IFERROR(INDIRECT("'en double'!" &amp; ADDRESS(MATCH(A52,'en double'!$A$1:$A$27,0),MATCH($K$1,'en double'!$A$1:$AA$1,0))),0)
+ IFERROR(INDIRECT("'en double'!" &amp; ADDRESS(MATCH(A52,'en double'!$A$1:$A$27,0),MATCH($L$1,'en double'!$A$1:$AA$1,0))),0)
+ IFERROR(INDIRECT("'en double'!" &amp; ADDRESS(MATCH(A52,'en double'!$A$1:$A$27,0),MATCH($F$2,'en double'!$A$1:$AA$1,0))),0)
+ IFERROR(INDIRECT("'en double'!" &amp; ADDRESS(MATCH(A52,'en double'!$A$1:$A$27,0),MATCH($G$2,'en double'!$A$1:$AA$1,0))),0)
+ IFERROR(INDIRECT("'en double'!" &amp; ADDRESS(MATCH(A52,'en double'!$A$1:$A$27,0),MATCH($H$2,'en double'!$A$1:$AA$1,0))),0)
+ IFERROR(INDIRECT("'en double'!" &amp; ADDRESS(MATCH(A52,'en double'!$A$1:$A$27,0),MATCH($I$2,'en double'!$A$1:$AA$1,0))),0)
+ IFERROR(INDIRECT("'en double'!" &amp; ADDRESS(MATCH(A52,'en double'!$A$1:$A$27,0),MATCH($J$2,'en double'!$A$1:$AA$1,0))),0)
+ IFERROR(INDIRECT("'en double'!" &amp; ADDRESS(MATCH(A52,'en double'!$A$1:$A$27,0),MATCH($K$2,'en double'!$A$1:$AA$1,0))),0)
+ IFERROR(INDIRECT("'en double'!" &amp; ADDRESS(MATCH(A52,'en double'!$A$1:$A$27,0),MATCH($F$3,'en double'!$A$1:$AA$1,0))),0)
+ IFERROR(INDIRECT("'en double'!" &amp; ADDRESS(MATCH(A52,'en double'!$A$1:$A$27,0),MATCH($G$3,'en double'!$A$1:$AA$1,0))),0)
+ IFERROR(INDIRECT("'en double'!" &amp; ADDRESS(MATCH(A52,'en double'!$A$1:$A$27,0),MATCH($H$3,'en double'!$A$1:$AA$1,0))),0)
+ IFERROR(INDIRECT("'en double'!" &amp; ADDRESS(MATCH(A52,'en double'!$A$1:$A$27,0),MATCH($I$3,'en double'!$A$1:$AA$1,0))),0)
+ IFERROR(INDIRECT("'en double'!" &amp; ADDRESS(MATCH(A52,'en double'!$A$1:$A$27,0),MATCH($J$3,'en double'!$A$1:$AA$1,0))),0)
+ IFERROR(INDIRECT("'en double'!" &amp; ADDRESS(MATCH(A52,'en double'!$A$1:$A$27,0),MATCH($F$1,'en double'!$A$1:$AA$1,0))),0)) / SUM('en double'!$B$2:$AA$27)</f>
        <v>8.2954848581346274E-2</v>
      </c>
      <c r="E52" s="3">
        <f ca="1">(IFERROR(INDIRECT("'en double'!" &amp; ADDRESS(MATCH($A52,'en double'!$A$1:$A$27,0),MATCH($B$1,'en double'!$A$1:$AA$1,0))),0)
+ IFERROR(INDIRECT("'en double'!" &amp; ADDRESS(MATCH($A52,'en double'!$A$1:$A$27,0),MATCH($C$1,'en double'!$A$1:$AA$1,0))),0)
+ IFERROR(INDIRECT("'en double'!" &amp; ADDRESS(MATCH($A52,'en double'!$A$1:$A$27,0),MATCH($D$1,'en double'!$A$1:$AA$1,0))),0)
+ IFERROR(INDIRECT("'en double'!" &amp; ADDRESS(MATCH($A52,'en double'!$A$1:$A$27,0),MATCH($E$1,'en double'!$A$1:$AA$1,0))),0)
+ IFERROR(INDIRECT("'en double'!" &amp; ADDRESS(MATCH($A52,'en double'!$A$1:$A$27,0),MATCH($A$2,'en double'!$A$1:$AA$1,0))),0)
+ IFERROR(INDIRECT("'en double'!" &amp; ADDRESS(MATCH($A52,'en double'!$A$1:$A$27,0),MATCH($B$2,'en double'!$A$1:$AA$1,0))),0)
+ IFERROR(INDIRECT("'en double'!" &amp; ADDRESS(MATCH($A52,'en double'!$A$1:$A$27,0),MATCH($C$2,'en double'!$A$1:$AA$1,0))),0)
+ IFERROR(INDIRECT("'en double'!" &amp; ADDRESS(MATCH($A52,'en double'!$A$1:$A$27,0),MATCH($D$2,'en double'!$A$1:$AA$1,0))),0)
+ IFERROR(INDIRECT("'en double'!" &amp; ADDRESS(MATCH($A52,'en double'!$A$1:$A$27,0),MATCH($E$2,'en double'!$A$1:$AA$1,0))),0)
+ IFERROR(INDIRECT("'en double'!" &amp; ADDRESS(MATCH($A52,'en double'!$A$1:$A$27,0),MATCH($A$3,'en double'!$A$1:$AA$1,0))),0)
+ IFERROR(INDIRECT("'en double'!" &amp; ADDRESS(MATCH($A52,'en double'!$A$1:$A$27,0),MATCH($B$3,'en double'!$A$1:$AA$1,0))),0)
+ IFERROR(INDIRECT("'en double'!" &amp; ADDRESS(MATCH($A52,'en double'!$A$1:$A$27,0),MATCH($C$3,'en double'!$A$1:$AA$1,0))),0)
+ IFERROR(INDIRECT("'en double'!" &amp; ADDRESS(MATCH($A52,'en double'!$A$1:$A$27,0),MATCH($D$3,'en double'!$A$1:$AA$1,0))),0)
+ IFERROR(INDIRECT("'en double'!" &amp; ADDRESS(MATCH($A52,'en double'!$A$1:$A$27,0),MATCH($E$3,'en double'!$A$1:$AA$1,0))),0)
+ IFERROR(INDIRECT("'en double'!" &amp; ADDRESS(MATCH($A52,'en double'!$A$1:$A$27,0),MATCH($A$1,'en double'!$A$1:$AA$1,0))),0)) / SUM('en double'!$B$2:$AA$27)</f>
        <v>1.0325914587950175E-2</v>
      </c>
      <c r="F52" s="3">
        <f t="shared" ca="1" si="22"/>
        <v>9.4168757693938204E-2</v>
      </c>
      <c r="G52" s="140"/>
      <c r="H52" s="140"/>
      <c r="I52" s="343"/>
      <c r="J52" s="140"/>
      <c r="K52" s="344"/>
      <c r="M52" s="143"/>
      <c r="N52" s="105" t="s">
        <v>160</v>
      </c>
      <c r="O52" s="3">
        <f ca="1">(IFERROR(INDIRECT("'ru double'!" &amp; ADDRESS(MATCH($V$1,'ru double'!$A$1:$AH$1,0),MATCH($N52,'ru double'!$A$1:$A$34,0))),0)
+ IFERROR(INDIRECT("'ru double'!" &amp; ADDRESS(MATCH($T$1,'ru double'!$A$1:$AH$1,0),MATCH($N52,'ru double'!$A$1:$A$34,0))),0)
+ IFERROR(INDIRECT("'ru double'!" &amp; ADDRESS(MATCH($U$1,'ru double'!$A$1:$AH$1,0),MATCH($N52,'ru double'!$A$1:$A$34,0))),0)
+ IFERROR(INDIRECT("'ru double'!" &amp; ADDRESS(MATCH($W$1,'ru double'!$A$1:$AH$1,0),MATCH($N52,'ru double'!$A$1:$A$34,0))),0)
+ IFERROR(INDIRECT("'ru double'!" &amp; ADDRESS(MATCH($X$1,'ru double'!$A$1:$AH$1,0),MATCH($N52,'ru double'!$A$1:$A$34,0))),0)
+ IFERROR(INDIRECT("'ru double'!" &amp; ADDRESS(MATCH($Y$1,'ru double'!$A$1:$AH$1,0),MATCH($N52,'ru double'!$A$1:$A$34,0))),0)
+ IFERROR(INDIRECT("'ru double'!" &amp; ADDRESS(MATCH($S$2,'ru double'!$A$1:$AH$1,0),MATCH($N52,'ru double'!$A$1:$A$34,0))),0)
+ IFERROR(INDIRECT("'ru double'!" &amp; ADDRESS(MATCH($T$2,'ru double'!$A$1:$AH$1,0),MATCH($N52,'ru double'!$A$1:$A$34,0))),0)
+ IFERROR(INDIRECT("'ru double'!" &amp; ADDRESS(MATCH($U$2,'ru double'!$A$1:$AH$1,0),MATCH($N52,'ru double'!$A$1:$A$34,0))),0)
+ IFERROR(INDIRECT("'ru double'!" &amp; ADDRESS(MATCH($V$2,'ru double'!$A$1:$AH$1,0),MATCH($N52,'ru double'!$A$1:$A$34,0))),0)
+ IFERROR(INDIRECT("'ru double'!" &amp; ADDRESS(MATCH($W$2,'ru double'!$A$1:$AH$1,0),MATCH($N52,'ru double'!$A$1:$A$34,0))),0)
+ IFERROR(INDIRECT("'ru double'!" &amp; ADDRESS(MATCH($X$2,'ru double'!$A$1:$AH$1,0),MATCH($N52,'ru double'!$A$1:$A$34,0))),0)
+ IFERROR(INDIRECT("'ru double'!" &amp; ADDRESS(MATCH($S$3,'ru double'!$A$1:$AH$1,0),MATCH($N52,'ru double'!$A$1:$A$34,0))),0)
+ IFERROR(INDIRECT("'ru double'!" &amp; ADDRESS(MATCH($T$3,'ru double'!$A$1:$AH$1,0),MATCH($N52,'ru double'!$A$1:$A$34,0))),0)
+ IFERROR(INDIRECT("'ru double'!" &amp; ADDRESS(MATCH($U$3,'ru double'!$A$1:$AH$1,0),MATCH($N52,'ru double'!$A$1:$A$34,0))),0)
+ IFERROR(INDIRECT("'ru double'!" &amp; ADDRESS(MATCH($V$3,'ru double'!$A$1:$AH$1,0),MATCH($N52,'ru double'!$A$1:$A$34,0))),0)
+ IFERROR(INDIRECT("'ru double'!" &amp; ADDRESS(MATCH($W$3,'ru double'!$A$1:$AH$1,0),MATCH($N52,'ru double'!$A$1:$A$34,0))),0)
+ IFERROR(INDIRECT("'ru double'!" &amp; ADDRESS(MATCH($S$1,'ru double'!$A$1:$AH$1,0),MATCH($N52,'ru double'!$A$1:$A$34,0))),0)) / SUM('ru double'!$B$2:$AH$34)</f>
        <v>7.0536688929694488E-2</v>
      </c>
      <c r="P52" s="3">
        <f ca="1">(IFERROR(INDIRECT("'ru double'!" &amp; ADDRESS(MATCH($O$1,'ru double'!$A$1:$AH$1,0),MATCH($N52,'ru double'!$A$1:$A$34,0))),0)
+ IFERROR(INDIRECT("'ru double'!" &amp; ADDRESS(MATCH($P$1,'ru double'!$A$1:$AH$1,0),MATCH($N52,'ru double'!$A$1:$A$34,0))),0)
+ IFERROR(INDIRECT("'ru double'!" &amp; ADDRESS(MATCH($Q$1,'ru double'!$A$1:$AH$1,0),MATCH($N52,'ru double'!$A$1:$A$34,0))),0)
+ IFERROR(INDIRECT("'ru double'!" &amp; ADDRESS(MATCH($R$1,'ru double'!$A$1:$AH$1,0),MATCH($N52,'ru double'!$A$1:$A$34,0))),0)
+ IFERROR(INDIRECT("'ru double'!" &amp; ADDRESS(MATCH($N$2,'ru double'!$A$1:$AH$1,0),MATCH($N52,'ru double'!$A$1:$A$34,0))),0)
+ IFERROR(INDIRECT("'ru double'!" &amp; ADDRESS(MATCH($O$2,'ru double'!$A$1:$AH$1,0),MATCH($N52,'ru double'!$A$1:$A$34,0))),0)
+ IFERROR(INDIRECT("'ru double'!" &amp; ADDRESS(MATCH($P$2,'ru double'!$A$1:$AH$1,0),MATCH($N52,'ru double'!$A$1:$A$34,0))),0)
+ IFERROR(INDIRECT("'ru double'!" &amp; ADDRESS(MATCH($Q$2,'ru double'!$A$1:$AH$1,0),MATCH($N52,'ru double'!$A$1:$A$34,0))),0)
+ IFERROR(INDIRECT("'ru double'!" &amp; ADDRESS(MATCH($R$2,'ru double'!$A$1:$AH$1,0),MATCH($N52,'ru double'!$A$1:$A$34,0))),0)
+ IFERROR(INDIRECT("'ru double'!" &amp; ADDRESS(MATCH($N$3,'ru double'!$A$1:$AH$1,0),MATCH($N52,'ru double'!$A$1:$A$34,0))),0)
+ IFERROR(INDIRECT("'ru double'!" &amp; ADDRESS(MATCH($O$3,'ru double'!$A$1:$AH$1,0),MATCH($N52,'ru double'!$A$1:$A$34,0))),0)
+ IFERROR(INDIRECT("'ru double'!" &amp; ADDRESS(MATCH($P$3,'ru double'!$A$1:$AH$1,0),MATCH($N52,'ru double'!$A$1:$A$34,0))),0)
+ IFERROR(INDIRECT("'ru double'!" &amp; ADDRESS(MATCH($Q$3,'ru double'!$A$1:$AH$1,0),MATCH($N52,'ru double'!$A$1:$A$34,0))),0)
+ IFERROR(INDIRECT("'ru double'!" &amp; ADDRESS(MATCH($R$3,'ru double'!$A$1:$AH$1,0),MATCH($N52,'ru double'!$A$1:$A$34,0))),0)
+ IFERROR(INDIRECT("'ru double'!" &amp; ADDRESS(MATCH($N$1,'ru double'!$A$1:$AH$1,0),MATCH($N52,'ru double'!$A$1:$A$34,0))),0)) / SUM('ru double'!$B$2:$AH$34)</f>
        <v>1.3064579969258673E-2</v>
      </c>
      <c r="Q52" s="3">
        <f ca="1">(IFERROR(INDIRECT("'ru double'!" &amp; ADDRESS(MATCH($N52,'ru double'!$A$1:$A$34,0),MATCH($V$1,'ru double'!$A$1:$AH$1,0))),0)
+ IFERROR(INDIRECT("'ru double'!" &amp; ADDRESS(MATCH($N52,'ru double'!$A$1:$A$34,0),MATCH($T$1,'ru double'!$A$1:$AH$1,0))),0)
+ IFERROR(INDIRECT("'ru double'!" &amp; ADDRESS(MATCH($N52,'ru double'!$A$1:$A$34,0),MATCH($U$1,'ru double'!$A$1:$AH$1,0))),0)
+ IFERROR(INDIRECT("'ru double'!" &amp; ADDRESS(MATCH($N52,'ru double'!$A$1:$A$34,0),MATCH($W$1,'ru double'!$A$1:$AH$1,0))),0)
+ IFERROR(INDIRECT("'ru double'!" &amp; ADDRESS(MATCH($N52,'ru double'!$A$1:$A$34,0),MATCH($X$1,'ru double'!$A$1:$AH$1,0))),0)
+ IFERROR(INDIRECT("'ru double'!" &amp; ADDRESS(MATCH($N52,'ru double'!$A$1:$A$34,0),MATCH($Y$1,'ru double'!$A$1:$AH$1,0))),0)
+ IFERROR(INDIRECT("'ru double'!" &amp; ADDRESS(MATCH($N52,'ru double'!$A$1:$A$34,0),MATCH($S$2,'ru double'!$A$1:$AH$1,0))),0)
+ IFERROR(INDIRECT("'ru double'!" &amp; ADDRESS(MATCH($N52,'ru double'!$A$1:$A$34,0),MATCH($T$2,'ru double'!$A$1:$AH$1,0))),0)
+ IFERROR(INDIRECT("'ru double'!" &amp; ADDRESS(MATCH($N52,'ru double'!$A$1:$A$34,0),MATCH($U$2,'ru double'!$A$1:$AH$1,0))),0)
+ IFERROR(INDIRECT("'ru double'!" &amp; ADDRESS(MATCH($N52,'ru double'!$A$1:$A$34,0),MATCH($V$2,'ru double'!$A$1:$AH$1,0))),0)
+ IFERROR(INDIRECT("'ru double'!" &amp; ADDRESS(MATCH($N52,'ru double'!$A$1:$A$34,0),MATCH($W$2,'ru double'!$A$1:$AH$1,0))),0)
+ IFERROR(INDIRECT("'ru double'!" &amp; ADDRESS(MATCH($N52,'ru double'!$A$1:$A$34,0),MATCH($X$2,'ru double'!$A$1:$AH$1,0))),0)
+ IFERROR(INDIRECT("'ru double'!" &amp; ADDRESS(MATCH($N52,'ru double'!$A$1:$A$34,0),MATCH($S$3,'ru double'!$A$1:$AH$1,0))),0)
+ IFERROR(INDIRECT("'ru double'!" &amp; ADDRESS(MATCH($N52,'ru double'!$A$1:$A$34,0),MATCH($T$3,'ru double'!$A$1:$AH$1,0))),0)
+ IFERROR(INDIRECT("'ru double'!" &amp; ADDRESS(MATCH($N52,'ru double'!$A$1:$A$34,0),MATCH($U$3,'ru double'!$A$1:$AH$1,0))),0)
+ IFERROR(INDIRECT("'ru double'!" &amp; ADDRESS(MATCH($N52,'ru double'!$A$1:$A$34,0),MATCH($V$3,'ru double'!$A$1:$AH$1,0))),0)
+ IFERROR(INDIRECT("'ru double'!" &amp; ADDRESS(MATCH($N52,'ru double'!$A$1:$A$34,0),MATCH($W$3,'ru double'!$A$1:$AH$1,0))),0)
+ IFERROR(INDIRECT("'ru double'!" &amp; ADDRESS(MATCH($N52,'ru double'!$A$1:$A$34,0),MATCH($S$1,'ru double'!$A$1:$AH$1,0))),0)) / SUM('ru double'!$B$2:$AH$34)</f>
        <v>5.915271614836301E-2</v>
      </c>
      <c r="R52" s="3">
        <f ca="1">(IFERROR(INDIRECT("'ru double'!" &amp; ADDRESS(MATCH($N52,'ru double'!$A$1:$A$34,0),MATCH($O$1,'ru double'!$A$1:$AH$1,0))),0)
+ IFERROR(INDIRECT("'ru double'!" &amp; ADDRESS(MATCH($N52,'ru double'!$A$1:$A$34,0),MATCH($P$1,'ru double'!$A$1:$AH$1,0))),0)
+ IFERROR(INDIRECT("'ru double'!" &amp; ADDRESS(MATCH($N52,'ru double'!$A$1:$A$34,0),MATCH($Q$1,'ru double'!$A$1:$AH$1,0))),0)
+ IFERROR(INDIRECT("'ru double'!" &amp; ADDRESS(MATCH($N52,'ru double'!$A$1:$A$34,0),MATCH($R$1,'ru double'!$A$1:$AH$1,0))),0)
+ IFERROR(INDIRECT("'ru double'!" &amp; ADDRESS(MATCH($N52,'ru double'!$A$1:$A$34,0),MATCH($N$2,'ru double'!$A$1:$AH$1,0))),0)
+ IFERROR(INDIRECT("'ru double'!" &amp; ADDRESS(MATCH($N52,'ru double'!$A$1:$A$34,0),MATCH($O$2,'ru double'!$A$1:$AH$1,0))),0)
+ IFERROR(INDIRECT("'ru double'!" &amp; ADDRESS(MATCH($N52,'ru double'!$A$1:$A$34,0),MATCH($P$2,'ru double'!$A$1:$AH$1,0))),0)
+ IFERROR(INDIRECT("'ru double'!" &amp; ADDRESS(MATCH($N52,'ru double'!$A$1:$A$34,0),MATCH($Q$2,'ru double'!$A$1:$AH$1,0))),0)
+ IFERROR(INDIRECT("'ru double'!" &amp; ADDRESS(MATCH($N52,'ru double'!$A$1:$A$34,0),MATCH($R$2,'ru double'!$A$1:$AH$1,0))),0)
+ IFERROR(INDIRECT("'ru double'!" &amp; ADDRESS(MATCH($N52,'ru double'!$A$1:$A$34,0),MATCH($N$3,'ru double'!$A$1:$AH$1,0))),0)
+ IFERROR(INDIRECT("'ru double'!" &amp; ADDRESS(MATCH($N52,'ru double'!$A$1:$A$34,0),MATCH($O$3,'ru double'!$A$1:$AH$1,0))),0)
+ IFERROR(INDIRECT("'ru double'!" &amp; ADDRESS(MATCH($N52,'ru double'!$A$1:$A$34,0),MATCH($P$3,'ru double'!$A$1:$AH$1,0))),0)
+ IFERROR(INDIRECT("'ru double'!" &amp; ADDRESS(MATCH($N52,'ru double'!$A$1:$A$34,0),MATCH($Q$3,'ru double'!$A$1:$AH$1,0))),0)
+ IFERROR(INDIRECT("'ru double'!" &amp; ADDRESS(MATCH($N52,'ru double'!$A$1:$A$34,0),MATCH($R$3,'ru double'!$A$1:$AH$1,0))),0)
+ IFERROR(INDIRECT("'ru double'!" &amp; ADDRESS(MATCH($N52,'ru double'!$A$1:$A$34,0),MATCH($N$1,'ru double'!$A$1:$AH$1,0))),0)) / SUM('ru double'!$B$2:$AH$34)</f>
        <v>1.8922036667776834E-2</v>
      </c>
      <c r="S52" s="3">
        <f t="shared" ca="1" si="23"/>
        <v>9.7702788441021982E-2</v>
      </c>
      <c r="V52" s="169"/>
      <c r="W52" s="3"/>
      <c r="Z52" s="32"/>
    </row>
    <row r="53" spans="1:26" ht="15" customHeight="1" x14ac:dyDescent="0.25">
      <c r="A53" s="1" t="s">
        <v>213</v>
      </c>
      <c r="B53" s="3">
        <f ca="1">(IFERROR(INDIRECT("'en double'!" &amp; ADDRESS(MATCH($I$1,'en double'!$A$1:$AA$1,0),MATCH($A53,'en double'!$A$1:$A$27,0))),0)
+ IFERROR(INDIRECT("'en double'!" &amp; ADDRESS(MATCH($G$1,'en double'!$A$1:$AA$1,0),MATCH($A53,'en double'!$A$1:$A$27,0))),0)
+ IFERROR(INDIRECT("'en double'!" &amp; ADDRESS(MATCH($H$1,'en double'!$A$1:$AA$1,0),MATCH($A53,'en double'!$A$1:$A$27,0))),0)
+ IFERROR(INDIRECT("'en double'!" &amp; ADDRESS(MATCH($J$1,'en double'!$A$1:$AA$1,0),MATCH($A53,'en double'!$A$1:$A$27,0))),0)
+ IFERROR(INDIRECT("'en double'!" &amp; ADDRESS(MATCH($K$1,'en double'!$A$1:$AA$1,0),MATCH($A53,'en double'!$A$1:$A$27,0))),0)
+ IFERROR(INDIRECT("'en double'!" &amp; ADDRESS(MATCH($L$1,'en double'!$A$1:$AA$1,0),MATCH($A53,'en double'!$A$1:$A$27,0))),0)
+ IFERROR(INDIRECT("'en double'!" &amp; ADDRESS(MATCH($F$2,'en double'!$A$1:$AA$1,0),MATCH($A53,'en double'!$A$1:$A$27,0))),0)
+ IFERROR(INDIRECT("'en double'!" &amp; ADDRESS(MATCH($G$2,'en double'!$A$1:$AA$1,0),MATCH($A53,'en double'!$A$1:$A$27,0))),0)
+ IFERROR(INDIRECT("'en double'!" &amp; ADDRESS(MATCH($H$2,'en double'!$A$1:$AA$1,0),MATCH($A53,'en double'!$A$1:$A$27,0))),0)
+ IFERROR(INDIRECT("'en double'!" &amp; ADDRESS(MATCH($I$2,'en double'!$A$1:$AA$1,0),MATCH($A53,'en double'!$A$1:$A$27,0))),0)
+ IFERROR(INDIRECT("'en double'!" &amp; ADDRESS(MATCH($J$2,'en double'!$A$1:$AA$1,0),MATCH($A53,'en double'!$A$1:$A$27,0))),0)
+ IFERROR(INDIRECT("'en double'!" &amp; ADDRESS(MATCH($K$2,'en double'!$A$1:$AA$1,0),MATCH($A53,'en double'!$A$1:$A$27,0))),0)
+ IFERROR(INDIRECT("'en double'!" &amp; ADDRESS(MATCH($F$3,'en double'!$A$1:$AA$1,0),MATCH($A53,'en double'!$A$1:$A$27,0))),0)
+ IFERROR(INDIRECT("'en double'!" &amp; ADDRESS(MATCH($G$3,'en double'!$A$1:$AA$1,0),MATCH($A53,'en double'!$A$1:$A$27,0))),0)
+ IFERROR(INDIRECT("'en double'!" &amp; ADDRESS(MATCH($H$3,'en double'!$A$1:$AA$1,0),MATCH($A53,'en double'!$A$1:$A$27,0))),0)
+ IFERROR(INDIRECT("'en double'!" &amp; ADDRESS(MATCH($I$3,'en double'!$A$1:$AA$1,0),MATCH($A53,'en double'!$A$1:$A$27,0))),0)
+ IFERROR(INDIRECT("'en double'!" &amp; ADDRESS(MATCH($J$3,'en double'!$A$1:$AA$1,0),MATCH($A53,'en double'!$A$1:$A$27,0))),0)
+ IFERROR(INDIRECT("'en double'!" &amp; ADDRESS(MATCH($F$1,'en double'!$A$1:$AA$1,0),MATCH($A53,'en double'!$A$1:$A$27,0))),0)) / SUM('en double'!$B$2:$AA$27)</f>
        <v>5.4332491004339352E-2</v>
      </c>
      <c r="C53" s="3">
        <f ca="1">(IFERROR(INDIRECT("'en double'!" &amp; ADDRESS(MATCH($B$1,'en double'!$A$1:$AA$1,0),MATCH($A53,'en double'!$A$1:$A$27,0))),0)
+ IFERROR(INDIRECT("'en double'!" &amp; ADDRESS(MATCH($C$1,'en double'!$A$1:$AA$1,0),MATCH($A53,'en double'!$A$1:$A$27,0))),0)
+ IFERROR(INDIRECT("'en double'!" &amp; ADDRESS(MATCH($D$1,'en double'!$A$1:$AA$1,0),MATCH($A53,'en double'!$A$1:$A$27,0))),0)
+ IFERROR(INDIRECT("'en double'!" &amp; ADDRESS(MATCH($E$1,'en double'!$A$1:$AA$1,0),MATCH($A53,'en double'!$A$1:$A$27,0))),0)
+ IFERROR(INDIRECT("'en double'!" &amp; ADDRESS(MATCH($A$2,'en double'!$A$1:$AA$1,0),MATCH($A53,'en double'!$A$1:$A$27,0))),0)
+ IFERROR(INDIRECT("'en double'!" &amp; ADDRESS(MATCH($B$2,'en double'!$A$1:$AA$1,0),MATCH($A53,'en double'!$A$1:$A$27,0))),0)
+ IFERROR(INDIRECT("'en double'!" &amp; ADDRESS(MATCH($C$2,'en double'!$A$1:$AA$1,0),MATCH($A53,'en double'!$A$1:$A$27,0))),0)
+ IFERROR(INDIRECT("'en double'!" &amp; ADDRESS(MATCH($D$2,'en double'!$A$1:$AA$1,0),MATCH($A53,'en double'!$A$1:$A$27,0))),0)
+ IFERROR(INDIRECT("'en double'!" &amp; ADDRESS(MATCH($E$2,'en double'!$A$1:$AA$1,0),MATCH($A53,'en double'!$A$1:$A$27,0))),0)
+ IFERROR(INDIRECT("'en double'!" &amp; ADDRESS(MATCH($A$3,'en double'!$A$1:$AA$1,0),MATCH($A53,'en double'!$A$1:$A$27,0))),0)
+ IFERROR(INDIRECT("'en double'!" &amp; ADDRESS(MATCH($B$3,'en double'!$A$1:$AA$1,0),MATCH($A53,'en double'!$A$1:$A$27,0))),0)
+ IFERROR(INDIRECT("'en double'!" &amp; ADDRESS(MATCH($C$3,'en double'!$A$1:$AA$1,0),MATCH($A53,'en double'!$A$1:$A$27,0))),0)
+ IFERROR(INDIRECT("'en double'!" &amp; ADDRESS(MATCH($D$3,'en double'!$A$1:$AA$1,0),MATCH($A53,'en double'!$A$1:$A$27,0))),0)
+ IFERROR(INDIRECT("'en double'!" &amp; ADDRESS(MATCH($E$3,'en double'!$A$1:$AA$1,0),MATCH($A53,'en double'!$A$1:$A$27,0))),0)
+ IFERROR(INDIRECT("'en double'!" &amp; ADDRESS(MATCH($A$1,'en double'!$A$1:$AA$1,0),MATCH($A53,'en double'!$A$1:$A$27,0))),0)) / SUM('en double'!$B$2:$AA$27)</f>
        <v>2.2078287287669984E-2</v>
      </c>
      <c r="D53" s="3">
        <f ca="1">(IFERROR(INDIRECT("'en double'!" &amp; ADDRESS(MATCH(A53,'en double'!$A$1:$A$27,0),MATCH($I$1,'en double'!$A$1:$AA$1,0))),0)
+ IFERROR(INDIRECT("'en double'!" &amp; ADDRESS(MATCH(A53,'en double'!$A$1:$A$27,0),MATCH($G$1,'en double'!$A$1:$AA$1,0))),0)
+ IFERROR(INDIRECT("'en double'!" &amp; ADDRESS(MATCH(A53,'en double'!$A$1:$A$27,0),MATCH($H$1,'en double'!$A$1:$AA$1,0))),0)
+ IFERROR(INDIRECT("'en double'!" &amp; ADDRESS(MATCH(A53,'en double'!$A$1:$A$27,0),MATCH($J$1,'en double'!$A$1:$AA$1,0))),0)
+ IFERROR(INDIRECT("'en double'!" &amp; ADDRESS(MATCH(A53,'en double'!$A$1:$A$27,0),MATCH($K$1,'en double'!$A$1:$AA$1,0))),0)
+ IFERROR(INDIRECT("'en double'!" &amp; ADDRESS(MATCH(A53,'en double'!$A$1:$A$27,0),MATCH($L$1,'en double'!$A$1:$AA$1,0))),0)
+ IFERROR(INDIRECT("'en double'!" &amp; ADDRESS(MATCH(A53,'en double'!$A$1:$A$27,0),MATCH($F$2,'en double'!$A$1:$AA$1,0))),0)
+ IFERROR(INDIRECT("'en double'!" &amp; ADDRESS(MATCH(A53,'en double'!$A$1:$A$27,0),MATCH($G$2,'en double'!$A$1:$AA$1,0))),0)
+ IFERROR(INDIRECT("'en double'!" &amp; ADDRESS(MATCH(A53,'en double'!$A$1:$A$27,0),MATCH($H$2,'en double'!$A$1:$AA$1,0))),0)
+ IFERROR(INDIRECT("'en double'!" &amp; ADDRESS(MATCH(A53,'en double'!$A$1:$A$27,0),MATCH($I$2,'en double'!$A$1:$AA$1,0))),0)
+ IFERROR(INDIRECT("'en double'!" &amp; ADDRESS(MATCH(A53,'en double'!$A$1:$A$27,0),MATCH($J$2,'en double'!$A$1:$AA$1,0))),0)
+ IFERROR(INDIRECT("'en double'!" &amp; ADDRESS(MATCH(A53,'en double'!$A$1:$A$27,0),MATCH($K$2,'en double'!$A$1:$AA$1,0))),0)
+ IFERROR(INDIRECT("'en double'!" &amp; ADDRESS(MATCH(A53,'en double'!$A$1:$A$27,0),MATCH($F$3,'en double'!$A$1:$AA$1,0))),0)
+ IFERROR(INDIRECT("'en double'!" &amp; ADDRESS(MATCH(A53,'en double'!$A$1:$A$27,0),MATCH($G$3,'en double'!$A$1:$AA$1,0))),0)
+ IFERROR(INDIRECT("'en double'!" &amp; ADDRESS(MATCH(A53,'en double'!$A$1:$A$27,0),MATCH($H$3,'en double'!$A$1:$AA$1,0))),0)
+ IFERROR(INDIRECT("'en double'!" &amp; ADDRESS(MATCH(A53,'en double'!$A$1:$A$27,0),MATCH($I$3,'en double'!$A$1:$AA$1,0))),0)
+ IFERROR(INDIRECT("'en double'!" &amp; ADDRESS(MATCH(A53,'en double'!$A$1:$A$27,0),MATCH($J$3,'en double'!$A$1:$AA$1,0))),0)
+ IFERROR(INDIRECT("'en double'!" &amp; ADDRESS(MATCH(A53,'en double'!$A$1:$A$27,0),MATCH($F$1,'en double'!$A$1:$AA$1,0))),0)) / SUM('en double'!$B$2:$AA$27)</f>
        <v>6.8297853278486198E-2</v>
      </c>
      <c r="E53" s="3">
        <f ca="1">(IFERROR(INDIRECT("'en double'!" &amp; ADDRESS(MATCH($A53,'en double'!$A$1:$A$27,0),MATCH($B$1,'en double'!$A$1:$AA$1,0))),0)
+ IFERROR(INDIRECT("'en double'!" &amp; ADDRESS(MATCH($A53,'en double'!$A$1:$A$27,0),MATCH($C$1,'en double'!$A$1:$AA$1,0))),0)
+ IFERROR(INDIRECT("'en double'!" &amp; ADDRESS(MATCH($A53,'en double'!$A$1:$A$27,0),MATCH($D$1,'en double'!$A$1:$AA$1,0))),0)
+ IFERROR(INDIRECT("'en double'!" &amp; ADDRESS(MATCH($A53,'en double'!$A$1:$A$27,0),MATCH($E$1,'en double'!$A$1:$AA$1,0))),0)
+ IFERROR(INDIRECT("'en double'!" &amp; ADDRESS(MATCH($A53,'en double'!$A$1:$A$27,0),MATCH($A$2,'en double'!$A$1:$AA$1,0))),0)
+ IFERROR(INDIRECT("'en double'!" &amp; ADDRESS(MATCH($A53,'en double'!$A$1:$A$27,0),MATCH($B$2,'en double'!$A$1:$AA$1,0))),0)
+ IFERROR(INDIRECT("'en double'!" &amp; ADDRESS(MATCH($A53,'en double'!$A$1:$A$27,0),MATCH($C$2,'en double'!$A$1:$AA$1,0))),0)
+ IFERROR(INDIRECT("'en double'!" &amp; ADDRESS(MATCH($A53,'en double'!$A$1:$A$27,0),MATCH($D$2,'en double'!$A$1:$AA$1,0))),0)
+ IFERROR(INDIRECT("'en double'!" &amp; ADDRESS(MATCH($A53,'en double'!$A$1:$A$27,0),MATCH($E$2,'en double'!$A$1:$AA$1,0))),0)
+ IFERROR(INDIRECT("'en double'!" &amp; ADDRESS(MATCH($A53,'en double'!$A$1:$A$27,0),MATCH($A$3,'en double'!$A$1:$AA$1,0))),0)
+ IFERROR(INDIRECT("'en double'!" &amp; ADDRESS(MATCH($A53,'en double'!$A$1:$A$27,0),MATCH($B$3,'en double'!$A$1:$AA$1,0))),0)
+ IFERROR(INDIRECT("'en double'!" &amp; ADDRESS(MATCH($A53,'en double'!$A$1:$A$27,0),MATCH($C$3,'en double'!$A$1:$AA$1,0))),0)
+ IFERROR(INDIRECT("'en double'!" &amp; ADDRESS(MATCH($A53,'en double'!$A$1:$A$27,0),MATCH($D$3,'en double'!$A$1:$AA$1,0))),0)
+ IFERROR(INDIRECT("'en double'!" &amp; ADDRESS(MATCH($A53,'en double'!$A$1:$A$27,0),MATCH($E$3,'en double'!$A$1:$AA$1,0))),0)
+ IFERROR(INDIRECT("'en double'!" &amp; ADDRESS(MATCH($A53,'en double'!$A$1:$A$27,0),MATCH($A$1,'en double'!$A$1:$AA$1,0))),0)) / SUM('en double'!$B$2:$AA$27)</f>
        <v>1.6387740188826678E-2</v>
      </c>
      <c r="F53" s="3">
        <f t="shared" ca="1" si="22"/>
        <v>8.4164316806328882E-2</v>
      </c>
      <c r="G53" s="140"/>
      <c r="H53" s="140"/>
      <c r="I53" s="343"/>
      <c r="J53" s="140"/>
      <c r="K53" s="344"/>
      <c r="M53" s="143"/>
      <c r="N53" s="105" t="s">
        <v>168</v>
      </c>
      <c r="O53" s="3">
        <f ca="1">(IFERROR(INDIRECT("'ru double'!" &amp; ADDRESS(MATCH($V$1,'ru double'!$A$1:$AH$1,0),MATCH($N53,'ru double'!$A$1:$A$34,0))),0)
+ IFERROR(INDIRECT("'ru double'!" &amp; ADDRESS(MATCH($T$1,'ru double'!$A$1:$AH$1,0),MATCH($N53,'ru double'!$A$1:$A$34,0))),0)
+ IFERROR(INDIRECT("'ru double'!" &amp; ADDRESS(MATCH($U$1,'ru double'!$A$1:$AH$1,0),MATCH($N53,'ru double'!$A$1:$A$34,0))),0)
+ IFERROR(INDIRECT("'ru double'!" &amp; ADDRESS(MATCH($W$1,'ru double'!$A$1:$AH$1,0),MATCH($N53,'ru double'!$A$1:$A$34,0))),0)
+ IFERROR(INDIRECT("'ru double'!" &amp; ADDRESS(MATCH($X$1,'ru double'!$A$1:$AH$1,0),MATCH($N53,'ru double'!$A$1:$A$34,0))),0)
+ IFERROR(INDIRECT("'ru double'!" &amp; ADDRESS(MATCH($Y$1,'ru double'!$A$1:$AH$1,0),MATCH($N53,'ru double'!$A$1:$A$34,0))),0)
+ IFERROR(INDIRECT("'ru double'!" &amp; ADDRESS(MATCH($S$2,'ru double'!$A$1:$AH$1,0),MATCH($N53,'ru double'!$A$1:$A$34,0))),0)
+ IFERROR(INDIRECT("'ru double'!" &amp; ADDRESS(MATCH($T$2,'ru double'!$A$1:$AH$1,0),MATCH($N53,'ru double'!$A$1:$A$34,0))),0)
+ IFERROR(INDIRECT("'ru double'!" &amp; ADDRESS(MATCH($U$2,'ru double'!$A$1:$AH$1,0),MATCH($N53,'ru double'!$A$1:$A$34,0))),0)
+ IFERROR(INDIRECT("'ru double'!" &amp; ADDRESS(MATCH($V$2,'ru double'!$A$1:$AH$1,0),MATCH($N53,'ru double'!$A$1:$A$34,0))),0)
+ IFERROR(INDIRECT("'ru double'!" &amp; ADDRESS(MATCH($W$2,'ru double'!$A$1:$AH$1,0),MATCH($N53,'ru double'!$A$1:$A$34,0))),0)
+ IFERROR(INDIRECT("'ru double'!" &amp; ADDRESS(MATCH($X$2,'ru double'!$A$1:$AH$1,0),MATCH($N53,'ru double'!$A$1:$A$34,0))),0)
+ IFERROR(INDIRECT("'ru double'!" &amp; ADDRESS(MATCH($S$3,'ru double'!$A$1:$AH$1,0),MATCH($N53,'ru double'!$A$1:$A$34,0))),0)
+ IFERROR(INDIRECT("'ru double'!" &amp; ADDRESS(MATCH($T$3,'ru double'!$A$1:$AH$1,0),MATCH($N53,'ru double'!$A$1:$A$34,0))),0)
+ IFERROR(INDIRECT("'ru double'!" &amp; ADDRESS(MATCH($U$3,'ru double'!$A$1:$AH$1,0),MATCH($N53,'ru double'!$A$1:$A$34,0))),0)
+ IFERROR(INDIRECT("'ru double'!" &amp; ADDRESS(MATCH($V$3,'ru double'!$A$1:$AH$1,0),MATCH($N53,'ru double'!$A$1:$A$34,0))),0)
+ IFERROR(INDIRECT("'ru double'!" &amp; ADDRESS(MATCH($W$3,'ru double'!$A$1:$AH$1,0),MATCH($N53,'ru double'!$A$1:$A$34,0))),0)
+ IFERROR(INDIRECT("'ru double'!" &amp; ADDRESS(MATCH($S$1,'ru double'!$A$1:$AH$1,0),MATCH($N53,'ru double'!$A$1:$A$34,0))),0)) / SUM('ru double'!$B$2:$AH$34)</f>
        <v>6.179379547462515E-2</v>
      </c>
      <c r="P53" s="3">
        <f ca="1">(IFERROR(INDIRECT("'ru double'!" &amp; ADDRESS(MATCH($O$1,'ru double'!$A$1:$AH$1,0),MATCH($N53,'ru double'!$A$1:$A$34,0))),0)
+ IFERROR(INDIRECT("'ru double'!" &amp; ADDRESS(MATCH($P$1,'ru double'!$A$1:$AH$1,0),MATCH($N53,'ru double'!$A$1:$A$34,0))),0)
+ IFERROR(INDIRECT("'ru double'!" &amp; ADDRESS(MATCH($Q$1,'ru double'!$A$1:$AH$1,0),MATCH($N53,'ru double'!$A$1:$A$34,0))),0)
+ IFERROR(INDIRECT("'ru double'!" &amp; ADDRESS(MATCH($R$1,'ru double'!$A$1:$AH$1,0),MATCH($N53,'ru double'!$A$1:$A$34,0))),0)
+ IFERROR(INDIRECT("'ru double'!" &amp; ADDRESS(MATCH($N$2,'ru double'!$A$1:$AH$1,0),MATCH($N53,'ru double'!$A$1:$A$34,0))),0)
+ IFERROR(INDIRECT("'ru double'!" &amp; ADDRESS(MATCH($O$2,'ru double'!$A$1:$AH$1,0),MATCH($N53,'ru double'!$A$1:$A$34,0))),0)
+ IFERROR(INDIRECT("'ru double'!" &amp; ADDRESS(MATCH($P$2,'ru double'!$A$1:$AH$1,0),MATCH($N53,'ru double'!$A$1:$A$34,0))),0)
+ IFERROR(INDIRECT("'ru double'!" &amp; ADDRESS(MATCH($Q$2,'ru double'!$A$1:$AH$1,0),MATCH($N53,'ru double'!$A$1:$A$34,0))),0)
+ IFERROR(INDIRECT("'ru double'!" &amp; ADDRESS(MATCH($R$2,'ru double'!$A$1:$AH$1,0),MATCH($N53,'ru double'!$A$1:$A$34,0))),0)
+ IFERROR(INDIRECT("'ru double'!" &amp; ADDRESS(MATCH($N$3,'ru double'!$A$1:$AH$1,0),MATCH($N53,'ru double'!$A$1:$A$34,0))),0)
+ IFERROR(INDIRECT("'ru double'!" &amp; ADDRESS(MATCH($O$3,'ru double'!$A$1:$AH$1,0),MATCH($N53,'ru double'!$A$1:$A$34,0))),0)
+ IFERROR(INDIRECT("'ru double'!" &amp; ADDRESS(MATCH($P$3,'ru double'!$A$1:$AH$1,0),MATCH($N53,'ru double'!$A$1:$A$34,0))),0)
+ IFERROR(INDIRECT("'ru double'!" &amp; ADDRESS(MATCH($Q$3,'ru double'!$A$1:$AH$1,0),MATCH($N53,'ru double'!$A$1:$A$34,0))),0)
+ IFERROR(INDIRECT("'ru double'!" &amp; ADDRESS(MATCH($R$3,'ru double'!$A$1:$AH$1,0),MATCH($N53,'ru double'!$A$1:$A$34,0))),0)
+ IFERROR(INDIRECT("'ru double'!" &amp; ADDRESS(MATCH($N$1,'ru double'!$A$1:$AH$1,0),MATCH($N53,'ru double'!$A$1:$A$34,0))),0)) / SUM('ru double'!$B$2:$AH$34)</f>
        <v>1.7156416935058916E-2</v>
      </c>
      <c r="Q53" s="3">
        <f ca="1">(IFERROR(INDIRECT("'ru double'!" &amp; ADDRESS(MATCH($N53,'ru double'!$A$1:$A$34,0),MATCH($V$1,'ru double'!$A$1:$AH$1,0))),0)
+ IFERROR(INDIRECT("'ru double'!" &amp; ADDRESS(MATCH($N53,'ru double'!$A$1:$A$34,0),MATCH($T$1,'ru double'!$A$1:$AH$1,0))),0)
+ IFERROR(INDIRECT("'ru double'!" &amp; ADDRESS(MATCH($N53,'ru double'!$A$1:$A$34,0),MATCH($U$1,'ru double'!$A$1:$AH$1,0))),0)
+ IFERROR(INDIRECT("'ru double'!" &amp; ADDRESS(MATCH($N53,'ru double'!$A$1:$A$34,0),MATCH($W$1,'ru double'!$A$1:$AH$1,0))),0)
+ IFERROR(INDIRECT("'ru double'!" &amp; ADDRESS(MATCH($N53,'ru double'!$A$1:$A$34,0),MATCH($X$1,'ru double'!$A$1:$AH$1,0))),0)
+ IFERROR(INDIRECT("'ru double'!" &amp; ADDRESS(MATCH($N53,'ru double'!$A$1:$A$34,0),MATCH($Y$1,'ru double'!$A$1:$AH$1,0))),0)
+ IFERROR(INDIRECT("'ru double'!" &amp; ADDRESS(MATCH($N53,'ru double'!$A$1:$A$34,0),MATCH($S$2,'ru double'!$A$1:$AH$1,0))),0)
+ IFERROR(INDIRECT("'ru double'!" &amp; ADDRESS(MATCH($N53,'ru double'!$A$1:$A$34,0),MATCH($T$2,'ru double'!$A$1:$AH$1,0))),0)
+ IFERROR(INDIRECT("'ru double'!" &amp; ADDRESS(MATCH($N53,'ru double'!$A$1:$A$34,0),MATCH($U$2,'ru double'!$A$1:$AH$1,0))),0)
+ IFERROR(INDIRECT("'ru double'!" &amp; ADDRESS(MATCH($N53,'ru double'!$A$1:$A$34,0),MATCH($V$2,'ru double'!$A$1:$AH$1,0))),0)
+ IFERROR(INDIRECT("'ru double'!" &amp; ADDRESS(MATCH($N53,'ru double'!$A$1:$A$34,0),MATCH($W$2,'ru double'!$A$1:$AH$1,0))),0)
+ IFERROR(INDIRECT("'ru double'!" &amp; ADDRESS(MATCH($N53,'ru double'!$A$1:$A$34,0),MATCH($X$2,'ru double'!$A$1:$AH$1,0))),0)
+ IFERROR(INDIRECT("'ru double'!" &amp; ADDRESS(MATCH($N53,'ru double'!$A$1:$A$34,0),MATCH($S$3,'ru double'!$A$1:$AH$1,0))),0)
+ IFERROR(INDIRECT("'ru double'!" &amp; ADDRESS(MATCH($N53,'ru double'!$A$1:$A$34,0),MATCH($T$3,'ru double'!$A$1:$AH$1,0))),0)
+ IFERROR(INDIRECT("'ru double'!" &amp; ADDRESS(MATCH($N53,'ru double'!$A$1:$A$34,0),MATCH($U$3,'ru double'!$A$1:$AH$1,0))),0)
+ IFERROR(INDIRECT("'ru double'!" &amp; ADDRESS(MATCH($N53,'ru double'!$A$1:$A$34,0),MATCH($V$3,'ru double'!$A$1:$AH$1,0))),0)
+ IFERROR(INDIRECT("'ru double'!" &amp; ADDRESS(MATCH($N53,'ru double'!$A$1:$A$34,0),MATCH($W$3,'ru double'!$A$1:$AH$1,0))),0)
+ IFERROR(INDIRECT("'ru double'!" &amp; ADDRESS(MATCH($N53,'ru double'!$A$1:$A$34,0),MATCH($S$1,'ru double'!$A$1:$AH$1,0))),0)) / SUM('ru double'!$B$2:$AH$34)</f>
        <v>4.7228246002362098E-2</v>
      </c>
      <c r="R53" s="3">
        <f ca="1">(IFERROR(INDIRECT("'ru double'!" &amp; ADDRESS(MATCH($N53,'ru double'!$A$1:$A$34,0),MATCH($O$1,'ru double'!$A$1:$AH$1,0))),0)
+ IFERROR(INDIRECT("'ru double'!" &amp; ADDRESS(MATCH($N53,'ru double'!$A$1:$A$34,0),MATCH($P$1,'ru double'!$A$1:$AH$1,0))),0)
+ IFERROR(INDIRECT("'ru double'!" &amp; ADDRESS(MATCH($N53,'ru double'!$A$1:$A$34,0),MATCH($Q$1,'ru double'!$A$1:$AH$1,0))),0)
+ IFERROR(INDIRECT("'ru double'!" &amp; ADDRESS(MATCH($N53,'ru double'!$A$1:$A$34,0),MATCH($R$1,'ru double'!$A$1:$AH$1,0))),0)
+ IFERROR(INDIRECT("'ru double'!" &amp; ADDRESS(MATCH($N53,'ru double'!$A$1:$A$34,0),MATCH($N$2,'ru double'!$A$1:$AH$1,0))),0)
+ IFERROR(INDIRECT("'ru double'!" &amp; ADDRESS(MATCH($N53,'ru double'!$A$1:$A$34,0),MATCH($O$2,'ru double'!$A$1:$AH$1,0))),0)
+ IFERROR(INDIRECT("'ru double'!" &amp; ADDRESS(MATCH($N53,'ru double'!$A$1:$A$34,0),MATCH($P$2,'ru double'!$A$1:$AH$1,0))),0)
+ IFERROR(INDIRECT("'ru double'!" &amp; ADDRESS(MATCH($N53,'ru double'!$A$1:$A$34,0),MATCH($Q$2,'ru double'!$A$1:$AH$1,0))),0)
+ IFERROR(INDIRECT("'ru double'!" &amp; ADDRESS(MATCH($N53,'ru double'!$A$1:$A$34,0),MATCH($R$2,'ru double'!$A$1:$AH$1,0))),0)
+ IFERROR(INDIRECT("'ru double'!" &amp; ADDRESS(MATCH($N53,'ru double'!$A$1:$A$34,0),MATCH($N$3,'ru double'!$A$1:$AH$1,0))),0)
+ IFERROR(INDIRECT("'ru double'!" &amp; ADDRESS(MATCH($N53,'ru double'!$A$1:$A$34,0),MATCH($O$3,'ru double'!$A$1:$AH$1,0))),0)
+ IFERROR(INDIRECT("'ru double'!" &amp; ADDRESS(MATCH($N53,'ru double'!$A$1:$A$34,0),MATCH($P$3,'ru double'!$A$1:$AH$1,0))),0)
+ IFERROR(INDIRECT("'ru double'!" &amp; ADDRESS(MATCH($N53,'ru double'!$A$1:$A$34,0),MATCH($Q$3,'ru double'!$A$1:$AH$1,0))),0)
+ IFERROR(INDIRECT("'ru double'!" &amp; ADDRESS(MATCH($N53,'ru double'!$A$1:$A$34,0),MATCH($R$3,'ru double'!$A$1:$AH$1,0))),0)
+ IFERROR(INDIRECT("'ru double'!" &amp; ADDRESS(MATCH($N53,'ru double'!$A$1:$A$34,0),MATCH($N$1,'ru double'!$A$1:$AH$1,0))),0)) / SUM('ru double'!$B$2:$AH$34)</f>
        <v>2.8039849177629712E-2</v>
      </c>
      <c r="S53" s="3">
        <f t="shared" ca="1" si="23"/>
        <v>6.382577536429862E-2</v>
      </c>
      <c r="V53" s="169"/>
      <c r="W53" s="3"/>
      <c r="Z53" s="32"/>
    </row>
    <row r="54" spans="1:26" ht="15" customHeight="1" x14ac:dyDescent="0.25">
      <c r="A54" s="1" t="s">
        <v>214</v>
      </c>
      <c r="B54" s="3">
        <f ca="1">(IFERROR(INDIRECT("'en double'!" &amp; ADDRESS(MATCH($I$1,'en double'!$A$1:$AA$1,0),MATCH($A54,'en double'!$A$1:$A$27,0))),0)
+ IFERROR(INDIRECT("'en double'!" &amp; ADDRESS(MATCH($G$1,'en double'!$A$1:$AA$1,0),MATCH($A54,'en double'!$A$1:$A$27,0))),0)
+ IFERROR(INDIRECT("'en double'!" &amp; ADDRESS(MATCH($H$1,'en double'!$A$1:$AA$1,0),MATCH($A54,'en double'!$A$1:$A$27,0))),0)
+ IFERROR(INDIRECT("'en double'!" &amp; ADDRESS(MATCH($J$1,'en double'!$A$1:$AA$1,0),MATCH($A54,'en double'!$A$1:$A$27,0))),0)
+ IFERROR(INDIRECT("'en double'!" &amp; ADDRESS(MATCH($K$1,'en double'!$A$1:$AA$1,0),MATCH($A54,'en double'!$A$1:$A$27,0))),0)
+ IFERROR(INDIRECT("'en double'!" &amp; ADDRESS(MATCH($L$1,'en double'!$A$1:$AA$1,0),MATCH($A54,'en double'!$A$1:$A$27,0))),0)
+ IFERROR(INDIRECT("'en double'!" &amp; ADDRESS(MATCH($F$2,'en double'!$A$1:$AA$1,0),MATCH($A54,'en double'!$A$1:$A$27,0))),0)
+ IFERROR(INDIRECT("'en double'!" &amp; ADDRESS(MATCH($G$2,'en double'!$A$1:$AA$1,0),MATCH($A54,'en double'!$A$1:$A$27,0))),0)
+ IFERROR(INDIRECT("'en double'!" &amp; ADDRESS(MATCH($H$2,'en double'!$A$1:$AA$1,0),MATCH($A54,'en double'!$A$1:$A$27,0))),0)
+ IFERROR(INDIRECT("'en double'!" &amp; ADDRESS(MATCH($I$2,'en double'!$A$1:$AA$1,0),MATCH($A54,'en double'!$A$1:$A$27,0))),0)
+ IFERROR(INDIRECT("'en double'!" &amp; ADDRESS(MATCH($J$2,'en double'!$A$1:$AA$1,0),MATCH($A54,'en double'!$A$1:$A$27,0))),0)
+ IFERROR(INDIRECT("'en double'!" &amp; ADDRESS(MATCH($K$2,'en double'!$A$1:$AA$1,0),MATCH($A54,'en double'!$A$1:$A$27,0))),0)
+ IFERROR(INDIRECT("'en double'!" &amp; ADDRESS(MATCH($F$3,'en double'!$A$1:$AA$1,0),MATCH($A54,'en double'!$A$1:$A$27,0))),0)
+ IFERROR(INDIRECT("'en double'!" &amp; ADDRESS(MATCH($G$3,'en double'!$A$1:$AA$1,0),MATCH($A54,'en double'!$A$1:$A$27,0))),0)
+ IFERROR(INDIRECT("'en double'!" &amp; ADDRESS(MATCH($H$3,'en double'!$A$1:$AA$1,0),MATCH($A54,'en double'!$A$1:$A$27,0))),0)
+ IFERROR(INDIRECT("'en double'!" &amp; ADDRESS(MATCH($I$3,'en double'!$A$1:$AA$1,0),MATCH($A54,'en double'!$A$1:$A$27,0))),0)
+ IFERROR(INDIRECT("'en double'!" &amp; ADDRESS(MATCH($J$3,'en double'!$A$1:$AA$1,0),MATCH($A54,'en double'!$A$1:$A$27,0))),0)
+ IFERROR(INDIRECT("'en double'!" &amp; ADDRESS(MATCH($F$1,'en double'!$A$1:$AA$1,0),MATCH($A54,'en double'!$A$1:$A$27,0))),0)) / SUM('en double'!$B$2:$AA$27)</f>
        <v>5.887491546520536E-2</v>
      </c>
      <c r="C54" s="3">
        <f ca="1">(IFERROR(INDIRECT("'en double'!" &amp; ADDRESS(MATCH($B$1,'en double'!$A$1:$AA$1,0),MATCH($A54,'en double'!$A$1:$A$27,0))),0)
+ IFERROR(INDIRECT("'en double'!" &amp; ADDRESS(MATCH($C$1,'en double'!$A$1:$AA$1,0),MATCH($A54,'en double'!$A$1:$A$27,0))),0)
+ IFERROR(INDIRECT("'en double'!" &amp; ADDRESS(MATCH($D$1,'en double'!$A$1:$AA$1,0),MATCH($A54,'en double'!$A$1:$A$27,0))),0)
+ IFERROR(INDIRECT("'en double'!" &amp; ADDRESS(MATCH($E$1,'en double'!$A$1:$AA$1,0),MATCH($A54,'en double'!$A$1:$A$27,0))),0)
+ IFERROR(INDIRECT("'en double'!" &amp; ADDRESS(MATCH($A$2,'en double'!$A$1:$AA$1,0),MATCH($A54,'en double'!$A$1:$A$27,0))),0)
+ IFERROR(INDIRECT("'en double'!" &amp; ADDRESS(MATCH($B$2,'en double'!$A$1:$AA$1,0),MATCH($A54,'en double'!$A$1:$A$27,0))),0)
+ IFERROR(INDIRECT("'en double'!" &amp; ADDRESS(MATCH($C$2,'en double'!$A$1:$AA$1,0),MATCH($A54,'en double'!$A$1:$A$27,0))),0)
+ IFERROR(INDIRECT("'en double'!" &amp; ADDRESS(MATCH($D$2,'en double'!$A$1:$AA$1,0),MATCH($A54,'en double'!$A$1:$A$27,0))),0)
+ IFERROR(INDIRECT("'en double'!" &amp; ADDRESS(MATCH($E$2,'en double'!$A$1:$AA$1,0),MATCH($A54,'en double'!$A$1:$A$27,0))),0)
+ IFERROR(INDIRECT("'en double'!" &amp; ADDRESS(MATCH($A$3,'en double'!$A$1:$AA$1,0),MATCH($A54,'en double'!$A$1:$A$27,0))),0)
+ IFERROR(INDIRECT("'en double'!" &amp; ADDRESS(MATCH($B$3,'en double'!$A$1:$AA$1,0),MATCH($A54,'en double'!$A$1:$A$27,0))),0)
+ IFERROR(INDIRECT("'en double'!" &amp; ADDRESS(MATCH($C$3,'en double'!$A$1:$AA$1,0),MATCH($A54,'en double'!$A$1:$A$27,0))),0)
+ IFERROR(INDIRECT("'en double'!" &amp; ADDRESS(MATCH($D$3,'en double'!$A$1:$AA$1,0),MATCH($A54,'en double'!$A$1:$A$27,0))),0)
+ IFERROR(INDIRECT("'en double'!" &amp; ADDRESS(MATCH($E$3,'en double'!$A$1:$AA$1,0),MATCH($A54,'en double'!$A$1:$A$27,0))),0)
+ IFERROR(INDIRECT("'en double'!" &amp; ADDRESS(MATCH($A$1,'en double'!$A$1:$AA$1,0),MATCH($A54,'en double'!$A$1:$A$27,0))),0)) / SUM('en double'!$B$2:$AA$27)</f>
        <v>1.7561042647164606E-2</v>
      </c>
      <c r="D54" s="3">
        <f ca="1">(IFERROR(INDIRECT("'en double'!" &amp; ADDRESS(MATCH(A54,'en double'!$A$1:$A$27,0),MATCH($I$1,'en double'!$A$1:$AA$1,0))),0)
+ IFERROR(INDIRECT("'en double'!" &amp; ADDRESS(MATCH(A54,'en double'!$A$1:$A$27,0),MATCH($G$1,'en double'!$A$1:$AA$1,0))),0)
+ IFERROR(INDIRECT("'en double'!" &amp; ADDRESS(MATCH(A54,'en double'!$A$1:$A$27,0),MATCH($H$1,'en double'!$A$1:$AA$1,0))),0)
+ IFERROR(INDIRECT("'en double'!" &amp; ADDRESS(MATCH(A54,'en double'!$A$1:$A$27,0),MATCH($J$1,'en double'!$A$1:$AA$1,0))),0)
+ IFERROR(INDIRECT("'en double'!" &amp; ADDRESS(MATCH(A54,'en double'!$A$1:$A$27,0),MATCH($K$1,'en double'!$A$1:$AA$1,0))),0)
+ IFERROR(INDIRECT("'en double'!" &amp; ADDRESS(MATCH(A54,'en double'!$A$1:$A$27,0),MATCH($L$1,'en double'!$A$1:$AA$1,0))),0)
+ IFERROR(INDIRECT("'en double'!" &amp; ADDRESS(MATCH(A54,'en double'!$A$1:$A$27,0),MATCH($F$2,'en double'!$A$1:$AA$1,0))),0)
+ IFERROR(INDIRECT("'en double'!" &amp; ADDRESS(MATCH(A54,'en double'!$A$1:$A$27,0),MATCH($G$2,'en double'!$A$1:$AA$1,0))),0)
+ IFERROR(INDIRECT("'en double'!" &amp; ADDRESS(MATCH(A54,'en double'!$A$1:$A$27,0),MATCH($H$2,'en double'!$A$1:$AA$1,0))),0)
+ IFERROR(INDIRECT("'en double'!" &amp; ADDRESS(MATCH(A54,'en double'!$A$1:$A$27,0),MATCH($I$2,'en double'!$A$1:$AA$1,0))),0)
+ IFERROR(INDIRECT("'en double'!" &amp; ADDRESS(MATCH(A54,'en double'!$A$1:$A$27,0),MATCH($J$2,'en double'!$A$1:$AA$1,0))),0)
+ IFERROR(INDIRECT("'en double'!" &amp; ADDRESS(MATCH(A54,'en double'!$A$1:$A$27,0),MATCH($K$2,'en double'!$A$1:$AA$1,0))),0)
+ IFERROR(INDIRECT("'en double'!" &amp; ADDRESS(MATCH(A54,'en double'!$A$1:$A$27,0),MATCH($F$3,'en double'!$A$1:$AA$1,0))),0)
+ IFERROR(INDIRECT("'en double'!" &amp; ADDRESS(MATCH(A54,'en double'!$A$1:$A$27,0),MATCH($G$3,'en double'!$A$1:$AA$1,0))),0)
+ IFERROR(INDIRECT("'en double'!" &amp; ADDRESS(MATCH(A54,'en double'!$A$1:$A$27,0),MATCH($H$3,'en double'!$A$1:$AA$1,0))),0)
+ IFERROR(INDIRECT("'en double'!" &amp; ADDRESS(MATCH(A54,'en double'!$A$1:$A$27,0),MATCH($I$3,'en double'!$A$1:$AA$1,0))),0)
+ IFERROR(INDIRECT("'en double'!" &amp; ADDRESS(MATCH(A54,'en double'!$A$1:$A$27,0),MATCH($J$3,'en double'!$A$1:$AA$1,0))),0)
+ IFERROR(INDIRECT("'en double'!" &amp; ADDRESS(MATCH(A54,'en double'!$A$1:$A$27,0),MATCH($F$1,'en double'!$A$1:$AA$1,0))),0)) / SUM('en double'!$B$2:$AA$27)</f>
        <v>7.4838688324640787E-2</v>
      </c>
      <c r="E54" s="3">
        <f ca="1">(IFERROR(INDIRECT("'en double'!" &amp; ADDRESS(MATCH($A54,'en double'!$A$1:$A$27,0),MATCH($B$1,'en double'!$A$1:$AA$1,0))),0)
+ IFERROR(INDIRECT("'en double'!" &amp; ADDRESS(MATCH($A54,'en double'!$A$1:$A$27,0),MATCH($C$1,'en double'!$A$1:$AA$1,0))),0)
+ IFERROR(INDIRECT("'en double'!" &amp; ADDRESS(MATCH($A54,'en double'!$A$1:$A$27,0),MATCH($D$1,'en double'!$A$1:$AA$1,0))),0)
+ IFERROR(INDIRECT("'en double'!" &amp; ADDRESS(MATCH($A54,'en double'!$A$1:$A$27,0),MATCH($E$1,'en double'!$A$1:$AA$1,0))),0)
+ IFERROR(INDIRECT("'en double'!" &amp; ADDRESS(MATCH($A54,'en double'!$A$1:$A$27,0),MATCH($A$2,'en double'!$A$1:$AA$1,0))),0)
+ IFERROR(INDIRECT("'en double'!" &amp; ADDRESS(MATCH($A54,'en double'!$A$1:$A$27,0),MATCH($B$2,'en double'!$A$1:$AA$1,0))),0)
+ IFERROR(INDIRECT("'en double'!" &amp; ADDRESS(MATCH($A54,'en double'!$A$1:$A$27,0),MATCH($C$2,'en double'!$A$1:$AA$1,0))),0)
+ IFERROR(INDIRECT("'en double'!" &amp; ADDRESS(MATCH($A54,'en double'!$A$1:$A$27,0),MATCH($D$2,'en double'!$A$1:$AA$1,0))),0)
+ IFERROR(INDIRECT("'en double'!" &amp; ADDRESS(MATCH($A54,'en double'!$A$1:$A$27,0),MATCH($E$2,'en double'!$A$1:$AA$1,0))),0)
+ IFERROR(INDIRECT("'en double'!" &amp; ADDRESS(MATCH($A54,'en double'!$A$1:$A$27,0),MATCH($A$3,'en double'!$A$1:$AA$1,0))),0)
+ IFERROR(INDIRECT("'en double'!" &amp; ADDRESS(MATCH($A54,'en double'!$A$1:$A$27,0),MATCH($B$3,'en double'!$A$1:$AA$1,0))),0)
+ IFERROR(INDIRECT("'en double'!" &amp; ADDRESS(MATCH($A54,'en double'!$A$1:$A$27,0),MATCH($C$3,'en double'!$A$1:$AA$1,0))),0)
+ IFERROR(INDIRECT("'en double'!" &amp; ADDRESS(MATCH($A54,'en double'!$A$1:$A$27,0),MATCH($D$3,'en double'!$A$1:$AA$1,0))),0)
+ IFERROR(INDIRECT("'en double'!" &amp; ADDRESS(MATCH($A54,'en double'!$A$1:$A$27,0),MATCH($E$3,'en double'!$A$1:$AA$1,0))),0)
+ IFERROR(INDIRECT("'en double'!" &amp; ADDRESS(MATCH($A54,'en double'!$A$1:$A$27,0),MATCH($A$1,'en double'!$A$1:$AA$1,0))),0)) / SUM('en double'!$B$2:$AA$27)</f>
        <v>1.7138314108704943E-2</v>
      </c>
      <c r="F54" s="3">
        <f t="shared" ca="1" si="22"/>
        <v>9.9014247033976599E-2</v>
      </c>
      <c r="G54" s="140"/>
      <c r="H54" s="140"/>
      <c r="I54" s="343"/>
      <c r="J54" s="140"/>
      <c r="K54" s="344"/>
      <c r="M54" s="143"/>
      <c r="N54" s="105" t="s">
        <v>173</v>
      </c>
      <c r="O54" s="3">
        <f ca="1">(IFERROR(INDIRECT("'ru double'!" &amp; ADDRESS(MATCH($V$1,'ru double'!$A$1:$AH$1,0),MATCH($N54,'ru double'!$A$1:$A$34,0))),0)
+ IFERROR(INDIRECT("'ru double'!" &amp; ADDRESS(MATCH($T$1,'ru double'!$A$1:$AH$1,0),MATCH($N54,'ru double'!$A$1:$A$34,0))),0)
+ IFERROR(INDIRECT("'ru double'!" &amp; ADDRESS(MATCH($U$1,'ru double'!$A$1:$AH$1,0),MATCH($N54,'ru double'!$A$1:$A$34,0))),0)
+ IFERROR(INDIRECT("'ru double'!" &amp; ADDRESS(MATCH($W$1,'ru double'!$A$1:$AH$1,0),MATCH($N54,'ru double'!$A$1:$A$34,0))),0)
+ IFERROR(INDIRECT("'ru double'!" &amp; ADDRESS(MATCH($X$1,'ru double'!$A$1:$AH$1,0),MATCH($N54,'ru double'!$A$1:$A$34,0))),0)
+ IFERROR(INDIRECT("'ru double'!" &amp; ADDRESS(MATCH($Y$1,'ru double'!$A$1:$AH$1,0),MATCH($N54,'ru double'!$A$1:$A$34,0))),0)
+ IFERROR(INDIRECT("'ru double'!" &amp; ADDRESS(MATCH($S$2,'ru double'!$A$1:$AH$1,0),MATCH($N54,'ru double'!$A$1:$A$34,0))),0)
+ IFERROR(INDIRECT("'ru double'!" &amp; ADDRESS(MATCH($T$2,'ru double'!$A$1:$AH$1,0),MATCH($N54,'ru double'!$A$1:$A$34,0))),0)
+ IFERROR(INDIRECT("'ru double'!" &amp; ADDRESS(MATCH($U$2,'ru double'!$A$1:$AH$1,0),MATCH($N54,'ru double'!$A$1:$A$34,0))),0)
+ IFERROR(INDIRECT("'ru double'!" &amp; ADDRESS(MATCH($V$2,'ru double'!$A$1:$AH$1,0),MATCH($N54,'ru double'!$A$1:$A$34,0))),0)
+ IFERROR(INDIRECT("'ru double'!" &amp; ADDRESS(MATCH($W$2,'ru double'!$A$1:$AH$1,0),MATCH($N54,'ru double'!$A$1:$A$34,0))),0)
+ IFERROR(INDIRECT("'ru double'!" &amp; ADDRESS(MATCH($X$2,'ru double'!$A$1:$AH$1,0),MATCH($N54,'ru double'!$A$1:$A$34,0))),0)
+ IFERROR(INDIRECT("'ru double'!" &amp; ADDRESS(MATCH($S$3,'ru double'!$A$1:$AH$1,0),MATCH($N54,'ru double'!$A$1:$A$34,0))),0)
+ IFERROR(INDIRECT("'ru double'!" &amp; ADDRESS(MATCH($T$3,'ru double'!$A$1:$AH$1,0),MATCH($N54,'ru double'!$A$1:$A$34,0))),0)
+ IFERROR(INDIRECT("'ru double'!" &amp; ADDRESS(MATCH($U$3,'ru double'!$A$1:$AH$1,0),MATCH($N54,'ru double'!$A$1:$A$34,0))),0)
+ IFERROR(INDIRECT("'ru double'!" &amp; ADDRESS(MATCH($V$3,'ru double'!$A$1:$AH$1,0),MATCH($N54,'ru double'!$A$1:$A$34,0))),0)
+ IFERROR(INDIRECT("'ru double'!" &amp; ADDRESS(MATCH($W$3,'ru double'!$A$1:$AH$1,0),MATCH($N54,'ru double'!$A$1:$A$34,0))),0)
+ IFERROR(INDIRECT("'ru double'!" &amp; ADDRESS(MATCH($S$1,'ru double'!$A$1:$AH$1,0),MATCH($N54,'ru double'!$A$1:$A$34,0))),0)) / SUM('ru double'!$B$2:$AH$34)</f>
        <v>2.2172408529587333E-2</v>
      </c>
      <c r="P54" s="3">
        <f ca="1">(IFERROR(INDIRECT("'ru double'!" &amp; ADDRESS(MATCH($O$1,'ru double'!$A$1:$AH$1,0),MATCH($N54,'ru double'!$A$1:$A$34,0))),0)
+ IFERROR(INDIRECT("'ru double'!" &amp; ADDRESS(MATCH($P$1,'ru double'!$A$1:$AH$1,0),MATCH($N54,'ru double'!$A$1:$A$34,0))),0)
+ IFERROR(INDIRECT("'ru double'!" &amp; ADDRESS(MATCH($Q$1,'ru double'!$A$1:$AH$1,0),MATCH($N54,'ru double'!$A$1:$A$34,0))),0)
+ IFERROR(INDIRECT("'ru double'!" &amp; ADDRESS(MATCH($R$1,'ru double'!$A$1:$AH$1,0),MATCH($N54,'ru double'!$A$1:$A$34,0))),0)
+ IFERROR(INDIRECT("'ru double'!" &amp; ADDRESS(MATCH($N$2,'ru double'!$A$1:$AH$1,0),MATCH($N54,'ru double'!$A$1:$A$34,0))),0)
+ IFERROR(INDIRECT("'ru double'!" &amp; ADDRESS(MATCH($O$2,'ru double'!$A$1:$AH$1,0),MATCH($N54,'ru double'!$A$1:$A$34,0))),0)
+ IFERROR(INDIRECT("'ru double'!" &amp; ADDRESS(MATCH($P$2,'ru double'!$A$1:$AH$1,0),MATCH($N54,'ru double'!$A$1:$A$34,0))),0)
+ IFERROR(INDIRECT("'ru double'!" &amp; ADDRESS(MATCH($Q$2,'ru double'!$A$1:$AH$1,0),MATCH($N54,'ru double'!$A$1:$A$34,0))),0)
+ IFERROR(INDIRECT("'ru double'!" &amp; ADDRESS(MATCH($R$2,'ru double'!$A$1:$AH$1,0),MATCH($N54,'ru double'!$A$1:$A$34,0))),0)
+ IFERROR(INDIRECT("'ru double'!" &amp; ADDRESS(MATCH($N$3,'ru double'!$A$1:$AH$1,0),MATCH($N54,'ru double'!$A$1:$A$34,0))),0)
+ IFERROR(INDIRECT("'ru double'!" &amp; ADDRESS(MATCH($O$3,'ru double'!$A$1:$AH$1,0),MATCH($N54,'ru double'!$A$1:$A$34,0))),0)
+ IFERROR(INDIRECT("'ru double'!" &amp; ADDRESS(MATCH($P$3,'ru double'!$A$1:$AH$1,0),MATCH($N54,'ru double'!$A$1:$A$34,0))),0)
+ IFERROR(INDIRECT("'ru double'!" &amp; ADDRESS(MATCH($Q$3,'ru double'!$A$1:$AH$1,0),MATCH($N54,'ru double'!$A$1:$A$34,0))),0)
+ IFERROR(INDIRECT("'ru double'!" &amp; ADDRESS(MATCH($R$3,'ru double'!$A$1:$AH$1,0),MATCH($N54,'ru double'!$A$1:$A$34,0))),0)
+ IFERROR(INDIRECT("'ru double'!" &amp; ADDRESS(MATCH($N$1,'ru double'!$A$1:$AH$1,0),MATCH($N54,'ru double'!$A$1:$A$34,0))),0)) / SUM('ru double'!$B$2:$AH$34)</f>
        <v>4.3606799212660939E-2</v>
      </c>
      <c r="Q54" s="3">
        <f ca="1">(IFERROR(INDIRECT("'ru double'!" &amp; ADDRESS(MATCH($N54,'ru double'!$A$1:$A$34,0),MATCH($V$1,'ru double'!$A$1:$AH$1,0))),0)
+ IFERROR(INDIRECT("'ru double'!" &amp; ADDRESS(MATCH($N54,'ru double'!$A$1:$A$34,0),MATCH($T$1,'ru double'!$A$1:$AH$1,0))),0)
+ IFERROR(INDIRECT("'ru double'!" &amp; ADDRESS(MATCH($N54,'ru double'!$A$1:$A$34,0),MATCH($U$1,'ru double'!$A$1:$AH$1,0))),0)
+ IFERROR(INDIRECT("'ru double'!" &amp; ADDRESS(MATCH($N54,'ru double'!$A$1:$A$34,0),MATCH($W$1,'ru double'!$A$1:$AH$1,0))),0)
+ IFERROR(INDIRECT("'ru double'!" &amp; ADDRESS(MATCH($N54,'ru double'!$A$1:$A$34,0),MATCH($X$1,'ru double'!$A$1:$AH$1,0))),0)
+ IFERROR(INDIRECT("'ru double'!" &amp; ADDRESS(MATCH($N54,'ru double'!$A$1:$A$34,0),MATCH($Y$1,'ru double'!$A$1:$AH$1,0))),0)
+ IFERROR(INDIRECT("'ru double'!" &amp; ADDRESS(MATCH($N54,'ru double'!$A$1:$A$34,0),MATCH($S$2,'ru double'!$A$1:$AH$1,0))),0)
+ IFERROR(INDIRECT("'ru double'!" &amp; ADDRESS(MATCH($N54,'ru double'!$A$1:$A$34,0),MATCH($T$2,'ru double'!$A$1:$AH$1,0))),0)
+ IFERROR(INDIRECT("'ru double'!" &amp; ADDRESS(MATCH($N54,'ru double'!$A$1:$A$34,0),MATCH($U$2,'ru double'!$A$1:$AH$1,0))),0)
+ IFERROR(INDIRECT("'ru double'!" &amp; ADDRESS(MATCH($N54,'ru double'!$A$1:$A$34,0),MATCH($V$2,'ru double'!$A$1:$AH$1,0))),0)
+ IFERROR(INDIRECT("'ru double'!" &amp; ADDRESS(MATCH($N54,'ru double'!$A$1:$A$34,0),MATCH($W$2,'ru double'!$A$1:$AH$1,0))),0)
+ IFERROR(INDIRECT("'ru double'!" &amp; ADDRESS(MATCH($N54,'ru double'!$A$1:$A$34,0),MATCH($X$2,'ru double'!$A$1:$AH$1,0))),0)
+ IFERROR(INDIRECT("'ru double'!" &amp; ADDRESS(MATCH($N54,'ru double'!$A$1:$A$34,0),MATCH($S$3,'ru double'!$A$1:$AH$1,0))),0)
+ IFERROR(INDIRECT("'ru double'!" &amp; ADDRESS(MATCH($N54,'ru double'!$A$1:$A$34,0),MATCH($T$3,'ru double'!$A$1:$AH$1,0))),0)
+ IFERROR(INDIRECT("'ru double'!" &amp; ADDRESS(MATCH($N54,'ru double'!$A$1:$A$34,0),MATCH($U$3,'ru double'!$A$1:$AH$1,0))),0)
+ IFERROR(INDIRECT("'ru double'!" &amp; ADDRESS(MATCH($N54,'ru double'!$A$1:$A$34,0),MATCH($V$3,'ru double'!$A$1:$AH$1,0))),0)
+ IFERROR(INDIRECT("'ru double'!" &amp; ADDRESS(MATCH($N54,'ru double'!$A$1:$A$34,0),MATCH($W$3,'ru double'!$A$1:$AH$1,0))),0)
+ IFERROR(INDIRECT("'ru double'!" &amp; ADDRESS(MATCH($N54,'ru double'!$A$1:$A$34,0),MATCH($S$1,'ru double'!$A$1:$AH$1,0))),0)) / SUM('ru double'!$B$2:$AH$34)</f>
        <v>1.2705315642922271E-2</v>
      </c>
      <c r="R54" s="3">
        <f ca="1">(IFERROR(INDIRECT("'ru double'!" &amp; ADDRESS(MATCH($N54,'ru double'!$A$1:$A$34,0),MATCH($O$1,'ru double'!$A$1:$AH$1,0))),0)
+ IFERROR(INDIRECT("'ru double'!" &amp; ADDRESS(MATCH($N54,'ru double'!$A$1:$A$34,0),MATCH($P$1,'ru double'!$A$1:$AH$1,0))),0)
+ IFERROR(INDIRECT("'ru double'!" &amp; ADDRESS(MATCH($N54,'ru double'!$A$1:$A$34,0),MATCH($Q$1,'ru double'!$A$1:$AH$1,0))),0)
+ IFERROR(INDIRECT("'ru double'!" &amp; ADDRESS(MATCH($N54,'ru double'!$A$1:$A$34,0),MATCH($R$1,'ru double'!$A$1:$AH$1,0))),0)
+ IFERROR(INDIRECT("'ru double'!" &amp; ADDRESS(MATCH($N54,'ru double'!$A$1:$A$34,0),MATCH($N$2,'ru double'!$A$1:$AH$1,0))),0)
+ IFERROR(INDIRECT("'ru double'!" &amp; ADDRESS(MATCH($N54,'ru double'!$A$1:$A$34,0),MATCH($O$2,'ru double'!$A$1:$AH$1,0))),0)
+ IFERROR(INDIRECT("'ru double'!" &amp; ADDRESS(MATCH($N54,'ru double'!$A$1:$A$34,0),MATCH($P$2,'ru double'!$A$1:$AH$1,0))),0)
+ IFERROR(INDIRECT("'ru double'!" &amp; ADDRESS(MATCH($N54,'ru double'!$A$1:$A$34,0),MATCH($Q$2,'ru double'!$A$1:$AH$1,0))),0)
+ IFERROR(INDIRECT("'ru double'!" &amp; ADDRESS(MATCH($N54,'ru double'!$A$1:$A$34,0),MATCH($R$2,'ru double'!$A$1:$AH$1,0))),0)
+ IFERROR(INDIRECT("'ru double'!" &amp; ADDRESS(MATCH($N54,'ru double'!$A$1:$A$34,0),MATCH($N$3,'ru double'!$A$1:$AH$1,0))),0)
+ IFERROR(INDIRECT("'ru double'!" &amp; ADDRESS(MATCH($N54,'ru double'!$A$1:$A$34,0),MATCH($O$3,'ru double'!$A$1:$AH$1,0))),0)
+ IFERROR(INDIRECT("'ru double'!" &amp; ADDRESS(MATCH($N54,'ru double'!$A$1:$A$34,0),MATCH($P$3,'ru double'!$A$1:$AH$1,0))),0)
+ IFERROR(INDIRECT("'ru double'!" &amp; ADDRESS(MATCH($N54,'ru double'!$A$1:$A$34,0),MATCH($Q$3,'ru double'!$A$1:$AH$1,0))),0)
+ IFERROR(INDIRECT("'ru double'!" &amp; ADDRESS(MATCH($N54,'ru double'!$A$1:$A$34,0),MATCH($R$3,'ru double'!$A$1:$AH$1,0))),0)
+ IFERROR(INDIRECT("'ru double'!" &amp; ADDRESS(MATCH($N54,'ru double'!$A$1:$A$34,0),MATCH($N$1,'ru double'!$A$1:$AH$1,0))),0)) / SUM('ru double'!$B$2:$AH$34)</f>
        <v>5.7062729927571512E-2</v>
      </c>
      <c r="S54" s="3">
        <f t="shared" ca="1" si="23"/>
        <v>-6.5791804967722856E-2</v>
      </c>
      <c r="V54" s="169"/>
      <c r="W54" s="3"/>
    </row>
    <row r="55" spans="1:26" ht="15" customHeight="1" x14ac:dyDescent="0.25">
      <c r="A55" s="1" t="s">
        <v>215</v>
      </c>
      <c r="B55" s="3">
        <f ca="1">(IFERROR(INDIRECT("'en double'!" &amp; ADDRESS(MATCH($I$1,'en double'!$A$1:$AA$1,0),MATCH($A55,'en double'!$A$1:$A$27,0))),0)
+ IFERROR(INDIRECT("'en double'!" &amp; ADDRESS(MATCH($G$1,'en double'!$A$1:$AA$1,0),MATCH($A55,'en double'!$A$1:$A$27,0))),0)
+ IFERROR(INDIRECT("'en double'!" &amp; ADDRESS(MATCH($H$1,'en double'!$A$1:$AA$1,0),MATCH($A55,'en double'!$A$1:$A$27,0))),0)
+ IFERROR(INDIRECT("'en double'!" &amp; ADDRESS(MATCH($J$1,'en double'!$A$1:$AA$1,0),MATCH($A55,'en double'!$A$1:$A$27,0))),0)
+ IFERROR(INDIRECT("'en double'!" &amp; ADDRESS(MATCH($K$1,'en double'!$A$1:$AA$1,0),MATCH($A55,'en double'!$A$1:$A$27,0))),0)
+ IFERROR(INDIRECT("'en double'!" &amp; ADDRESS(MATCH($L$1,'en double'!$A$1:$AA$1,0),MATCH($A55,'en double'!$A$1:$A$27,0))),0)
+ IFERROR(INDIRECT("'en double'!" &amp; ADDRESS(MATCH($F$2,'en double'!$A$1:$AA$1,0),MATCH($A55,'en double'!$A$1:$A$27,0))),0)
+ IFERROR(INDIRECT("'en double'!" &amp; ADDRESS(MATCH($G$2,'en double'!$A$1:$AA$1,0),MATCH($A55,'en double'!$A$1:$A$27,0))),0)
+ IFERROR(INDIRECT("'en double'!" &amp; ADDRESS(MATCH($H$2,'en double'!$A$1:$AA$1,0),MATCH($A55,'en double'!$A$1:$A$27,0))),0)
+ IFERROR(INDIRECT("'en double'!" &amp; ADDRESS(MATCH($I$2,'en double'!$A$1:$AA$1,0),MATCH($A55,'en double'!$A$1:$A$27,0))),0)
+ IFERROR(INDIRECT("'en double'!" &amp; ADDRESS(MATCH($J$2,'en double'!$A$1:$AA$1,0),MATCH($A55,'en double'!$A$1:$A$27,0))),0)
+ IFERROR(INDIRECT("'en double'!" &amp; ADDRESS(MATCH($K$2,'en double'!$A$1:$AA$1,0),MATCH($A55,'en double'!$A$1:$A$27,0))),0)
+ IFERROR(INDIRECT("'en double'!" &amp; ADDRESS(MATCH($F$3,'en double'!$A$1:$AA$1,0),MATCH($A55,'en double'!$A$1:$A$27,0))),0)
+ IFERROR(INDIRECT("'en double'!" &amp; ADDRESS(MATCH($G$3,'en double'!$A$1:$AA$1,0),MATCH($A55,'en double'!$A$1:$A$27,0))),0)
+ IFERROR(INDIRECT("'en double'!" &amp; ADDRESS(MATCH($H$3,'en double'!$A$1:$AA$1,0),MATCH($A55,'en double'!$A$1:$A$27,0))),0)
+ IFERROR(INDIRECT("'en double'!" &amp; ADDRESS(MATCH($I$3,'en double'!$A$1:$AA$1,0),MATCH($A55,'en double'!$A$1:$A$27,0))),0)
+ IFERROR(INDIRECT("'en double'!" &amp; ADDRESS(MATCH($J$3,'en double'!$A$1:$AA$1,0),MATCH($A55,'en double'!$A$1:$A$27,0))),0)
+ IFERROR(INDIRECT("'en double'!" &amp; ADDRESS(MATCH($F$1,'en double'!$A$1:$AA$1,0),MATCH($A55,'en double'!$A$1:$A$27,0))),0)) / SUM('en double'!$B$2:$AA$27)</f>
        <v>4.513424976577903E-3</v>
      </c>
      <c r="C55" s="3">
        <f ca="1">(IFERROR(INDIRECT("'en double'!" &amp; ADDRESS(MATCH($B$1,'en double'!$A$1:$AA$1,0),MATCH($A55,'en double'!$A$1:$A$27,0))),0)
+ IFERROR(INDIRECT("'en double'!" &amp; ADDRESS(MATCH($C$1,'en double'!$A$1:$AA$1,0),MATCH($A55,'en double'!$A$1:$A$27,0))),0)
+ IFERROR(INDIRECT("'en double'!" &amp; ADDRESS(MATCH($D$1,'en double'!$A$1:$AA$1,0),MATCH($A55,'en double'!$A$1:$A$27,0))),0)
+ IFERROR(INDIRECT("'en double'!" &amp; ADDRESS(MATCH($E$1,'en double'!$A$1:$AA$1,0),MATCH($A55,'en double'!$A$1:$A$27,0))),0)
+ IFERROR(INDIRECT("'en double'!" &amp; ADDRESS(MATCH($A$2,'en double'!$A$1:$AA$1,0),MATCH($A55,'en double'!$A$1:$A$27,0))),0)
+ IFERROR(INDIRECT("'en double'!" &amp; ADDRESS(MATCH($B$2,'en double'!$A$1:$AA$1,0),MATCH($A55,'en double'!$A$1:$A$27,0))),0)
+ IFERROR(INDIRECT("'en double'!" &amp; ADDRESS(MATCH($C$2,'en double'!$A$1:$AA$1,0),MATCH($A55,'en double'!$A$1:$A$27,0))),0)
+ IFERROR(INDIRECT("'en double'!" &amp; ADDRESS(MATCH($D$2,'en double'!$A$1:$AA$1,0),MATCH($A55,'en double'!$A$1:$A$27,0))),0)
+ IFERROR(INDIRECT("'en double'!" &amp; ADDRESS(MATCH($E$2,'en double'!$A$1:$AA$1,0),MATCH($A55,'en double'!$A$1:$A$27,0))),0)
+ IFERROR(INDIRECT("'en double'!" &amp; ADDRESS(MATCH($A$3,'en double'!$A$1:$AA$1,0),MATCH($A55,'en double'!$A$1:$A$27,0))),0)
+ IFERROR(INDIRECT("'en double'!" &amp; ADDRESS(MATCH($B$3,'en double'!$A$1:$AA$1,0),MATCH($A55,'en double'!$A$1:$A$27,0))),0)
+ IFERROR(INDIRECT("'en double'!" &amp; ADDRESS(MATCH($C$3,'en double'!$A$1:$AA$1,0),MATCH($A55,'en double'!$A$1:$A$27,0))),0)
+ IFERROR(INDIRECT("'en double'!" &amp; ADDRESS(MATCH($D$3,'en double'!$A$1:$AA$1,0),MATCH($A55,'en double'!$A$1:$A$27,0))),0)
+ IFERROR(INDIRECT("'en double'!" &amp; ADDRESS(MATCH($E$3,'en double'!$A$1:$AA$1,0),MATCH($A55,'en double'!$A$1:$A$27,0))),0)
+ IFERROR(INDIRECT("'en double'!" &amp; ADDRESS(MATCH($A$1,'en double'!$A$1:$AA$1,0),MATCH($A55,'en double'!$A$1:$A$27,0))),0)) / SUM('en double'!$B$2:$AA$27)</f>
        <v>8.0244128808687046E-2</v>
      </c>
      <c r="D55" s="3">
        <f ca="1">(IFERROR(INDIRECT("'en double'!" &amp; ADDRESS(MATCH(A55,'en double'!$A$1:$A$27,0),MATCH($I$1,'en double'!$A$1:$AA$1,0))),0)
+ IFERROR(INDIRECT("'en double'!" &amp; ADDRESS(MATCH(A55,'en double'!$A$1:$A$27,0),MATCH($G$1,'en double'!$A$1:$AA$1,0))),0)
+ IFERROR(INDIRECT("'en double'!" &amp; ADDRESS(MATCH(A55,'en double'!$A$1:$A$27,0),MATCH($H$1,'en double'!$A$1:$AA$1,0))),0)
+ IFERROR(INDIRECT("'en double'!" &amp; ADDRESS(MATCH(A55,'en double'!$A$1:$A$27,0),MATCH($J$1,'en double'!$A$1:$AA$1,0))),0)
+ IFERROR(INDIRECT("'en double'!" &amp; ADDRESS(MATCH(A55,'en double'!$A$1:$A$27,0),MATCH($K$1,'en double'!$A$1:$AA$1,0))),0)
+ IFERROR(INDIRECT("'en double'!" &amp; ADDRESS(MATCH(A55,'en double'!$A$1:$A$27,0),MATCH($L$1,'en double'!$A$1:$AA$1,0))),0)
+ IFERROR(INDIRECT("'en double'!" &amp; ADDRESS(MATCH(A55,'en double'!$A$1:$A$27,0),MATCH($F$2,'en double'!$A$1:$AA$1,0))),0)
+ IFERROR(INDIRECT("'en double'!" &amp; ADDRESS(MATCH(A55,'en double'!$A$1:$A$27,0),MATCH($G$2,'en double'!$A$1:$AA$1,0))),0)
+ IFERROR(INDIRECT("'en double'!" &amp; ADDRESS(MATCH(A55,'en double'!$A$1:$A$27,0),MATCH($H$2,'en double'!$A$1:$AA$1,0))),0)
+ IFERROR(INDIRECT("'en double'!" &amp; ADDRESS(MATCH(A55,'en double'!$A$1:$A$27,0),MATCH($I$2,'en double'!$A$1:$AA$1,0))),0)
+ IFERROR(INDIRECT("'en double'!" &amp; ADDRESS(MATCH(A55,'en double'!$A$1:$A$27,0),MATCH($J$2,'en double'!$A$1:$AA$1,0))),0)
+ IFERROR(INDIRECT("'en double'!" &amp; ADDRESS(MATCH(A55,'en double'!$A$1:$A$27,0),MATCH($K$2,'en double'!$A$1:$AA$1,0))),0)
+ IFERROR(INDIRECT("'en double'!" &amp; ADDRESS(MATCH(A55,'en double'!$A$1:$A$27,0),MATCH($F$3,'en double'!$A$1:$AA$1,0))),0)
+ IFERROR(INDIRECT("'en double'!" &amp; ADDRESS(MATCH(A55,'en double'!$A$1:$A$27,0),MATCH($G$3,'en double'!$A$1:$AA$1,0))),0)
+ IFERROR(INDIRECT("'en double'!" &amp; ADDRESS(MATCH(A55,'en double'!$A$1:$A$27,0),MATCH($H$3,'en double'!$A$1:$AA$1,0))),0)
+ IFERROR(INDIRECT("'en double'!" &amp; ADDRESS(MATCH(A55,'en double'!$A$1:$A$27,0),MATCH($I$3,'en double'!$A$1:$AA$1,0))),0)
+ IFERROR(INDIRECT("'en double'!" &amp; ADDRESS(MATCH(A55,'en double'!$A$1:$A$27,0),MATCH($J$3,'en double'!$A$1:$AA$1,0))),0)
+ IFERROR(INDIRECT("'en double'!" &amp; ADDRESS(MATCH(A55,'en double'!$A$1:$A$27,0),MATCH($F$1,'en double'!$A$1:$AA$1,0))),0)) / SUM('en double'!$B$2:$AA$27)</f>
        <v>4.6427344855444634E-2</v>
      </c>
      <c r="E55" s="3">
        <f ca="1">(IFERROR(INDIRECT("'en double'!" &amp; ADDRESS(MATCH($A55,'en double'!$A$1:$A$27,0),MATCH($B$1,'en double'!$A$1:$AA$1,0))),0)
+ IFERROR(INDIRECT("'en double'!" &amp; ADDRESS(MATCH($A55,'en double'!$A$1:$A$27,0),MATCH($C$1,'en double'!$A$1:$AA$1,0))),0)
+ IFERROR(INDIRECT("'en double'!" &amp; ADDRESS(MATCH($A55,'en double'!$A$1:$A$27,0),MATCH($D$1,'en double'!$A$1:$AA$1,0))),0)
+ IFERROR(INDIRECT("'en double'!" &amp; ADDRESS(MATCH($A55,'en double'!$A$1:$A$27,0),MATCH($E$1,'en double'!$A$1:$AA$1,0))),0)
+ IFERROR(INDIRECT("'en double'!" &amp; ADDRESS(MATCH($A55,'en double'!$A$1:$A$27,0),MATCH($A$2,'en double'!$A$1:$AA$1,0))),0)
+ IFERROR(INDIRECT("'en double'!" &amp; ADDRESS(MATCH($A55,'en double'!$A$1:$A$27,0),MATCH($B$2,'en double'!$A$1:$AA$1,0))),0)
+ IFERROR(INDIRECT("'en double'!" &amp; ADDRESS(MATCH($A55,'en double'!$A$1:$A$27,0),MATCH($C$2,'en double'!$A$1:$AA$1,0))),0)
+ IFERROR(INDIRECT("'en double'!" &amp; ADDRESS(MATCH($A55,'en double'!$A$1:$A$27,0),MATCH($D$2,'en double'!$A$1:$AA$1,0))),0)
+ IFERROR(INDIRECT("'en double'!" &amp; ADDRESS(MATCH($A55,'en double'!$A$1:$A$27,0),MATCH($E$2,'en double'!$A$1:$AA$1,0))),0)
+ IFERROR(INDIRECT("'en double'!" &amp; ADDRESS(MATCH($A55,'en double'!$A$1:$A$27,0),MATCH($A$3,'en double'!$A$1:$AA$1,0))),0)
+ IFERROR(INDIRECT("'en double'!" &amp; ADDRESS(MATCH($A55,'en double'!$A$1:$A$27,0),MATCH($B$3,'en double'!$A$1:$AA$1,0))),0)
+ IFERROR(INDIRECT("'en double'!" &amp; ADDRESS(MATCH($A55,'en double'!$A$1:$A$27,0),MATCH($C$3,'en double'!$A$1:$AA$1,0))),0)
+ IFERROR(INDIRECT("'en double'!" &amp; ADDRESS(MATCH($A55,'en double'!$A$1:$A$27,0),MATCH($D$3,'en double'!$A$1:$AA$1,0))),0)
+ IFERROR(INDIRECT("'en double'!" &amp; ADDRESS(MATCH($A55,'en double'!$A$1:$A$27,0),MATCH($E$3,'en double'!$A$1:$AA$1,0))),0)
+ IFERROR(INDIRECT("'en double'!" &amp; ADDRESS(MATCH($A55,'en double'!$A$1:$A$27,0),MATCH($A$1,'en double'!$A$1:$AA$1,0))),0)) / SUM('en double'!$B$2:$AA$27)</f>
        <v>2.1567348894534207E-2</v>
      </c>
      <c r="F55" s="3">
        <f t="shared" ca="1" si="22"/>
        <v>-5.0870707871198712E-2</v>
      </c>
      <c r="G55" s="140"/>
      <c r="H55" s="140"/>
      <c r="I55" s="343"/>
      <c r="J55" s="140"/>
      <c r="K55" s="344"/>
      <c r="M55" s="143"/>
      <c r="N55" s="105" t="s">
        <v>178</v>
      </c>
      <c r="O55" s="3">
        <f ca="1">(IFERROR(INDIRECT("'ru double'!" &amp; ADDRESS(MATCH($V$1,'ru double'!$A$1:$AH$1,0),MATCH($N55,'ru double'!$A$1:$A$34,0))),0)
+ IFERROR(INDIRECT("'ru double'!" &amp; ADDRESS(MATCH($T$1,'ru double'!$A$1:$AH$1,0),MATCH($N55,'ru double'!$A$1:$A$34,0))),0)
+ IFERROR(INDIRECT("'ru double'!" &amp; ADDRESS(MATCH($U$1,'ru double'!$A$1:$AH$1,0),MATCH($N55,'ru double'!$A$1:$A$34,0))),0)
+ IFERROR(INDIRECT("'ru double'!" &amp; ADDRESS(MATCH($W$1,'ru double'!$A$1:$AH$1,0),MATCH($N55,'ru double'!$A$1:$A$34,0))),0)
+ IFERROR(INDIRECT("'ru double'!" &amp; ADDRESS(MATCH($X$1,'ru double'!$A$1:$AH$1,0),MATCH($N55,'ru double'!$A$1:$A$34,0))),0)
+ IFERROR(INDIRECT("'ru double'!" &amp; ADDRESS(MATCH($Y$1,'ru double'!$A$1:$AH$1,0),MATCH($N55,'ru double'!$A$1:$A$34,0))),0)
+ IFERROR(INDIRECT("'ru double'!" &amp; ADDRESS(MATCH($S$2,'ru double'!$A$1:$AH$1,0),MATCH($N55,'ru double'!$A$1:$A$34,0))),0)
+ IFERROR(INDIRECT("'ru double'!" &amp; ADDRESS(MATCH($T$2,'ru double'!$A$1:$AH$1,0),MATCH($N55,'ru double'!$A$1:$A$34,0))),0)
+ IFERROR(INDIRECT("'ru double'!" &amp; ADDRESS(MATCH($U$2,'ru double'!$A$1:$AH$1,0),MATCH($N55,'ru double'!$A$1:$A$34,0))),0)
+ IFERROR(INDIRECT("'ru double'!" &amp; ADDRESS(MATCH($V$2,'ru double'!$A$1:$AH$1,0),MATCH($N55,'ru double'!$A$1:$A$34,0))),0)
+ IFERROR(INDIRECT("'ru double'!" &amp; ADDRESS(MATCH($W$2,'ru double'!$A$1:$AH$1,0),MATCH($N55,'ru double'!$A$1:$A$34,0))),0)
+ IFERROR(INDIRECT("'ru double'!" &amp; ADDRESS(MATCH($X$2,'ru double'!$A$1:$AH$1,0),MATCH($N55,'ru double'!$A$1:$A$34,0))),0)
+ IFERROR(INDIRECT("'ru double'!" &amp; ADDRESS(MATCH($S$3,'ru double'!$A$1:$AH$1,0),MATCH($N55,'ru double'!$A$1:$A$34,0))),0)
+ IFERROR(INDIRECT("'ru double'!" &amp; ADDRESS(MATCH($T$3,'ru double'!$A$1:$AH$1,0),MATCH($N55,'ru double'!$A$1:$A$34,0))),0)
+ IFERROR(INDIRECT("'ru double'!" &amp; ADDRESS(MATCH($U$3,'ru double'!$A$1:$AH$1,0),MATCH($N55,'ru double'!$A$1:$A$34,0))),0)
+ IFERROR(INDIRECT("'ru double'!" &amp; ADDRESS(MATCH($V$3,'ru double'!$A$1:$AH$1,0),MATCH($N55,'ru double'!$A$1:$A$34,0))),0)
+ IFERROR(INDIRECT("'ru double'!" &amp; ADDRESS(MATCH($W$3,'ru double'!$A$1:$AH$1,0),MATCH($N55,'ru double'!$A$1:$A$34,0))),0)
+ IFERROR(INDIRECT("'ru double'!" &amp; ADDRESS(MATCH($S$1,'ru double'!$A$1:$AH$1,0),MATCH($N55,'ru double'!$A$1:$A$34,0))),0)) / SUM('ru double'!$B$2:$AH$34)</f>
        <v>2.2872604837406416E-2</v>
      </c>
      <c r="P55" s="3">
        <f ca="1">(IFERROR(INDIRECT("'ru double'!" &amp; ADDRESS(MATCH($O$1,'ru double'!$A$1:$AH$1,0),MATCH($N55,'ru double'!$A$1:$A$34,0))),0)
+ IFERROR(INDIRECT("'ru double'!" &amp; ADDRESS(MATCH($P$1,'ru double'!$A$1:$AH$1,0),MATCH($N55,'ru double'!$A$1:$A$34,0))),0)
+ IFERROR(INDIRECT("'ru double'!" &amp; ADDRESS(MATCH($Q$1,'ru double'!$A$1:$AH$1,0),MATCH($N55,'ru double'!$A$1:$A$34,0))),0)
+ IFERROR(INDIRECT("'ru double'!" &amp; ADDRESS(MATCH($R$1,'ru double'!$A$1:$AH$1,0),MATCH($N55,'ru double'!$A$1:$A$34,0))),0)
+ IFERROR(INDIRECT("'ru double'!" &amp; ADDRESS(MATCH($N$2,'ru double'!$A$1:$AH$1,0),MATCH($N55,'ru double'!$A$1:$A$34,0))),0)
+ IFERROR(INDIRECT("'ru double'!" &amp; ADDRESS(MATCH($O$2,'ru double'!$A$1:$AH$1,0),MATCH($N55,'ru double'!$A$1:$A$34,0))),0)
+ IFERROR(INDIRECT("'ru double'!" &amp; ADDRESS(MATCH($P$2,'ru double'!$A$1:$AH$1,0),MATCH($N55,'ru double'!$A$1:$A$34,0))),0)
+ IFERROR(INDIRECT("'ru double'!" &amp; ADDRESS(MATCH($Q$2,'ru double'!$A$1:$AH$1,0),MATCH($N55,'ru double'!$A$1:$A$34,0))),0)
+ IFERROR(INDIRECT("'ru double'!" &amp; ADDRESS(MATCH($R$2,'ru double'!$A$1:$AH$1,0),MATCH($N55,'ru double'!$A$1:$A$34,0))),0)
+ IFERROR(INDIRECT("'ru double'!" &amp; ADDRESS(MATCH($N$3,'ru double'!$A$1:$AH$1,0),MATCH($N55,'ru double'!$A$1:$A$34,0))),0)
+ IFERROR(INDIRECT("'ru double'!" &amp; ADDRESS(MATCH($O$3,'ru double'!$A$1:$AH$1,0),MATCH($N55,'ru double'!$A$1:$A$34,0))),0)
+ IFERROR(INDIRECT("'ru double'!" &amp; ADDRESS(MATCH($P$3,'ru double'!$A$1:$AH$1,0),MATCH($N55,'ru double'!$A$1:$A$34,0))),0)
+ IFERROR(INDIRECT("'ru double'!" &amp; ADDRESS(MATCH($Q$3,'ru double'!$A$1:$AH$1,0),MATCH($N55,'ru double'!$A$1:$A$34,0))),0)
+ IFERROR(INDIRECT("'ru double'!" &amp; ADDRESS(MATCH($R$3,'ru double'!$A$1:$AH$1,0),MATCH($N55,'ru double'!$A$1:$A$34,0))),0)
+ IFERROR(INDIRECT("'ru double'!" &amp; ADDRESS(MATCH($N$1,'ru double'!$A$1:$AH$1,0),MATCH($N55,'ru double'!$A$1:$A$34,0))),0)) / SUM('ru double'!$B$2:$AH$34)</f>
        <v>3.7374267608586087E-2</v>
      </c>
      <c r="Q55" s="3">
        <f ca="1">(IFERROR(INDIRECT("'ru double'!" &amp; ADDRESS(MATCH($N55,'ru double'!$A$1:$A$34,0),MATCH($V$1,'ru double'!$A$1:$AH$1,0))),0)
+ IFERROR(INDIRECT("'ru double'!" &amp; ADDRESS(MATCH($N55,'ru double'!$A$1:$A$34,0),MATCH($T$1,'ru double'!$A$1:$AH$1,0))),0)
+ IFERROR(INDIRECT("'ru double'!" &amp; ADDRESS(MATCH($N55,'ru double'!$A$1:$A$34,0),MATCH($U$1,'ru double'!$A$1:$AH$1,0))),0)
+ IFERROR(INDIRECT("'ru double'!" &amp; ADDRESS(MATCH($N55,'ru double'!$A$1:$A$34,0),MATCH($W$1,'ru double'!$A$1:$AH$1,0))),0)
+ IFERROR(INDIRECT("'ru double'!" &amp; ADDRESS(MATCH($N55,'ru double'!$A$1:$A$34,0),MATCH($X$1,'ru double'!$A$1:$AH$1,0))),0)
+ IFERROR(INDIRECT("'ru double'!" &amp; ADDRESS(MATCH($N55,'ru double'!$A$1:$A$34,0),MATCH($Y$1,'ru double'!$A$1:$AH$1,0))),0)
+ IFERROR(INDIRECT("'ru double'!" &amp; ADDRESS(MATCH($N55,'ru double'!$A$1:$A$34,0),MATCH($S$2,'ru double'!$A$1:$AH$1,0))),0)
+ IFERROR(INDIRECT("'ru double'!" &amp; ADDRESS(MATCH($N55,'ru double'!$A$1:$A$34,0),MATCH($T$2,'ru double'!$A$1:$AH$1,0))),0)
+ IFERROR(INDIRECT("'ru double'!" &amp; ADDRESS(MATCH($N55,'ru double'!$A$1:$A$34,0),MATCH($U$2,'ru double'!$A$1:$AH$1,0))),0)
+ IFERROR(INDIRECT("'ru double'!" &amp; ADDRESS(MATCH($N55,'ru double'!$A$1:$A$34,0),MATCH($V$2,'ru double'!$A$1:$AH$1,0))),0)
+ IFERROR(INDIRECT("'ru double'!" &amp; ADDRESS(MATCH($N55,'ru double'!$A$1:$A$34,0),MATCH($W$2,'ru double'!$A$1:$AH$1,0))),0)
+ IFERROR(INDIRECT("'ru double'!" &amp; ADDRESS(MATCH($N55,'ru double'!$A$1:$A$34,0),MATCH($X$2,'ru double'!$A$1:$AH$1,0))),0)
+ IFERROR(INDIRECT("'ru double'!" &amp; ADDRESS(MATCH($N55,'ru double'!$A$1:$A$34,0),MATCH($S$3,'ru double'!$A$1:$AH$1,0))),0)
+ IFERROR(INDIRECT("'ru double'!" &amp; ADDRESS(MATCH($N55,'ru double'!$A$1:$A$34,0),MATCH($T$3,'ru double'!$A$1:$AH$1,0))),0)
+ IFERROR(INDIRECT("'ru double'!" &amp; ADDRESS(MATCH($N55,'ru double'!$A$1:$A$34,0),MATCH($U$3,'ru double'!$A$1:$AH$1,0))),0)
+ IFERROR(INDIRECT("'ru double'!" &amp; ADDRESS(MATCH($N55,'ru double'!$A$1:$A$34,0),MATCH($V$3,'ru double'!$A$1:$AH$1,0))),0)
+ IFERROR(INDIRECT("'ru double'!" &amp; ADDRESS(MATCH($N55,'ru double'!$A$1:$A$34,0),MATCH($W$3,'ru double'!$A$1:$AH$1,0))),0)
+ IFERROR(INDIRECT("'ru double'!" &amp; ADDRESS(MATCH($N55,'ru double'!$A$1:$A$34,0),MATCH($S$1,'ru double'!$A$1:$AH$1,0))),0)) / SUM('ru double'!$B$2:$AH$34)</f>
        <v>1.8302186702397544E-2</v>
      </c>
      <c r="R55" s="3">
        <f ca="1">(IFERROR(INDIRECT("'ru double'!" &amp; ADDRESS(MATCH($N55,'ru double'!$A$1:$A$34,0),MATCH($O$1,'ru double'!$A$1:$AH$1,0))),0)
+ IFERROR(INDIRECT("'ru double'!" &amp; ADDRESS(MATCH($N55,'ru double'!$A$1:$A$34,0),MATCH($P$1,'ru double'!$A$1:$AH$1,0))),0)
+ IFERROR(INDIRECT("'ru double'!" &amp; ADDRESS(MATCH($N55,'ru double'!$A$1:$A$34,0),MATCH($Q$1,'ru double'!$A$1:$AH$1,0))),0)
+ IFERROR(INDIRECT("'ru double'!" &amp; ADDRESS(MATCH($N55,'ru double'!$A$1:$A$34,0),MATCH($R$1,'ru double'!$A$1:$AH$1,0))),0)
+ IFERROR(INDIRECT("'ru double'!" &amp; ADDRESS(MATCH($N55,'ru double'!$A$1:$A$34,0),MATCH($N$2,'ru double'!$A$1:$AH$1,0))),0)
+ IFERROR(INDIRECT("'ru double'!" &amp; ADDRESS(MATCH($N55,'ru double'!$A$1:$A$34,0),MATCH($O$2,'ru double'!$A$1:$AH$1,0))),0)
+ IFERROR(INDIRECT("'ru double'!" &amp; ADDRESS(MATCH($N55,'ru double'!$A$1:$A$34,0),MATCH($P$2,'ru double'!$A$1:$AH$1,0))),0)
+ IFERROR(INDIRECT("'ru double'!" &amp; ADDRESS(MATCH($N55,'ru double'!$A$1:$A$34,0),MATCH($Q$2,'ru double'!$A$1:$AH$1,0))),0)
+ IFERROR(INDIRECT("'ru double'!" &amp; ADDRESS(MATCH($N55,'ru double'!$A$1:$A$34,0),MATCH($R$2,'ru double'!$A$1:$AH$1,0))),0)
+ IFERROR(INDIRECT("'ru double'!" &amp; ADDRESS(MATCH($N55,'ru double'!$A$1:$A$34,0),MATCH($N$3,'ru double'!$A$1:$AH$1,0))),0)
+ IFERROR(INDIRECT("'ru double'!" &amp; ADDRESS(MATCH($N55,'ru double'!$A$1:$A$34,0),MATCH($O$3,'ru double'!$A$1:$AH$1,0))),0)
+ IFERROR(INDIRECT("'ru double'!" &amp; ADDRESS(MATCH($N55,'ru double'!$A$1:$A$34,0),MATCH($P$3,'ru double'!$A$1:$AH$1,0))),0)
+ IFERROR(INDIRECT("'ru double'!" &amp; ADDRESS(MATCH($N55,'ru double'!$A$1:$A$34,0),MATCH($Q$3,'ru double'!$A$1:$AH$1,0))),0)
+ IFERROR(INDIRECT("'ru double'!" &amp; ADDRESS(MATCH($N55,'ru double'!$A$1:$A$34,0),MATCH($R$3,'ru double'!$A$1:$AH$1,0))),0)
+ IFERROR(INDIRECT("'ru double'!" &amp; ADDRESS(MATCH($N55,'ru double'!$A$1:$A$34,0),MATCH($N$1,'ru double'!$A$1:$AH$1,0))),0)) / SUM('ru double'!$B$2:$AH$34)</f>
        <v>4.3563592155748794E-2</v>
      </c>
      <c r="S55" s="3">
        <f t="shared" ca="1" si="23"/>
        <v>-3.976306822453092E-2</v>
      </c>
      <c r="V55" s="169"/>
      <c r="W55" s="3"/>
    </row>
    <row r="56" spans="1:26" ht="15" customHeight="1" x14ac:dyDescent="0.25">
      <c r="A56" s="1" t="s">
        <v>217</v>
      </c>
      <c r="B56" s="3">
        <f ca="1">(IFERROR(INDIRECT("'en double'!" &amp; ADDRESS(MATCH($I$1,'en double'!$A$1:$AA$1,0),MATCH($A56,'en double'!$A$1:$A$27,0))),0)
+ IFERROR(INDIRECT("'en double'!" &amp; ADDRESS(MATCH($G$1,'en double'!$A$1:$AA$1,0),MATCH($A56,'en double'!$A$1:$A$27,0))),0)
+ IFERROR(INDIRECT("'en double'!" &amp; ADDRESS(MATCH($H$1,'en double'!$A$1:$AA$1,0),MATCH($A56,'en double'!$A$1:$A$27,0))),0)
+ IFERROR(INDIRECT("'en double'!" &amp; ADDRESS(MATCH($J$1,'en double'!$A$1:$AA$1,0),MATCH($A56,'en double'!$A$1:$A$27,0))),0)
+ IFERROR(INDIRECT("'en double'!" &amp; ADDRESS(MATCH($K$1,'en double'!$A$1:$AA$1,0),MATCH($A56,'en double'!$A$1:$A$27,0))),0)
+ IFERROR(INDIRECT("'en double'!" &amp; ADDRESS(MATCH($L$1,'en double'!$A$1:$AA$1,0),MATCH($A56,'en double'!$A$1:$A$27,0))),0)
+ IFERROR(INDIRECT("'en double'!" &amp; ADDRESS(MATCH($F$2,'en double'!$A$1:$AA$1,0),MATCH($A56,'en double'!$A$1:$A$27,0))),0)
+ IFERROR(INDIRECT("'en double'!" &amp; ADDRESS(MATCH($G$2,'en double'!$A$1:$AA$1,0),MATCH($A56,'en double'!$A$1:$A$27,0))),0)
+ IFERROR(INDIRECT("'en double'!" &amp; ADDRESS(MATCH($H$2,'en double'!$A$1:$AA$1,0),MATCH($A56,'en double'!$A$1:$A$27,0))),0)
+ IFERROR(INDIRECT("'en double'!" &amp; ADDRESS(MATCH($I$2,'en double'!$A$1:$AA$1,0),MATCH($A56,'en double'!$A$1:$A$27,0))),0)
+ IFERROR(INDIRECT("'en double'!" &amp; ADDRESS(MATCH($J$2,'en double'!$A$1:$AA$1,0),MATCH($A56,'en double'!$A$1:$A$27,0))),0)
+ IFERROR(INDIRECT("'en double'!" &amp; ADDRESS(MATCH($K$2,'en double'!$A$1:$AA$1,0),MATCH($A56,'en double'!$A$1:$A$27,0))),0)
+ IFERROR(INDIRECT("'en double'!" &amp; ADDRESS(MATCH($F$3,'en double'!$A$1:$AA$1,0),MATCH($A56,'en double'!$A$1:$A$27,0))),0)
+ IFERROR(INDIRECT("'en double'!" &amp; ADDRESS(MATCH($G$3,'en double'!$A$1:$AA$1,0),MATCH($A56,'en double'!$A$1:$A$27,0))),0)
+ IFERROR(INDIRECT("'en double'!" &amp; ADDRESS(MATCH($H$3,'en double'!$A$1:$AA$1,0),MATCH($A56,'en double'!$A$1:$A$27,0))),0)
+ IFERROR(INDIRECT("'en double'!" &amp; ADDRESS(MATCH($I$3,'en double'!$A$1:$AA$1,0),MATCH($A56,'en double'!$A$1:$A$27,0))),0)
+ IFERROR(INDIRECT("'en double'!" &amp; ADDRESS(MATCH($J$3,'en double'!$A$1:$AA$1,0),MATCH($A56,'en double'!$A$1:$A$27,0))),0)
+ IFERROR(INDIRECT("'en double'!" &amp; ADDRESS(MATCH($F$1,'en double'!$A$1:$AA$1,0),MATCH($A56,'en double'!$A$1:$A$27,0))),0)) / SUM('en double'!$B$2:$AA$27)</f>
        <v>1.3709976018188467E-2</v>
      </c>
      <c r="C56" s="3">
        <f ca="1">(IFERROR(INDIRECT("'en double'!" &amp; ADDRESS(MATCH($B$1,'en double'!$A$1:$AA$1,0),MATCH($A56,'en double'!$A$1:$A$27,0))),0)
+ IFERROR(INDIRECT("'en double'!" &amp; ADDRESS(MATCH($C$1,'en double'!$A$1:$AA$1,0),MATCH($A56,'en double'!$A$1:$A$27,0))),0)
+ IFERROR(INDIRECT("'en double'!" &amp; ADDRESS(MATCH($D$1,'en double'!$A$1:$AA$1,0),MATCH($A56,'en double'!$A$1:$A$27,0))),0)
+ IFERROR(INDIRECT("'en double'!" &amp; ADDRESS(MATCH($E$1,'en double'!$A$1:$AA$1,0),MATCH($A56,'en double'!$A$1:$A$27,0))),0)
+ IFERROR(INDIRECT("'en double'!" &amp; ADDRESS(MATCH($A$2,'en double'!$A$1:$AA$1,0),MATCH($A56,'en double'!$A$1:$A$27,0))),0)
+ IFERROR(INDIRECT("'en double'!" &amp; ADDRESS(MATCH($B$2,'en double'!$A$1:$AA$1,0),MATCH($A56,'en double'!$A$1:$A$27,0))),0)
+ IFERROR(INDIRECT("'en double'!" &amp; ADDRESS(MATCH($C$2,'en double'!$A$1:$AA$1,0),MATCH($A56,'en double'!$A$1:$A$27,0))),0)
+ IFERROR(INDIRECT("'en double'!" &amp; ADDRESS(MATCH($D$2,'en double'!$A$1:$AA$1,0),MATCH($A56,'en double'!$A$1:$A$27,0))),0)
+ IFERROR(INDIRECT("'en double'!" &amp; ADDRESS(MATCH($E$2,'en double'!$A$1:$AA$1,0),MATCH($A56,'en double'!$A$1:$A$27,0))),0)
+ IFERROR(INDIRECT("'en double'!" &amp; ADDRESS(MATCH($A$3,'en double'!$A$1:$AA$1,0),MATCH($A56,'en double'!$A$1:$A$27,0))),0)
+ IFERROR(INDIRECT("'en double'!" &amp; ADDRESS(MATCH($B$3,'en double'!$A$1:$AA$1,0),MATCH($A56,'en double'!$A$1:$A$27,0))),0)
+ IFERROR(INDIRECT("'en double'!" &amp; ADDRESS(MATCH($C$3,'en double'!$A$1:$AA$1,0),MATCH($A56,'en double'!$A$1:$A$27,0))),0)
+ IFERROR(INDIRECT("'en double'!" &amp; ADDRESS(MATCH($D$3,'en double'!$A$1:$AA$1,0),MATCH($A56,'en double'!$A$1:$A$27,0))),0)
+ IFERROR(INDIRECT("'en double'!" &amp; ADDRESS(MATCH($E$3,'en double'!$A$1:$AA$1,0),MATCH($A56,'en double'!$A$1:$A$27,0))),0)
+ IFERROR(INDIRECT("'en double'!" &amp; ADDRESS(MATCH($A$1,'en double'!$A$1:$AA$1,0),MATCH($A56,'en double'!$A$1:$A$27,0))),0)) / SUM('en double'!$B$2:$AA$27)</f>
        <v>5.7164097443869105E-2</v>
      </c>
      <c r="D56" s="3">
        <f ca="1">(IFERROR(INDIRECT("'en double'!" &amp; ADDRESS(MATCH(A56,'en double'!$A$1:$A$27,0),MATCH($I$1,'en double'!$A$1:$AA$1,0))),0)
+ IFERROR(INDIRECT("'en double'!" &amp; ADDRESS(MATCH(A56,'en double'!$A$1:$A$27,0),MATCH($G$1,'en double'!$A$1:$AA$1,0))),0)
+ IFERROR(INDIRECT("'en double'!" &amp; ADDRESS(MATCH(A56,'en double'!$A$1:$A$27,0),MATCH($H$1,'en double'!$A$1:$AA$1,0))),0)
+ IFERROR(INDIRECT("'en double'!" &amp; ADDRESS(MATCH(A56,'en double'!$A$1:$A$27,0),MATCH($J$1,'en double'!$A$1:$AA$1,0))),0)
+ IFERROR(INDIRECT("'en double'!" &amp; ADDRESS(MATCH(A56,'en double'!$A$1:$A$27,0),MATCH($K$1,'en double'!$A$1:$AA$1,0))),0)
+ IFERROR(INDIRECT("'en double'!" &amp; ADDRESS(MATCH(A56,'en double'!$A$1:$A$27,0),MATCH($L$1,'en double'!$A$1:$AA$1,0))),0)
+ IFERROR(INDIRECT("'en double'!" &amp; ADDRESS(MATCH(A56,'en double'!$A$1:$A$27,0),MATCH($F$2,'en double'!$A$1:$AA$1,0))),0)
+ IFERROR(INDIRECT("'en double'!" &amp; ADDRESS(MATCH(A56,'en double'!$A$1:$A$27,0),MATCH($G$2,'en double'!$A$1:$AA$1,0))),0)
+ IFERROR(INDIRECT("'en double'!" &amp; ADDRESS(MATCH(A56,'en double'!$A$1:$A$27,0),MATCH($H$2,'en double'!$A$1:$AA$1,0))),0)
+ IFERROR(INDIRECT("'en double'!" &amp; ADDRESS(MATCH(A56,'en double'!$A$1:$A$27,0),MATCH($I$2,'en double'!$A$1:$AA$1,0))),0)
+ IFERROR(INDIRECT("'en double'!" &amp; ADDRESS(MATCH(A56,'en double'!$A$1:$A$27,0),MATCH($J$2,'en double'!$A$1:$AA$1,0))),0)
+ IFERROR(INDIRECT("'en double'!" &amp; ADDRESS(MATCH(A56,'en double'!$A$1:$A$27,0),MATCH($K$2,'en double'!$A$1:$AA$1,0))),0)
+ IFERROR(INDIRECT("'en double'!" &amp; ADDRESS(MATCH(A56,'en double'!$A$1:$A$27,0),MATCH($F$3,'en double'!$A$1:$AA$1,0))),0)
+ IFERROR(INDIRECT("'en double'!" &amp; ADDRESS(MATCH(A56,'en double'!$A$1:$A$27,0),MATCH($G$3,'en double'!$A$1:$AA$1,0))),0)
+ IFERROR(INDIRECT("'en double'!" &amp; ADDRESS(MATCH(A56,'en double'!$A$1:$A$27,0),MATCH($H$3,'en double'!$A$1:$AA$1,0))),0)
+ IFERROR(INDIRECT("'en double'!" &amp; ADDRESS(MATCH(A56,'en double'!$A$1:$A$27,0),MATCH($I$3,'en double'!$A$1:$AA$1,0))),0)
+ IFERROR(INDIRECT("'en double'!" &amp; ADDRESS(MATCH(A56,'en double'!$A$1:$A$27,0),MATCH($J$3,'en double'!$A$1:$AA$1,0))),0)
+ IFERROR(INDIRECT("'en double'!" &amp; ADDRESS(MATCH(A56,'en double'!$A$1:$A$27,0),MATCH($F$1,'en double'!$A$1:$AA$1,0))),0)) / SUM('en double'!$B$2:$AA$27)</f>
        <v>1.9086561826597518E-2</v>
      </c>
      <c r="E56" s="3">
        <f ca="1">(IFERROR(INDIRECT("'en double'!" &amp; ADDRESS(MATCH($A56,'en double'!$A$1:$A$27,0),MATCH($B$1,'en double'!$A$1:$AA$1,0))),0)
+ IFERROR(INDIRECT("'en double'!" &amp; ADDRESS(MATCH($A56,'en double'!$A$1:$A$27,0),MATCH($C$1,'en double'!$A$1:$AA$1,0))),0)
+ IFERROR(INDIRECT("'en double'!" &amp; ADDRESS(MATCH($A56,'en double'!$A$1:$A$27,0),MATCH($D$1,'en double'!$A$1:$AA$1,0))),0)
+ IFERROR(INDIRECT("'en double'!" &amp; ADDRESS(MATCH($A56,'en double'!$A$1:$A$27,0),MATCH($E$1,'en double'!$A$1:$AA$1,0))),0)
+ IFERROR(INDIRECT("'en double'!" &amp; ADDRESS(MATCH($A56,'en double'!$A$1:$A$27,0),MATCH($A$2,'en double'!$A$1:$AA$1,0))),0)
+ IFERROR(INDIRECT("'en double'!" &amp; ADDRESS(MATCH($A56,'en double'!$A$1:$A$27,0),MATCH($B$2,'en double'!$A$1:$AA$1,0))),0)
+ IFERROR(INDIRECT("'en double'!" &amp; ADDRESS(MATCH($A56,'en double'!$A$1:$A$27,0),MATCH($C$2,'en double'!$A$1:$AA$1,0))),0)
+ IFERROR(INDIRECT("'en double'!" &amp; ADDRESS(MATCH($A56,'en double'!$A$1:$A$27,0),MATCH($D$2,'en double'!$A$1:$AA$1,0))),0)
+ IFERROR(INDIRECT("'en double'!" &amp; ADDRESS(MATCH($A56,'en double'!$A$1:$A$27,0),MATCH($E$2,'en double'!$A$1:$AA$1,0))),0)
+ IFERROR(INDIRECT("'en double'!" &amp; ADDRESS(MATCH($A56,'en double'!$A$1:$A$27,0),MATCH($A$3,'en double'!$A$1:$AA$1,0))),0)
+ IFERROR(INDIRECT("'en double'!" &amp; ADDRESS(MATCH($A56,'en double'!$A$1:$A$27,0),MATCH($B$3,'en double'!$A$1:$AA$1,0))),0)
+ IFERROR(INDIRECT("'en double'!" &amp; ADDRESS(MATCH($A56,'en double'!$A$1:$A$27,0),MATCH($C$3,'en double'!$A$1:$AA$1,0))),0)
+ IFERROR(INDIRECT("'en double'!" &amp; ADDRESS(MATCH($A56,'en double'!$A$1:$A$27,0),MATCH($D$3,'en double'!$A$1:$AA$1,0))),0)
+ IFERROR(INDIRECT("'en double'!" &amp; ADDRESS(MATCH($A56,'en double'!$A$1:$A$27,0),MATCH($E$3,'en double'!$A$1:$AA$1,0))),0)
+ IFERROR(INDIRECT("'en double'!" &amp; ADDRESS(MATCH($A56,'en double'!$A$1:$A$27,0),MATCH($A$1,'en double'!$A$1:$AA$1,0))),0)) / SUM('en double'!$B$2:$AA$27)</f>
        <v>4.4830157025706648E-2</v>
      </c>
      <c r="F56" s="3">
        <f t="shared" ca="1" si="22"/>
        <v>-6.9197716624789768E-2</v>
      </c>
      <c r="G56" s="140"/>
      <c r="H56" s="140"/>
      <c r="I56" s="345"/>
      <c r="J56" s="140"/>
      <c r="K56" s="344"/>
      <c r="M56" s="143"/>
      <c r="N56" s="105" t="s">
        <v>177</v>
      </c>
      <c r="O56" s="3">
        <f ca="1">(IFERROR(INDIRECT("'ru double'!" &amp; ADDRESS(MATCH($V$1,'ru double'!$A$1:$AH$1,0),MATCH($N56,'ru double'!$A$1:$A$34,0))),0)
+ IFERROR(INDIRECT("'ru double'!" &amp; ADDRESS(MATCH($T$1,'ru double'!$A$1:$AH$1,0),MATCH($N56,'ru double'!$A$1:$A$34,0))),0)
+ IFERROR(INDIRECT("'ru double'!" &amp; ADDRESS(MATCH($U$1,'ru double'!$A$1:$AH$1,0),MATCH($N56,'ru double'!$A$1:$A$34,0))),0)
+ IFERROR(INDIRECT("'ru double'!" &amp; ADDRESS(MATCH($W$1,'ru double'!$A$1:$AH$1,0),MATCH($N56,'ru double'!$A$1:$A$34,0))),0)
+ IFERROR(INDIRECT("'ru double'!" &amp; ADDRESS(MATCH($X$1,'ru double'!$A$1:$AH$1,0),MATCH($N56,'ru double'!$A$1:$A$34,0))),0)
+ IFERROR(INDIRECT("'ru double'!" &amp; ADDRESS(MATCH($Y$1,'ru double'!$A$1:$AH$1,0),MATCH($N56,'ru double'!$A$1:$A$34,0))),0)
+ IFERROR(INDIRECT("'ru double'!" &amp; ADDRESS(MATCH($S$2,'ru double'!$A$1:$AH$1,0),MATCH($N56,'ru double'!$A$1:$A$34,0))),0)
+ IFERROR(INDIRECT("'ru double'!" &amp; ADDRESS(MATCH($T$2,'ru double'!$A$1:$AH$1,0),MATCH($N56,'ru double'!$A$1:$A$34,0))),0)
+ IFERROR(INDIRECT("'ru double'!" &amp; ADDRESS(MATCH($U$2,'ru double'!$A$1:$AH$1,0),MATCH($N56,'ru double'!$A$1:$A$34,0))),0)
+ IFERROR(INDIRECT("'ru double'!" &amp; ADDRESS(MATCH($V$2,'ru double'!$A$1:$AH$1,0),MATCH($N56,'ru double'!$A$1:$A$34,0))),0)
+ IFERROR(INDIRECT("'ru double'!" &amp; ADDRESS(MATCH($W$2,'ru double'!$A$1:$AH$1,0),MATCH($N56,'ru double'!$A$1:$A$34,0))),0)
+ IFERROR(INDIRECT("'ru double'!" &amp; ADDRESS(MATCH($X$2,'ru double'!$A$1:$AH$1,0),MATCH($N56,'ru double'!$A$1:$A$34,0))),0)
+ IFERROR(INDIRECT("'ru double'!" &amp; ADDRESS(MATCH($S$3,'ru double'!$A$1:$AH$1,0),MATCH($N56,'ru double'!$A$1:$A$34,0))),0)
+ IFERROR(INDIRECT("'ru double'!" &amp; ADDRESS(MATCH($T$3,'ru double'!$A$1:$AH$1,0),MATCH($N56,'ru double'!$A$1:$A$34,0))),0)
+ IFERROR(INDIRECT("'ru double'!" &amp; ADDRESS(MATCH($U$3,'ru double'!$A$1:$AH$1,0),MATCH($N56,'ru double'!$A$1:$A$34,0))),0)
+ IFERROR(INDIRECT("'ru double'!" &amp; ADDRESS(MATCH($V$3,'ru double'!$A$1:$AH$1,0),MATCH($N56,'ru double'!$A$1:$A$34,0))),0)
+ IFERROR(INDIRECT("'ru double'!" &amp; ADDRESS(MATCH($W$3,'ru double'!$A$1:$AH$1,0),MATCH($N56,'ru double'!$A$1:$A$34,0))),0)
+ IFERROR(INDIRECT("'ru double'!" &amp; ADDRESS(MATCH($S$1,'ru double'!$A$1:$AH$1,0),MATCH($N56,'ru double'!$A$1:$A$34,0))),0)) / SUM('ru double'!$B$2:$AH$34)</f>
        <v>1.5141827865722471E-2</v>
      </c>
      <c r="P56" s="3">
        <f ca="1">(IFERROR(INDIRECT("'ru double'!" &amp; ADDRESS(MATCH($O$1,'ru double'!$A$1:$AH$1,0),MATCH($N56,'ru double'!$A$1:$A$34,0))),0)
+ IFERROR(INDIRECT("'ru double'!" &amp; ADDRESS(MATCH($P$1,'ru double'!$A$1:$AH$1,0),MATCH($N56,'ru double'!$A$1:$A$34,0))),0)
+ IFERROR(INDIRECT("'ru double'!" &amp; ADDRESS(MATCH($Q$1,'ru double'!$A$1:$AH$1,0),MATCH($N56,'ru double'!$A$1:$A$34,0))),0)
+ IFERROR(INDIRECT("'ru double'!" &amp; ADDRESS(MATCH($R$1,'ru double'!$A$1:$AH$1,0),MATCH($N56,'ru double'!$A$1:$A$34,0))),0)
+ IFERROR(INDIRECT("'ru double'!" &amp; ADDRESS(MATCH($N$2,'ru double'!$A$1:$AH$1,0),MATCH($N56,'ru double'!$A$1:$A$34,0))),0)
+ IFERROR(INDIRECT("'ru double'!" &amp; ADDRESS(MATCH($O$2,'ru double'!$A$1:$AH$1,0),MATCH($N56,'ru double'!$A$1:$A$34,0))),0)
+ IFERROR(INDIRECT("'ru double'!" &amp; ADDRESS(MATCH($P$2,'ru double'!$A$1:$AH$1,0),MATCH($N56,'ru double'!$A$1:$A$34,0))),0)
+ IFERROR(INDIRECT("'ru double'!" &amp; ADDRESS(MATCH($Q$2,'ru double'!$A$1:$AH$1,0),MATCH($N56,'ru double'!$A$1:$A$34,0))),0)
+ IFERROR(INDIRECT("'ru double'!" &amp; ADDRESS(MATCH($R$2,'ru double'!$A$1:$AH$1,0),MATCH($N56,'ru double'!$A$1:$A$34,0))),0)
+ IFERROR(INDIRECT("'ru double'!" &amp; ADDRESS(MATCH($N$3,'ru double'!$A$1:$AH$1,0),MATCH($N56,'ru double'!$A$1:$A$34,0))),0)
+ IFERROR(INDIRECT("'ru double'!" &amp; ADDRESS(MATCH($O$3,'ru double'!$A$1:$AH$1,0),MATCH($N56,'ru double'!$A$1:$A$34,0))),0)
+ IFERROR(INDIRECT("'ru double'!" &amp; ADDRESS(MATCH($P$3,'ru double'!$A$1:$AH$1,0),MATCH($N56,'ru double'!$A$1:$A$34,0))),0)
+ IFERROR(INDIRECT("'ru double'!" &amp; ADDRESS(MATCH($Q$3,'ru double'!$A$1:$AH$1,0),MATCH($N56,'ru double'!$A$1:$A$34,0))),0)
+ IFERROR(INDIRECT("'ru double'!" &amp; ADDRESS(MATCH($R$3,'ru double'!$A$1:$AH$1,0),MATCH($N56,'ru double'!$A$1:$A$34,0))),0)
+ IFERROR(INDIRECT("'ru double'!" &amp; ADDRESS(MATCH($N$1,'ru double'!$A$1:$AH$1,0),MATCH($N56,'ru double'!$A$1:$A$34,0))),0)) / SUM('ru double'!$B$2:$AH$34)</f>
        <v>3.8516456183180003E-2</v>
      </c>
      <c r="Q56" s="3">
        <f ca="1">(IFERROR(INDIRECT("'ru double'!" &amp; ADDRESS(MATCH($N56,'ru double'!$A$1:$A$34,0),MATCH($V$1,'ru double'!$A$1:$AH$1,0))),0)
+ IFERROR(INDIRECT("'ru double'!" &amp; ADDRESS(MATCH($N56,'ru double'!$A$1:$A$34,0),MATCH($T$1,'ru double'!$A$1:$AH$1,0))),0)
+ IFERROR(INDIRECT("'ru double'!" &amp; ADDRESS(MATCH($N56,'ru double'!$A$1:$A$34,0),MATCH($U$1,'ru double'!$A$1:$AH$1,0))),0)
+ IFERROR(INDIRECT("'ru double'!" &amp; ADDRESS(MATCH($N56,'ru double'!$A$1:$A$34,0),MATCH($W$1,'ru double'!$A$1:$AH$1,0))),0)
+ IFERROR(INDIRECT("'ru double'!" &amp; ADDRESS(MATCH($N56,'ru double'!$A$1:$A$34,0),MATCH($X$1,'ru double'!$A$1:$AH$1,0))),0)
+ IFERROR(INDIRECT("'ru double'!" &amp; ADDRESS(MATCH($N56,'ru double'!$A$1:$A$34,0),MATCH($Y$1,'ru double'!$A$1:$AH$1,0))),0)
+ IFERROR(INDIRECT("'ru double'!" &amp; ADDRESS(MATCH($N56,'ru double'!$A$1:$A$34,0),MATCH($S$2,'ru double'!$A$1:$AH$1,0))),0)
+ IFERROR(INDIRECT("'ru double'!" &amp; ADDRESS(MATCH($N56,'ru double'!$A$1:$A$34,0),MATCH($T$2,'ru double'!$A$1:$AH$1,0))),0)
+ IFERROR(INDIRECT("'ru double'!" &amp; ADDRESS(MATCH($N56,'ru double'!$A$1:$A$34,0),MATCH($U$2,'ru double'!$A$1:$AH$1,0))),0)
+ IFERROR(INDIRECT("'ru double'!" &amp; ADDRESS(MATCH($N56,'ru double'!$A$1:$A$34,0),MATCH($V$2,'ru double'!$A$1:$AH$1,0))),0)
+ IFERROR(INDIRECT("'ru double'!" &amp; ADDRESS(MATCH($N56,'ru double'!$A$1:$A$34,0),MATCH($W$2,'ru double'!$A$1:$AH$1,0))),0)
+ IFERROR(INDIRECT("'ru double'!" &amp; ADDRESS(MATCH($N56,'ru double'!$A$1:$A$34,0),MATCH($X$2,'ru double'!$A$1:$AH$1,0))),0)
+ IFERROR(INDIRECT("'ru double'!" &amp; ADDRESS(MATCH($N56,'ru double'!$A$1:$A$34,0),MATCH($S$3,'ru double'!$A$1:$AH$1,0))),0)
+ IFERROR(INDIRECT("'ru double'!" &amp; ADDRESS(MATCH($N56,'ru double'!$A$1:$A$34,0),MATCH($T$3,'ru double'!$A$1:$AH$1,0))),0)
+ IFERROR(INDIRECT("'ru double'!" &amp; ADDRESS(MATCH($N56,'ru double'!$A$1:$A$34,0),MATCH($U$3,'ru double'!$A$1:$AH$1,0))),0)
+ IFERROR(INDIRECT("'ru double'!" &amp; ADDRESS(MATCH($N56,'ru double'!$A$1:$A$34,0),MATCH($V$3,'ru double'!$A$1:$AH$1,0))),0)
+ IFERROR(INDIRECT("'ru double'!" &amp; ADDRESS(MATCH($N56,'ru double'!$A$1:$A$34,0),MATCH($W$3,'ru double'!$A$1:$AH$1,0))),0)
+ IFERROR(INDIRECT("'ru double'!" &amp; ADDRESS(MATCH($N56,'ru double'!$A$1:$A$34,0),MATCH($S$1,'ru double'!$A$1:$AH$1,0))),0)) / SUM('ru double'!$B$2:$AH$34)</f>
        <v>2.8140064150457167E-2</v>
      </c>
      <c r="R56" s="3">
        <f ca="1">(IFERROR(INDIRECT("'ru double'!" &amp; ADDRESS(MATCH($N56,'ru double'!$A$1:$A$34,0),MATCH($O$1,'ru double'!$A$1:$AH$1,0))),0)
+ IFERROR(INDIRECT("'ru double'!" &amp; ADDRESS(MATCH($N56,'ru double'!$A$1:$A$34,0),MATCH($P$1,'ru double'!$A$1:$AH$1,0))),0)
+ IFERROR(INDIRECT("'ru double'!" &amp; ADDRESS(MATCH($N56,'ru double'!$A$1:$A$34,0),MATCH($Q$1,'ru double'!$A$1:$AH$1,0))),0)
+ IFERROR(INDIRECT("'ru double'!" &amp; ADDRESS(MATCH($N56,'ru double'!$A$1:$A$34,0),MATCH($R$1,'ru double'!$A$1:$AH$1,0))),0)
+ IFERROR(INDIRECT("'ru double'!" &amp; ADDRESS(MATCH($N56,'ru double'!$A$1:$A$34,0),MATCH($N$2,'ru double'!$A$1:$AH$1,0))),0)
+ IFERROR(INDIRECT("'ru double'!" &amp; ADDRESS(MATCH($N56,'ru double'!$A$1:$A$34,0),MATCH($O$2,'ru double'!$A$1:$AH$1,0))),0)
+ IFERROR(INDIRECT("'ru double'!" &amp; ADDRESS(MATCH($N56,'ru double'!$A$1:$A$34,0),MATCH($P$2,'ru double'!$A$1:$AH$1,0))),0)
+ IFERROR(INDIRECT("'ru double'!" &amp; ADDRESS(MATCH($N56,'ru double'!$A$1:$A$34,0),MATCH($Q$2,'ru double'!$A$1:$AH$1,0))),0)
+ IFERROR(INDIRECT("'ru double'!" &amp; ADDRESS(MATCH($N56,'ru double'!$A$1:$A$34,0),MATCH($R$2,'ru double'!$A$1:$AH$1,0))),0)
+ IFERROR(INDIRECT("'ru double'!" &amp; ADDRESS(MATCH($N56,'ru double'!$A$1:$A$34,0),MATCH($N$3,'ru double'!$A$1:$AH$1,0))),0)
+ IFERROR(INDIRECT("'ru double'!" &amp; ADDRESS(MATCH($N56,'ru double'!$A$1:$A$34,0),MATCH($O$3,'ru double'!$A$1:$AH$1,0))),0)
+ IFERROR(INDIRECT("'ru double'!" &amp; ADDRESS(MATCH($N56,'ru double'!$A$1:$A$34,0),MATCH($P$3,'ru double'!$A$1:$AH$1,0))),0)
+ IFERROR(INDIRECT("'ru double'!" &amp; ADDRESS(MATCH($N56,'ru double'!$A$1:$A$34,0),MATCH($Q$3,'ru double'!$A$1:$AH$1,0))),0)
+ IFERROR(INDIRECT("'ru double'!" &amp; ADDRESS(MATCH($N56,'ru double'!$A$1:$A$34,0),MATCH($R$3,'ru double'!$A$1:$AH$1,0))),0)
+ IFERROR(INDIRECT("'ru double'!" &amp; ADDRESS(MATCH($N56,'ru double'!$A$1:$A$34,0),MATCH($N$1,'ru double'!$A$1:$AH$1,0))),0)) / SUM('ru double'!$B$2:$AH$34)</f>
        <v>3.0749572944206025E-2</v>
      </c>
      <c r="S56" s="3">
        <f t="shared" ca="1" si="23"/>
        <v>-2.5984137111206392E-2</v>
      </c>
      <c r="V56" s="156"/>
      <c r="W56" s="3"/>
    </row>
    <row r="57" spans="1:26" ht="15" customHeight="1" x14ac:dyDescent="0.25">
      <c r="A57" s="1" t="s">
        <v>216</v>
      </c>
      <c r="B57" s="3">
        <f ca="1">(IFERROR(INDIRECT("'en double'!" &amp; ADDRESS(MATCH($I$1,'en double'!$A$1:$AA$1,0),MATCH($A57,'en double'!$A$1:$A$27,0))),0)
+ IFERROR(INDIRECT("'en double'!" &amp; ADDRESS(MATCH($G$1,'en double'!$A$1:$AA$1,0),MATCH($A57,'en double'!$A$1:$A$27,0))),0)
+ IFERROR(INDIRECT("'en double'!" &amp; ADDRESS(MATCH($H$1,'en double'!$A$1:$AA$1,0),MATCH($A57,'en double'!$A$1:$A$27,0))),0)
+ IFERROR(INDIRECT("'en double'!" &amp; ADDRESS(MATCH($J$1,'en double'!$A$1:$AA$1,0),MATCH($A57,'en double'!$A$1:$A$27,0))),0)
+ IFERROR(INDIRECT("'en double'!" &amp; ADDRESS(MATCH($K$1,'en double'!$A$1:$AA$1,0),MATCH($A57,'en double'!$A$1:$A$27,0))),0)
+ IFERROR(INDIRECT("'en double'!" &amp; ADDRESS(MATCH($L$1,'en double'!$A$1:$AA$1,0),MATCH($A57,'en double'!$A$1:$A$27,0))),0)
+ IFERROR(INDIRECT("'en double'!" &amp; ADDRESS(MATCH($F$2,'en double'!$A$1:$AA$1,0),MATCH($A57,'en double'!$A$1:$A$27,0))),0)
+ IFERROR(INDIRECT("'en double'!" &amp; ADDRESS(MATCH($G$2,'en double'!$A$1:$AA$1,0),MATCH($A57,'en double'!$A$1:$A$27,0))),0)
+ IFERROR(INDIRECT("'en double'!" &amp; ADDRESS(MATCH($H$2,'en double'!$A$1:$AA$1,0),MATCH($A57,'en double'!$A$1:$A$27,0))),0)
+ IFERROR(INDIRECT("'en double'!" &amp; ADDRESS(MATCH($I$2,'en double'!$A$1:$AA$1,0),MATCH($A57,'en double'!$A$1:$A$27,0))),0)
+ IFERROR(INDIRECT("'en double'!" &amp; ADDRESS(MATCH($J$2,'en double'!$A$1:$AA$1,0),MATCH($A57,'en double'!$A$1:$A$27,0))),0)
+ IFERROR(INDIRECT("'en double'!" &amp; ADDRESS(MATCH($K$2,'en double'!$A$1:$AA$1,0),MATCH($A57,'en double'!$A$1:$A$27,0))),0)
+ IFERROR(INDIRECT("'en double'!" &amp; ADDRESS(MATCH($F$3,'en double'!$A$1:$AA$1,0),MATCH($A57,'en double'!$A$1:$A$27,0))),0)
+ IFERROR(INDIRECT("'en double'!" &amp; ADDRESS(MATCH($G$3,'en double'!$A$1:$AA$1,0),MATCH($A57,'en double'!$A$1:$A$27,0))),0)
+ IFERROR(INDIRECT("'en double'!" &amp; ADDRESS(MATCH($H$3,'en double'!$A$1:$AA$1,0),MATCH($A57,'en double'!$A$1:$A$27,0))),0)
+ IFERROR(INDIRECT("'en double'!" &amp; ADDRESS(MATCH($I$3,'en double'!$A$1:$AA$1,0),MATCH($A57,'en double'!$A$1:$A$27,0))),0)
+ IFERROR(INDIRECT("'en double'!" &amp; ADDRESS(MATCH($J$3,'en double'!$A$1:$AA$1,0),MATCH($A57,'en double'!$A$1:$A$27,0))),0)
+ IFERROR(INDIRECT("'en double'!" &amp; ADDRESS(MATCH($F$1,'en double'!$A$1:$AA$1,0),MATCH($A57,'en double'!$A$1:$A$27,0))),0)) / SUM('en double'!$B$2:$AA$27)</f>
        <v>2.2296000806206671E-2</v>
      </c>
      <c r="C57" s="3">
        <f ca="1">(IFERROR(INDIRECT("'en double'!" &amp; ADDRESS(MATCH($B$1,'en double'!$A$1:$AA$1,0),MATCH($A57,'en double'!$A$1:$A$27,0))),0)
+ IFERROR(INDIRECT("'en double'!" &amp; ADDRESS(MATCH($C$1,'en double'!$A$1:$AA$1,0),MATCH($A57,'en double'!$A$1:$A$27,0))),0)
+ IFERROR(INDIRECT("'en double'!" &amp; ADDRESS(MATCH($D$1,'en double'!$A$1:$AA$1,0),MATCH($A57,'en double'!$A$1:$A$27,0))),0)
+ IFERROR(INDIRECT("'en double'!" &amp; ADDRESS(MATCH($E$1,'en double'!$A$1:$AA$1,0),MATCH($A57,'en double'!$A$1:$A$27,0))),0)
+ IFERROR(INDIRECT("'en double'!" &amp; ADDRESS(MATCH($A$2,'en double'!$A$1:$AA$1,0),MATCH($A57,'en double'!$A$1:$A$27,0))),0)
+ IFERROR(INDIRECT("'en double'!" &amp; ADDRESS(MATCH($B$2,'en double'!$A$1:$AA$1,0),MATCH($A57,'en double'!$A$1:$A$27,0))),0)
+ IFERROR(INDIRECT("'en double'!" &amp; ADDRESS(MATCH($C$2,'en double'!$A$1:$AA$1,0),MATCH($A57,'en double'!$A$1:$A$27,0))),0)
+ IFERROR(INDIRECT("'en double'!" &amp; ADDRESS(MATCH($D$2,'en double'!$A$1:$AA$1,0),MATCH($A57,'en double'!$A$1:$A$27,0))),0)
+ IFERROR(INDIRECT("'en double'!" &amp; ADDRESS(MATCH($E$2,'en double'!$A$1:$AA$1,0),MATCH($A57,'en double'!$A$1:$A$27,0))),0)
+ IFERROR(INDIRECT("'en double'!" &amp; ADDRESS(MATCH($A$3,'en double'!$A$1:$AA$1,0),MATCH($A57,'en double'!$A$1:$A$27,0))),0)
+ IFERROR(INDIRECT("'en double'!" &amp; ADDRESS(MATCH($B$3,'en double'!$A$1:$AA$1,0),MATCH($A57,'en double'!$A$1:$A$27,0))),0)
+ IFERROR(INDIRECT("'en double'!" &amp; ADDRESS(MATCH($C$3,'en double'!$A$1:$AA$1,0),MATCH($A57,'en double'!$A$1:$A$27,0))),0)
+ IFERROR(INDIRECT("'en double'!" &amp; ADDRESS(MATCH($D$3,'en double'!$A$1:$AA$1,0),MATCH($A57,'en double'!$A$1:$A$27,0))),0)
+ IFERROR(INDIRECT("'en double'!" &amp; ADDRESS(MATCH($E$3,'en double'!$A$1:$AA$1,0),MATCH($A57,'en double'!$A$1:$A$27,0))),0)
+ IFERROR(INDIRECT("'en double'!" &amp; ADDRESS(MATCH($A$1,'en double'!$A$1:$AA$1,0),MATCH($A57,'en double'!$A$1:$A$27,0))),0)) / SUM('en double'!$B$2:$AA$27)</f>
        <v>4.2329416071104478E-2</v>
      </c>
      <c r="D57" s="3">
        <f ca="1">(IFERROR(INDIRECT("'en double'!" &amp; ADDRESS(MATCH(A57,'en double'!$A$1:$A$27,0),MATCH($I$1,'en double'!$A$1:$AA$1,0))),0)
+ IFERROR(INDIRECT("'en double'!" &amp; ADDRESS(MATCH(A57,'en double'!$A$1:$A$27,0),MATCH($G$1,'en double'!$A$1:$AA$1,0))),0)
+ IFERROR(INDIRECT("'en double'!" &amp; ADDRESS(MATCH(A57,'en double'!$A$1:$A$27,0),MATCH($H$1,'en double'!$A$1:$AA$1,0))),0)
+ IFERROR(INDIRECT("'en double'!" &amp; ADDRESS(MATCH(A57,'en double'!$A$1:$A$27,0),MATCH($J$1,'en double'!$A$1:$AA$1,0))),0)
+ IFERROR(INDIRECT("'en double'!" &amp; ADDRESS(MATCH(A57,'en double'!$A$1:$A$27,0),MATCH($K$1,'en double'!$A$1:$AA$1,0))),0)
+ IFERROR(INDIRECT("'en double'!" &amp; ADDRESS(MATCH(A57,'en double'!$A$1:$A$27,0),MATCH($L$1,'en double'!$A$1:$AA$1,0))),0)
+ IFERROR(INDIRECT("'en double'!" &amp; ADDRESS(MATCH(A57,'en double'!$A$1:$A$27,0),MATCH($F$2,'en double'!$A$1:$AA$1,0))),0)
+ IFERROR(INDIRECT("'en double'!" &amp; ADDRESS(MATCH(A57,'en double'!$A$1:$A$27,0),MATCH($G$2,'en double'!$A$1:$AA$1,0))),0)
+ IFERROR(INDIRECT("'en double'!" &amp; ADDRESS(MATCH(A57,'en double'!$A$1:$A$27,0),MATCH($H$2,'en double'!$A$1:$AA$1,0))),0)
+ IFERROR(INDIRECT("'en double'!" &amp; ADDRESS(MATCH(A57,'en double'!$A$1:$A$27,0),MATCH($I$2,'en double'!$A$1:$AA$1,0))),0)
+ IFERROR(INDIRECT("'en double'!" &amp; ADDRESS(MATCH(A57,'en double'!$A$1:$A$27,0),MATCH($J$2,'en double'!$A$1:$AA$1,0))),0)
+ IFERROR(INDIRECT("'en double'!" &amp; ADDRESS(MATCH(A57,'en double'!$A$1:$A$27,0),MATCH($K$2,'en double'!$A$1:$AA$1,0))),0)
+ IFERROR(INDIRECT("'en double'!" &amp; ADDRESS(MATCH(A57,'en double'!$A$1:$A$27,0),MATCH($F$3,'en double'!$A$1:$AA$1,0))),0)
+ IFERROR(INDIRECT("'en double'!" &amp; ADDRESS(MATCH(A57,'en double'!$A$1:$A$27,0),MATCH($G$3,'en double'!$A$1:$AA$1,0))),0)
+ IFERROR(INDIRECT("'en double'!" &amp; ADDRESS(MATCH(A57,'en double'!$A$1:$A$27,0),MATCH($H$3,'en double'!$A$1:$AA$1,0))),0)
+ IFERROR(INDIRECT("'en double'!" &amp; ADDRESS(MATCH(A57,'en double'!$A$1:$A$27,0),MATCH($I$3,'en double'!$A$1:$AA$1,0))),0)
+ IFERROR(INDIRECT("'en double'!" &amp; ADDRESS(MATCH(A57,'en double'!$A$1:$A$27,0),MATCH($J$3,'en double'!$A$1:$AA$1,0))),0)
+ IFERROR(INDIRECT("'en double'!" &amp; ADDRESS(MATCH(A57,'en double'!$A$1:$A$27,0),MATCH($F$1,'en double'!$A$1:$AA$1,0))),0)) / SUM('en double'!$B$2:$AA$27)</f>
        <v>1.9194058802355023E-2</v>
      </c>
      <c r="E57" s="3">
        <f ca="1">(IFERROR(INDIRECT("'en double'!" &amp; ADDRESS(MATCH($A57,'en double'!$A$1:$A$27,0),MATCH($B$1,'en double'!$A$1:$AA$1,0))),0)
+ IFERROR(INDIRECT("'en double'!" &amp; ADDRESS(MATCH($A57,'en double'!$A$1:$A$27,0),MATCH($C$1,'en double'!$A$1:$AA$1,0))),0)
+ IFERROR(INDIRECT("'en double'!" &amp; ADDRESS(MATCH($A57,'en double'!$A$1:$A$27,0),MATCH($D$1,'en double'!$A$1:$AA$1,0))),0)
+ IFERROR(INDIRECT("'en double'!" &amp; ADDRESS(MATCH($A57,'en double'!$A$1:$A$27,0),MATCH($E$1,'en double'!$A$1:$AA$1,0))),0)
+ IFERROR(INDIRECT("'en double'!" &amp; ADDRESS(MATCH($A57,'en double'!$A$1:$A$27,0),MATCH($A$2,'en double'!$A$1:$AA$1,0))),0)
+ IFERROR(INDIRECT("'en double'!" &amp; ADDRESS(MATCH($A57,'en double'!$A$1:$A$27,0),MATCH($B$2,'en double'!$A$1:$AA$1,0))),0)
+ IFERROR(INDIRECT("'en double'!" &amp; ADDRESS(MATCH($A57,'en double'!$A$1:$A$27,0),MATCH($C$2,'en double'!$A$1:$AA$1,0))),0)
+ IFERROR(INDIRECT("'en double'!" &amp; ADDRESS(MATCH($A57,'en double'!$A$1:$A$27,0),MATCH($D$2,'en double'!$A$1:$AA$1,0))),0)
+ IFERROR(INDIRECT("'en double'!" &amp; ADDRESS(MATCH($A57,'en double'!$A$1:$A$27,0),MATCH($E$2,'en double'!$A$1:$AA$1,0))),0)
+ IFERROR(INDIRECT("'en double'!" &amp; ADDRESS(MATCH($A57,'en double'!$A$1:$A$27,0),MATCH($A$3,'en double'!$A$1:$AA$1,0))),0)
+ IFERROR(INDIRECT("'en double'!" &amp; ADDRESS(MATCH($A57,'en double'!$A$1:$A$27,0),MATCH($B$3,'en double'!$A$1:$AA$1,0))),0)
+ IFERROR(INDIRECT("'en double'!" &amp; ADDRESS(MATCH($A57,'en double'!$A$1:$A$27,0),MATCH($C$3,'en double'!$A$1:$AA$1,0))),0)
+ IFERROR(INDIRECT("'en double'!" &amp; ADDRESS(MATCH($A57,'en double'!$A$1:$A$27,0),MATCH($D$3,'en double'!$A$1:$AA$1,0))),0)
+ IFERROR(INDIRECT("'en double'!" &amp; ADDRESS(MATCH($A57,'en double'!$A$1:$A$27,0),MATCH($E$3,'en double'!$A$1:$AA$1,0))),0)
+ IFERROR(INDIRECT("'en double'!" &amp; ADDRESS(MATCH($A57,'en double'!$A$1:$A$27,0),MATCH($A$1,'en double'!$A$1:$AA$1,0))),0)) / SUM('en double'!$B$2:$AA$27)</f>
        <v>3.0629981301560368E-2</v>
      </c>
      <c r="F57" s="3">
        <f t="shared" ca="1" si="22"/>
        <v>-3.1469337764103149E-2</v>
      </c>
      <c r="G57" s="140"/>
      <c r="H57" s="140"/>
      <c r="I57" s="345"/>
      <c r="J57" s="140"/>
      <c r="K57" s="344"/>
      <c r="M57" s="143"/>
      <c r="N57" s="105" t="s">
        <v>176</v>
      </c>
      <c r="O57" s="3">
        <f ca="1">(IFERROR(INDIRECT("'ru double'!" &amp; ADDRESS(MATCH($V$1,'ru double'!$A$1:$AH$1,0),MATCH($N57,'ru double'!$A$1:$A$34,0))),0)
+ IFERROR(INDIRECT("'ru double'!" &amp; ADDRESS(MATCH($T$1,'ru double'!$A$1:$AH$1,0),MATCH($N57,'ru double'!$A$1:$A$34,0))),0)
+ IFERROR(INDIRECT("'ru double'!" &amp; ADDRESS(MATCH($U$1,'ru double'!$A$1:$AH$1,0),MATCH($N57,'ru double'!$A$1:$A$34,0))),0)
+ IFERROR(INDIRECT("'ru double'!" &amp; ADDRESS(MATCH($W$1,'ru double'!$A$1:$AH$1,0),MATCH($N57,'ru double'!$A$1:$A$34,0))),0)
+ IFERROR(INDIRECT("'ru double'!" &amp; ADDRESS(MATCH($X$1,'ru double'!$A$1:$AH$1,0),MATCH($N57,'ru double'!$A$1:$A$34,0))),0)
+ IFERROR(INDIRECT("'ru double'!" &amp; ADDRESS(MATCH($Y$1,'ru double'!$A$1:$AH$1,0),MATCH($N57,'ru double'!$A$1:$A$34,0))),0)
+ IFERROR(INDIRECT("'ru double'!" &amp; ADDRESS(MATCH($S$2,'ru double'!$A$1:$AH$1,0),MATCH($N57,'ru double'!$A$1:$A$34,0))),0)
+ IFERROR(INDIRECT("'ru double'!" &amp; ADDRESS(MATCH($T$2,'ru double'!$A$1:$AH$1,0),MATCH($N57,'ru double'!$A$1:$A$34,0))),0)
+ IFERROR(INDIRECT("'ru double'!" &amp; ADDRESS(MATCH($U$2,'ru double'!$A$1:$AH$1,0),MATCH($N57,'ru double'!$A$1:$A$34,0))),0)
+ IFERROR(INDIRECT("'ru double'!" &amp; ADDRESS(MATCH($V$2,'ru double'!$A$1:$AH$1,0),MATCH($N57,'ru double'!$A$1:$A$34,0))),0)
+ IFERROR(INDIRECT("'ru double'!" &amp; ADDRESS(MATCH($W$2,'ru double'!$A$1:$AH$1,0),MATCH($N57,'ru double'!$A$1:$A$34,0))),0)
+ IFERROR(INDIRECT("'ru double'!" &amp; ADDRESS(MATCH($X$2,'ru double'!$A$1:$AH$1,0),MATCH($N57,'ru double'!$A$1:$A$34,0))),0)
+ IFERROR(INDIRECT("'ru double'!" &amp; ADDRESS(MATCH($S$3,'ru double'!$A$1:$AH$1,0),MATCH($N57,'ru double'!$A$1:$A$34,0))),0)
+ IFERROR(INDIRECT("'ru double'!" &amp; ADDRESS(MATCH($T$3,'ru double'!$A$1:$AH$1,0),MATCH($N57,'ru double'!$A$1:$A$34,0))),0)
+ IFERROR(INDIRECT("'ru double'!" &amp; ADDRESS(MATCH($U$3,'ru double'!$A$1:$AH$1,0),MATCH($N57,'ru double'!$A$1:$A$34,0))),0)
+ IFERROR(INDIRECT("'ru double'!" &amp; ADDRESS(MATCH($V$3,'ru double'!$A$1:$AH$1,0),MATCH($N57,'ru double'!$A$1:$A$34,0))),0)
+ IFERROR(INDIRECT("'ru double'!" &amp; ADDRESS(MATCH($W$3,'ru double'!$A$1:$AH$1,0),MATCH($N57,'ru double'!$A$1:$A$34,0))),0)
+ IFERROR(INDIRECT("'ru double'!" &amp; ADDRESS(MATCH($S$1,'ru double'!$A$1:$AH$1,0),MATCH($N57,'ru double'!$A$1:$A$34,0))),0)) / SUM('ru double'!$B$2:$AH$34)</f>
        <v>1.4002941916920317E-2</v>
      </c>
      <c r="P57" s="3">
        <f ca="1">(IFERROR(INDIRECT("'ru double'!" &amp; ADDRESS(MATCH($O$1,'ru double'!$A$1:$AH$1,0),MATCH($N57,'ru double'!$A$1:$A$34,0))),0)
+ IFERROR(INDIRECT("'ru double'!" &amp; ADDRESS(MATCH($P$1,'ru double'!$A$1:$AH$1,0),MATCH($N57,'ru double'!$A$1:$A$34,0))),0)
+ IFERROR(INDIRECT("'ru double'!" &amp; ADDRESS(MATCH($Q$1,'ru double'!$A$1:$AH$1,0),MATCH($N57,'ru double'!$A$1:$A$34,0))),0)
+ IFERROR(INDIRECT("'ru double'!" &amp; ADDRESS(MATCH($R$1,'ru double'!$A$1:$AH$1,0),MATCH($N57,'ru double'!$A$1:$A$34,0))),0)
+ IFERROR(INDIRECT("'ru double'!" &amp; ADDRESS(MATCH($N$2,'ru double'!$A$1:$AH$1,0),MATCH($N57,'ru double'!$A$1:$A$34,0))),0)
+ IFERROR(INDIRECT("'ru double'!" &amp; ADDRESS(MATCH($O$2,'ru double'!$A$1:$AH$1,0),MATCH($N57,'ru double'!$A$1:$A$34,0))),0)
+ IFERROR(INDIRECT("'ru double'!" &amp; ADDRESS(MATCH($P$2,'ru double'!$A$1:$AH$1,0),MATCH($N57,'ru double'!$A$1:$A$34,0))),0)
+ IFERROR(INDIRECT("'ru double'!" &amp; ADDRESS(MATCH($Q$2,'ru double'!$A$1:$AH$1,0),MATCH($N57,'ru double'!$A$1:$A$34,0))),0)
+ IFERROR(INDIRECT("'ru double'!" &amp; ADDRESS(MATCH($R$2,'ru double'!$A$1:$AH$1,0),MATCH($N57,'ru double'!$A$1:$A$34,0))),0)
+ IFERROR(INDIRECT("'ru double'!" &amp; ADDRESS(MATCH($N$3,'ru double'!$A$1:$AH$1,0),MATCH($N57,'ru double'!$A$1:$A$34,0))),0)
+ IFERROR(INDIRECT("'ru double'!" &amp; ADDRESS(MATCH($O$3,'ru double'!$A$1:$AH$1,0),MATCH($N57,'ru double'!$A$1:$A$34,0))),0)
+ IFERROR(INDIRECT("'ru double'!" &amp; ADDRESS(MATCH($P$3,'ru double'!$A$1:$AH$1,0),MATCH($N57,'ru double'!$A$1:$A$34,0))),0)
+ IFERROR(INDIRECT("'ru double'!" &amp; ADDRESS(MATCH($Q$3,'ru double'!$A$1:$AH$1,0),MATCH($N57,'ru double'!$A$1:$A$34,0))),0)
+ IFERROR(INDIRECT("'ru double'!" &amp; ADDRESS(MATCH($R$3,'ru double'!$A$1:$AH$1,0),MATCH($N57,'ru double'!$A$1:$A$34,0))),0)
+ IFERROR(INDIRECT("'ru double'!" &amp; ADDRESS(MATCH($N$1,'ru double'!$A$1:$AH$1,0),MATCH($N57,'ru double'!$A$1:$A$34,0))),0)) / SUM('ru double'!$B$2:$AH$34)</f>
        <v>3.954860411554962E-2</v>
      </c>
      <c r="Q57" s="3">
        <f ca="1">(IFERROR(INDIRECT("'ru double'!" &amp; ADDRESS(MATCH($N57,'ru double'!$A$1:$A$34,0),MATCH($V$1,'ru double'!$A$1:$AH$1,0))),0)
+ IFERROR(INDIRECT("'ru double'!" &amp; ADDRESS(MATCH($N57,'ru double'!$A$1:$A$34,0),MATCH($T$1,'ru double'!$A$1:$AH$1,0))),0)
+ IFERROR(INDIRECT("'ru double'!" &amp; ADDRESS(MATCH($N57,'ru double'!$A$1:$A$34,0),MATCH($U$1,'ru double'!$A$1:$AH$1,0))),0)
+ IFERROR(INDIRECT("'ru double'!" &amp; ADDRESS(MATCH($N57,'ru double'!$A$1:$A$34,0),MATCH($W$1,'ru double'!$A$1:$AH$1,0))),0)
+ IFERROR(INDIRECT("'ru double'!" &amp; ADDRESS(MATCH($N57,'ru double'!$A$1:$A$34,0),MATCH($X$1,'ru double'!$A$1:$AH$1,0))),0)
+ IFERROR(INDIRECT("'ru double'!" &amp; ADDRESS(MATCH($N57,'ru double'!$A$1:$A$34,0),MATCH($Y$1,'ru double'!$A$1:$AH$1,0))),0)
+ IFERROR(INDIRECT("'ru double'!" &amp; ADDRESS(MATCH($N57,'ru double'!$A$1:$A$34,0),MATCH($S$2,'ru double'!$A$1:$AH$1,0))),0)
+ IFERROR(INDIRECT("'ru double'!" &amp; ADDRESS(MATCH($N57,'ru double'!$A$1:$A$34,0),MATCH($T$2,'ru double'!$A$1:$AH$1,0))),0)
+ IFERROR(INDIRECT("'ru double'!" &amp; ADDRESS(MATCH($N57,'ru double'!$A$1:$A$34,0),MATCH($U$2,'ru double'!$A$1:$AH$1,0))),0)
+ IFERROR(INDIRECT("'ru double'!" &amp; ADDRESS(MATCH($N57,'ru double'!$A$1:$A$34,0),MATCH($V$2,'ru double'!$A$1:$AH$1,0))),0)
+ IFERROR(INDIRECT("'ru double'!" &amp; ADDRESS(MATCH($N57,'ru double'!$A$1:$A$34,0),MATCH($W$2,'ru double'!$A$1:$AH$1,0))),0)
+ IFERROR(INDIRECT("'ru double'!" &amp; ADDRESS(MATCH($N57,'ru double'!$A$1:$A$34,0),MATCH($X$2,'ru double'!$A$1:$AH$1,0))),0)
+ IFERROR(INDIRECT("'ru double'!" &amp; ADDRESS(MATCH($N57,'ru double'!$A$1:$A$34,0),MATCH($S$3,'ru double'!$A$1:$AH$1,0))),0)
+ IFERROR(INDIRECT("'ru double'!" &amp; ADDRESS(MATCH($N57,'ru double'!$A$1:$A$34,0),MATCH($T$3,'ru double'!$A$1:$AH$1,0))),0)
+ IFERROR(INDIRECT("'ru double'!" &amp; ADDRESS(MATCH($N57,'ru double'!$A$1:$A$34,0),MATCH($U$3,'ru double'!$A$1:$AH$1,0))),0)
+ IFERROR(INDIRECT("'ru double'!" &amp; ADDRESS(MATCH($N57,'ru double'!$A$1:$A$34,0),MATCH($V$3,'ru double'!$A$1:$AH$1,0))),0)
+ IFERROR(INDIRECT("'ru double'!" &amp; ADDRESS(MATCH($N57,'ru double'!$A$1:$A$34,0),MATCH($W$3,'ru double'!$A$1:$AH$1,0))),0)
+ IFERROR(INDIRECT("'ru double'!" &amp; ADDRESS(MATCH($N57,'ru double'!$A$1:$A$34,0),MATCH($S$1,'ru double'!$A$1:$AH$1,0))),0)) / SUM('ru double'!$B$2:$AH$34)</f>
        <v>8.8086637411578326E-3</v>
      </c>
      <c r="R57" s="3">
        <f ca="1">(IFERROR(INDIRECT("'ru double'!" &amp; ADDRESS(MATCH($N57,'ru double'!$A$1:$A$34,0),MATCH($O$1,'ru double'!$A$1:$AH$1,0))),0)
+ IFERROR(INDIRECT("'ru double'!" &amp; ADDRESS(MATCH($N57,'ru double'!$A$1:$A$34,0),MATCH($P$1,'ru double'!$A$1:$AH$1,0))),0)
+ IFERROR(INDIRECT("'ru double'!" &amp; ADDRESS(MATCH($N57,'ru double'!$A$1:$A$34,0),MATCH($Q$1,'ru double'!$A$1:$AH$1,0))),0)
+ IFERROR(INDIRECT("'ru double'!" &amp; ADDRESS(MATCH($N57,'ru double'!$A$1:$A$34,0),MATCH($R$1,'ru double'!$A$1:$AH$1,0))),0)
+ IFERROR(INDIRECT("'ru double'!" &amp; ADDRESS(MATCH($N57,'ru double'!$A$1:$A$34,0),MATCH($N$2,'ru double'!$A$1:$AH$1,0))),0)
+ IFERROR(INDIRECT("'ru double'!" &amp; ADDRESS(MATCH($N57,'ru double'!$A$1:$A$34,0),MATCH($O$2,'ru double'!$A$1:$AH$1,0))),0)
+ IFERROR(INDIRECT("'ru double'!" &amp; ADDRESS(MATCH($N57,'ru double'!$A$1:$A$34,0),MATCH($P$2,'ru double'!$A$1:$AH$1,0))),0)
+ IFERROR(INDIRECT("'ru double'!" &amp; ADDRESS(MATCH($N57,'ru double'!$A$1:$A$34,0),MATCH($Q$2,'ru double'!$A$1:$AH$1,0))),0)
+ IFERROR(INDIRECT("'ru double'!" &amp; ADDRESS(MATCH($N57,'ru double'!$A$1:$A$34,0),MATCH($R$2,'ru double'!$A$1:$AH$1,0))),0)
+ IFERROR(INDIRECT("'ru double'!" &amp; ADDRESS(MATCH($N57,'ru double'!$A$1:$A$34,0),MATCH($N$3,'ru double'!$A$1:$AH$1,0))),0)
+ IFERROR(INDIRECT("'ru double'!" &amp; ADDRESS(MATCH($N57,'ru double'!$A$1:$A$34,0),MATCH($O$3,'ru double'!$A$1:$AH$1,0))),0)
+ IFERROR(INDIRECT("'ru double'!" &amp; ADDRESS(MATCH($N57,'ru double'!$A$1:$A$34,0),MATCH($P$3,'ru double'!$A$1:$AH$1,0))),0)
+ IFERROR(INDIRECT("'ru double'!" &amp; ADDRESS(MATCH($N57,'ru double'!$A$1:$A$34,0),MATCH($Q$3,'ru double'!$A$1:$AH$1,0))),0)
+ IFERROR(INDIRECT("'ru double'!" &amp; ADDRESS(MATCH($N57,'ru double'!$A$1:$A$34,0),MATCH($R$3,'ru double'!$A$1:$AH$1,0))),0)
+ IFERROR(INDIRECT("'ru double'!" &amp; ADDRESS(MATCH($N57,'ru double'!$A$1:$A$34,0),MATCH($N$1,'ru double'!$A$1:$AH$1,0))),0)) / SUM('ru double'!$B$2:$AH$34)</f>
        <v>4.6293019296119141E-2</v>
      </c>
      <c r="S57" s="3">
        <f t="shared" ca="1" si="23"/>
        <v>-6.3030017753590614E-2</v>
      </c>
      <c r="V57" s="156"/>
      <c r="W57" s="3"/>
    </row>
    <row r="58" spans="1:26" ht="15" customHeight="1" x14ac:dyDescent="0.25">
      <c r="A58" s="1" t="s">
        <v>218</v>
      </c>
      <c r="B58" s="3">
        <f ca="1">(IFERROR(INDIRECT("'en double'!" &amp; ADDRESS(MATCH($I$1,'en double'!$A$1:$AA$1,0),MATCH($A58,'en double'!$A$1:$A$27,0))),0)
+ IFERROR(INDIRECT("'en double'!" &amp; ADDRESS(MATCH($G$1,'en double'!$A$1:$AA$1,0),MATCH($A58,'en double'!$A$1:$A$27,0))),0)
+ IFERROR(INDIRECT("'en double'!" &amp; ADDRESS(MATCH($H$1,'en double'!$A$1:$AA$1,0),MATCH($A58,'en double'!$A$1:$A$27,0))),0)
+ IFERROR(INDIRECT("'en double'!" &amp; ADDRESS(MATCH($J$1,'en double'!$A$1:$AA$1,0),MATCH($A58,'en double'!$A$1:$A$27,0))),0)
+ IFERROR(INDIRECT("'en double'!" &amp; ADDRESS(MATCH($K$1,'en double'!$A$1:$AA$1,0),MATCH($A58,'en double'!$A$1:$A$27,0))),0)
+ IFERROR(INDIRECT("'en double'!" &amp; ADDRESS(MATCH($L$1,'en double'!$A$1:$AA$1,0),MATCH($A58,'en double'!$A$1:$A$27,0))),0)
+ IFERROR(INDIRECT("'en double'!" &amp; ADDRESS(MATCH($F$2,'en double'!$A$1:$AA$1,0),MATCH($A58,'en double'!$A$1:$A$27,0))),0)
+ IFERROR(INDIRECT("'en double'!" &amp; ADDRESS(MATCH($G$2,'en double'!$A$1:$AA$1,0),MATCH($A58,'en double'!$A$1:$A$27,0))),0)
+ IFERROR(INDIRECT("'en double'!" &amp; ADDRESS(MATCH($H$2,'en double'!$A$1:$AA$1,0),MATCH($A58,'en double'!$A$1:$A$27,0))),0)
+ IFERROR(INDIRECT("'en double'!" &amp; ADDRESS(MATCH($I$2,'en double'!$A$1:$AA$1,0),MATCH($A58,'en double'!$A$1:$A$27,0))),0)
+ IFERROR(INDIRECT("'en double'!" &amp; ADDRESS(MATCH($J$2,'en double'!$A$1:$AA$1,0),MATCH($A58,'en double'!$A$1:$A$27,0))),0)
+ IFERROR(INDIRECT("'en double'!" &amp; ADDRESS(MATCH($K$2,'en double'!$A$1:$AA$1,0),MATCH($A58,'en double'!$A$1:$A$27,0))),0)
+ IFERROR(INDIRECT("'en double'!" &amp; ADDRESS(MATCH($F$3,'en double'!$A$1:$AA$1,0),MATCH($A58,'en double'!$A$1:$A$27,0))),0)
+ IFERROR(INDIRECT("'en double'!" &amp; ADDRESS(MATCH($G$3,'en double'!$A$1:$AA$1,0),MATCH($A58,'en double'!$A$1:$A$27,0))),0)
+ IFERROR(INDIRECT("'en double'!" &amp; ADDRESS(MATCH($H$3,'en double'!$A$1:$AA$1,0),MATCH($A58,'en double'!$A$1:$A$27,0))),0)
+ IFERROR(INDIRECT("'en double'!" &amp; ADDRESS(MATCH($I$3,'en double'!$A$1:$AA$1,0),MATCH($A58,'en double'!$A$1:$A$27,0))),0)
+ IFERROR(INDIRECT("'en double'!" &amp; ADDRESS(MATCH($J$3,'en double'!$A$1:$AA$1,0),MATCH($A58,'en double'!$A$1:$A$27,0))),0)
+ IFERROR(INDIRECT("'en double'!" &amp; ADDRESS(MATCH($F$1,'en double'!$A$1:$AA$1,0),MATCH($A58,'en double'!$A$1:$A$27,0))),0)) / SUM('en double'!$B$2:$AA$27)</f>
        <v>4.9838092222634807E-2</v>
      </c>
      <c r="C58" s="3">
        <f ca="1">(IFERROR(INDIRECT("'en double'!" &amp; ADDRESS(MATCH($B$1,'en double'!$A$1:$AA$1,0),MATCH($A58,'en double'!$A$1:$A$27,0))),0)
+ IFERROR(INDIRECT("'en double'!" &amp; ADDRESS(MATCH($C$1,'en double'!$A$1:$AA$1,0),MATCH($A58,'en double'!$A$1:$A$27,0))),0)
+ IFERROR(INDIRECT("'en double'!" &amp; ADDRESS(MATCH($D$1,'en double'!$A$1:$AA$1,0),MATCH($A58,'en double'!$A$1:$A$27,0))),0)
+ IFERROR(INDIRECT("'en double'!" &amp; ADDRESS(MATCH($E$1,'en double'!$A$1:$AA$1,0),MATCH($A58,'en double'!$A$1:$A$27,0))),0)
+ IFERROR(INDIRECT("'en double'!" &amp; ADDRESS(MATCH($A$2,'en double'!$A$1:$AA$1,0),MATCH($A58,'en double'!$A$1:$A$27,0))),0)
+ IFERROR(INDIRECT("'en double'!" &amp; ADDRESS(MATCH($B$2,'en double'!$A$1:$AA$1,0),MATCH($A58,'en double'!$A$1:$A$27,0))),0)
+ IFERROR(INDIRECT("'en double'!" &amp; ADDRESS(MATCH($C$2,'en double'!$A$1:$AA$1,0),MATCH($A58,'en double'!$A$1:$A$27,0))),0)
+ IFERROR(INDIRECT("'en double'!" &amp; ADDRESS(MATCH($D$2,'en double'!$A$1:$AA$1,0),MATCH($A58,'en double'!$A$1:$A$27,0))),0)
+ IFERROR(INDIRECT("'en double'!" &amp; ADDRESS(MATCH($E$2,'en double'!$A$1:$AA$1,0),MATCH($A58,'en double'!$A$1:$A$27,0))),0)
+ IFERROR(INDIRECT("'en double'!" &amp; ADDRESS(MATCH($A$3,'en double'!$A$1:$AA$1,0),MATCH($A58,'en double'!$A$1:$A$27,0))),0)
+ IFERROR(INDIRECT("'en double'!" &amp; ADDRESS(MATCH($B$3,'en double'!$A$1:$AA$1,0),MATCH($A58,'en double'!$A$1:$A$27,0))),0)
+ IFERROR(INDIRECT("'en double'!" &amp; ADDRESS(MATCH($C$3,'en double'!$A$1:$AA$1,0),MATCH($A58,'en double'!$A$1:$A$27,0))),0)
+ IFERROR(INDIRECT("'en double'!" &amp; ADDRESS(MATCH($D$3,'en double'!$A$1:$AA$1,0),MATCH($A58,'en double'!$A$1:$A$27,0))),0)
+ IFERROR(INDIRECT("'en double'!" &amp; ADDRESS(MATCH($E$3,'en double'!$A$1:$AA$1,0),MATCH($A58,'en double'!$A$1:$A$27,0))),0)
+ IFERROR(INDIRECT("'en double'!" &amp; ADDRESS(MATCH($A$1,'en double'!$A$1:$AA$1,0),MATCH($A58,'en double'!$A$1:$A$27,0))),0)) / SUM('en double'!$B$2:$AA$27)</f>
        <v>2.0029970215744057E-3</v>
      </c>
      <c r="D58" s="3">
        <f ca="1">(IFERROR(INDIRECT("'en double'!" &amp; ADDRESS(MATCH(A58,'en double'!$A$1:$A$27,0),MATCH($I$1,'en double'!$A$1:$AA$1,0))),0)
+ IFERROR(INDIRECT("'en double'!" &amp; ADDRESS(MATCH(A58,'en double'!$A$1:$A$27,0),MATCH($G$1,'en double'!$A$1:$AA$1,0))),0)
+ IFERROR(INDIRECT("'en double'!" &amp; ADDRESS(MATCH(A58,'en double'!$A$1:$A$27,0),MATCH($H$1,'en double'!$A$1:$AA$1,0))),0)
+ IFERROR(INDIRECT("'en double'!" &amp; ADDRESS(MATCH(A58,'en double'!$A$1:$A$27,0),MATCH($J$1,'en double'!$A$1:$AA$1,0))),0)
+ IFERROR(INDIRECT("'en double'!" &amp; ADDRESS(MATCH(A58,'en double'!$A$1:$A$27,0),MATCH($K$1,'en double'!$A$1:$AA$1,0))),0)
+ IFERROR(INDIRECT("'en double'!" &amp; ADDRESS(MATCH(A58,'en double'!$A$1:$A$27,0),MATCH($L$1,'en double'!$A$1:$AA$1,0))),0)
+ IFERROR(INDIRECT("'en double'!" &amp; ADDRESS(MATCH(A58,'en double'!$A$1:$A$27,0),MATCH($F$2,'en double'!$A$1:$AA$1,0))),0)
+ IFERROR(INDIRECT("'en double'!" &amp; ADDRESS(MATCH(A58,'en double'!$A$1:$A$27,0),MATCH($G$2,'en double'!$A$1:$AA$1,0))),0)
+ IFERROR(INDIRECT("'en double'!" &amp; ADDRESS(MATCH(A58,'en double'!$A$1:$A$27,0),MATCH($H$2,'en double'!$A$1:$AA$1,0))),0)
+ IFERROR(INDIRECT("'en double'!" &amp; ADDRESS(MATCH(A58,'en double'!$A$1:$A$27,0),MATCH($I$2,'en double'!$A$1:$AA$1,0))),0)
+ IFERROR(INDIRECT("'en double'!" &amp; ADDRESS(MATCH(A58,'en double'!$A$1:$A$27,0),MATCH($J$2,'en double'!$A$1:$AA$1,0))),0)
+ IFERROR(INDIRECT("'en double'!" &amp; ADDRESS(MATCH(A58,'en double'!$A$1:$A$27,0),MATCH($K$2,'en double'!$A$1:$AA$1,0))),0)
+ IFERROR(INDIRECT("'en double'!" &amp; ADDRESS(MATCH(A58,'en double'!$A$1:$A$27,0),MATCH($F$3,'en double'!$A$1:$AA$1,0))),0)
+ IFERROR(INDIRECT("'en double'!" &amp; ADDRESS(MATCH(A58,'en double'!$A$1:$A$27,0),MATCH($G$3,'en double'!$A$1:$AA$1,0))),0)
+ IFERROR(INDIRECT("'en double'!" &amp; ADDRESS(MATCH(A58,'en double'!$A$1:$A$27,0),MATCH($H$3,'en double'!$A$1:$AA$1,0))),0)
+ IFERROR(INDIRECT("'en double'!" &amp; ADDRESS(MATCH(A58,'en double'!$A$1:$A$27,0),MATCH($I$3,'en double'!$A$1:$AA$1,0))),0)
+ IFERROR(INDIRECT("'en double'!" &amp; ADDRESS(MATCH(A58,'en double'!$A$1:$A$27,0),MATCH($J$3,'en double'!$A$1:$AA$1,0))),0)
+ IFERROR(INDIRECT("'en double'!" &amp; ADDRESS(MATCH(A58,'en double'!$A$1:$A$27,0),MATCH($F$1,'en double'!$A$1:$AA$1,0))),0)) / SUM('en double'!$B$2:$AA$27)</f>
        <v>3.2335355403497927E-3</v>
      </c>
      <c r="E58" s="3">
        <f ca="1">(IFERROR(INDIRECT("'en double'!" &amp; ADDRESS(MATCH($A58,'en double'!$A$1:$A$27,0),MATCH($B$1,'en double'!$A$1:$AA$1,0))),0)
+ IFERROR(INDIRECT("'en double'!" &amp; ADDRESS(MATCH($A58,'en double'!$A$1:$A$27,0),MATCH($C$1,'en double'!$A$1:$AA$1,0))),0)
+ IFERROR(INDIRECT("'en double'!" &amp; ADDRESS(MATCH($A58,'en double'!$A$1:$A$27,0),MATCH($D$1,'en double'!$A$1:$AA$1,0))),0)
+ IFERROR(INDIRECT("'en double'!" &amp; ADDRESS(MATCH($A58,'en double'!$A$1:$A$27,0),MATCH($E$1,'en double'!$A$1:$AA$1,0))),0)
+ IFERROR(INDIRECT("'en double'!" &amp; ADDRESS(MATCH($A58,'en double'!$A$1:$A$27,0),MATCH($A$2,'en double'!$A$1:$AA$1,0))),0)
+ IFERROR(INDIRECT("'en double'!" &amp; ADDRESS(MATCH($A58,'en double'!$A$1:$A$27,0),MATCH($B$2,'en double'!$A$1:$AA$1,0))),0)
+ IFERROR(INDIRECT("'en double'!" &amp; ADDRESS(MATCH($A58,'en double'!$A$1:$A$27,0),MATCH($C$2,'en double'!$A$1:$AA$1,0))),0)
+ IFERROR(INDIRECT("'en double'!" &amp; ADDRESS(MATCH($A58,'en double'!$A$1:$A$27,0),MATCH($D$2,'en double'!$A$1:$AA$1,0))),0)
+ IFERROR(INDIRECT("'en double'!" &amp; ADDRESS(MATCH($A58,'en double'!$A$1:$A$27,0),MATCH($E$2,'en double'!$A$1:$AA$1,0))),0)
+ IFERROR(INDIRECT("'en double'!" &amp; ADDRESS(MATCH($A58,'en double'!$A$1:$A$27,0),MATCH($A$3,'en double'!$A$1:$AA$1,0))),0)
+ IFERROR(INDIRECT("'en double'!" &amp; ADDRESS(MATCH($A58,'en double'!$A$1:$A$27,0),MATCH($B$3,'en double'!$A$1:$AA$1,0))),0)
+ IFERROR(INDIRECT("'en double'!" &amp; ADDRESS(MATCH($A58,'en double'!$A$1:$A$27,0),MATCH($C$3,'en double'!$A$1:$AA$1,0))),0)
+ IFERROR(INDIRECT("'en double'!" &amp; ADDRESS(MATCH($A58,'en double'!$A$1:$A$27,0),MATCH($D$3,'en double'!$A$1:$AA$1,0))),0)
+ IFERROR(INDIRECT("'en double'!" &amp; ADDRESS(MATCH($A58,'en double'!$A$1:$A$27,0),MATCH($E$3,'en double'!$A$1:$AA$1,0))),0)
+ IFERROR(INDIRECT("'en double'!" &amp; ADDRESS(MATCH($A58,'en double'!$A$1:$A$27,0),MATCH($A$1,'en double'!$A$1:$AA$1,0))),0)) / SUM('en double'!$B$2:$AA$27)</f>
        <v>5.2011711713136323E-2</v>
      </c>
      <c r="F58" s="3">
        <f t="shared" ca="1" si="22"/>
        <v>-9.4308097172612904E-4</v>
      </c>
      <c r="G58" s="140"/>
      <c r="H58" s="140"/>
      <c r="I58" s="344"/>
      <c r="J58" s="140"/>
      <c r="K58" s="344"/>
      <c r="M58" s="143"/>
      <c r="N58" s="105" t="s">
        <v>162</v>
      </c>
      <c r="O58" s="3">
        <f ca="1">(IFERROR(INDIRECT("'ru double'!" &amp; ADDRESS(MATCH($V$1,'ru double'!$A$1:$AH$1,0),MATCH($N58,'ru double'!$A$1:$A$34,0))),0)
+ IFERROR(INDIRECT("'ru double'!" &amp; ADDRESS(MATCH($T$1,'ru double'!$A$1:$AH$1,0),MATCH($N58,'ru double'!$A$1:$A$34,0))),0)
+ IFERROR(INDIRECT("'ru double'!" &amp; ADDRESS(MATCH($U$1,'ru double'!$A$1:$AH$1,0),MATCH($N58,'ru double'!$A$1:$A$34,0))),0)
+ IFERROR(INDIRECT("'ru double'!" &amp; ADDRESS(MATCH($W$1,'ru double'!$A$1:$AH$1,0),MATCH($N58,'ru double'!$A$1:$A$34,0))),0)
+ IFERROR(INDIRECT("'ru double'!" &amp; ADDRESS(MATCH($X$1,'ru double'!$A$1:$AH$1,0),MATCH($N58,'ru double'!$A$1:$A$34,0))),0)
+ IFERROR(INDIRECT("'ru double'!" &amp; ADDRESS(MATCH($Y$1,'ru double'!$A$1:$AH$1,0),MATCH($N58,'ru double'!$A$1:$A$34,0))),0)
+ IFERROR(INDIRECT("'ru double'!" &amp; ADDRESS(MATCH($S$2,'ru double'!$A$1:$AH$1,0),MATCH($N58,'ru double'!$A$1:$A$34,0))),0)
+ IFERROR(INDIRECT("'ru double'!" &amp; ADDRESS(MATCH($T$2,'ru double'!$A$1:$AH$1,0),MATCH($N58,'ru double'!$A$1:$A$34,0))),0)
+ IFERROR(INDIRECT("'ru double'!" &amp; ADDRESS(MATCH($U$2,'ru double'!$A$1:$AH$1,0),MATCH($N58,'ru double'!$A$1:$A$34,0))),0)
+ IFERROR(INDIRECT("'ru double'!" &amp; ADDRESS(MATCH($V$2,'ru double'!$A$1:$AH$1,0),MATCH($N58,'ru double'!$A$1:$A$34,0))),0)
+ IFERROR(INDIRECT("'ru double'!" &amp; ADDRESS(MATCH($W$2,'ru double'!$A$1:$AH$1,0),MATCH($N58,'ru double'!$A$1:$A$34,0))),0)
+ IFERROR(INDIRECT("'ru double'!" &amp; ADDRESS(MATCH($X$2,'ru double'!$A$1:$AH$1,0),MATCH($N58,'ru double'!$A$1:$A$34,0))),0)
+ IFERROR(INDIRECT("'ru double'!" &amp; ADDRESS(MATCH($S$3,'ru double'!$A$1:$AH$1,0),MATCH($N58,'ru double'!$A$1:$A$34,0))),0)
+ IFERROR(INDIRECT("'ru double'!" &amp; ADDRESS(MATCH($T$3,'ru double'!$A$1:$AH$1,0),MATCH($N58,'ru double'!$A$1:$A$34,0))),0)
+ IFERROR(INDIRECT("'ru double'!" &amp; ADDRESS(MATCH($U$3,'ru double'!$A$1:$AH$1,0),MATCH($N58,'ru double'!$A$1:$A$34,0))),0)
+ IFERROR(INDIRECT("'ru double'!" &amp; ADDRESS(MATCH($V$3,'ru double'!$A$1:$AH$1,0),MATCH($N58,'ru double'!$A$1:$A$34,0))),0)
+ IFERROR(INDIRECT("'ru double'!" &amp; ADDRESS(MATCH($W$3,'ru double'!$A$1:$AH$1,0),MATCH($N58,'ru double'!$A$1:$A$34,0))),0)
+ IFERROR(INDIRECT("'ru double'!" &amp; ADDRESS(MATCH($S$1,'ru double'!$A$1:$AH$1,0),MATCH($N58,'ru double'!$A$1:$A$34,0))),0)) / SUM('ru double'!$B$2:$AH$34)</f>
        <v>1.1685867382549252E-2</v>
      </c>
      <c r="P58" s="3">
        <f ca="1">(IFERROR(INDIRECT("'ru double'!" &amp; ADDRESS(MATCH($O$1,'ru double'!$A$1:$AH$1,0),MATCH($N58,'ru double'!$A$1:$A$34,0))),0)
+ IFERROR(INDIRECT("'ru double'!" &amp; ADDRESS(MATCH($P$1,'ru double'!$A$1:$AH$1,0),MATCH($N58,'ru double'!$A$1:$A$34,0))),0)
+ IFERROR(INDIRECT("'ru double'!" &amp; ADDRESS(MATCH($Q$1,'ru double'!$A$1:$AH$1,0),MATCH($N58,'ru double'!$A$1:$A$34,0))),0)
+ IFERROR(INDIRECT("'ru double'!" &amp; ADDRESS(MATCH($R$1,'ru double'!$A$1:$AH$1,0),MATCH($N58,'ru double'!$A$1:$A$34,0))),0)
+ IFERROR(INDIRECT("'ru double'!" &amp; ADDRESS(MATCH($N$2,'ru double'!$A$1:$AH$1,0),MATCH($N58,'ru double'!$A$1:$A$34,0))),0)
+ IFERROR(INDIRECT("'ru double'!" &amp; ADDRESS(MATCH($O$2,'ru double'!$A$1:$AH$1,0),MATCH($N58,'ru double'!$A$1:$A$34,0))),0)
+ IFERROR(INDIRECT("'ru double'!" &amp; ADDRESS(MATCH($P$2,'ru double'!$A$1:$AH$1,0),MATCH($N58,'ru double'!$A$1:$A$34,0))),0)
+ IFERROR(INDIRECT("'ru double'!" &amp; ADDRESS(MATCH($Q$2,'ru double'!$A$1:$AH$1,0),MATCH($N58,'ru double'!$A$1:$A$34,0))),0)
+ IFERROR(INDIRECT("'ru double'!" &amp; ADDRESS(MATCH($R$2,'ru double'!$A$1:$AH$1,0),MATCH($N58,'ru double'!$A$1:$A$34,0))),0)
+ IFERROR(INDIRECT("'ru double'!" &amp; ADDRESS(MATCH($N$3,'ru double'!$A$1:$AH$1,0),MATCH($N58,'ru double'!$A$1:$A$34,0))),0)
+ IFERROR(INDIRECT("'ru double'!" &amp; ADDRESS(MATCH($O$3,'ru double'!$A$1:$AH$1,0),MATCH($N58,'ru double'!$A$1:$A$34,0))),0)
+ IFERROR(INDIRECT("'ru double'!" &amp; ADDRESS(MATCH($P$3,'ru double'!$A$1:$AH$1,0),MATCH($N58,'ru double'!$A$1:$A$34,0))),0)
+ IFERROR(INDIRECT("'ru double'!" &amp; ADDRESS(MATCH($Q$3,'ru double'!$A$1:$AH$1,0),MATCH($N58,'ru double'!$A$1:$A$34,0))),0)
+ IFERROR(INDIRECT("'ru double'!" &amp; ADDRESS(MATCH($R$3,'ru double'!$A$1:$AH$1,0),MATCH($N58,'ru double'!$A$1:$A$34,0))),0)
+ IFERROR(INDIRECT("'ru double'!" &amp; ADDRESS(MATCH($N$1,'ru double'!$A$1:$AH$1,0),MATCH($N58,'ru double'!$A$1:$A$34,0))),0)) / SUM('ru double'!$B$2:$AH$34)</f>
        <v>3.1020715838679581E-2</v>
      </c>
      <c r="Q58" s="3">
        <f ca="1">(IFERROR(INDIRECT("'ru double'!" &amp; ADDRESS(MATCH($N58,'ru double'!$A$1:$A$34,0),MATCH($V$1,'ru double'!$A$1:$AH$1,0))),0)
+ IFERROR(INDIRECT("'ru double'!" &amp; ADDRESS(MATCH($N58,'ru double'!$A$1:$A$34,0),MATCH($T$1,'ru double'!$A$1:$AH$1,0))),0)
+ IFERROR(INDIRECT("'ru double'!" &amp; ADDRESS(MATCH($N58,'ru double'!$A$1:$A$34,0),MATCH($U$1,'ru double'!$A$1:$AH$1,0))),0)
+ IFERROR(INDIRECT("'ru double'!" &amp; ADDRESS(MATCH($N58,'ru double'!$A$1:$A$34,0),MATCH($W$1,'ru double'!$A$1:$AH$1,0))),0)
+ IFERROR(INDIRECT("'ru double'!" &amp; ADDRESS(MATCH($N58,'ru double'!$A$1:$A$34,0),MATCH($X$1,'ru double'!$A$1:$AH$1,0))),0)
+ IFERROR(INDIRECT("'ru double'!" &amp; ADDRESS(MATCH($N58,'ru double'!$A$1:$A$34,0),MATCH($Y$1,'ru double'!$A$1:$AH$1,0))),0)
+ IFERROR(INDIRECT("'ru double'!" &amp; ADDRESS(MATCH($N58,'ru double'!$A$1:$A$34,0),MATCH($S$2,'ru double'!$A$1:$AH$1,0))),0)
+ IFERROR(INDIRECT("'ru double'!" &amp; ADDRESS(MATCH($N58,'ru double'!$A$1:$A$34,0),MATCH($T$2,'ru double'!$A$1:$AH$1,0))),0)
+ IFERROR(INDIRECT("'ru double'!" &amp; ADDRESS(MATCH($N58,'ru double'!$A$1:$A$34,0),MATCH($U$2,'ru double'!$A$1:$AH$1,0))),0)
+ IFERROR(INDIRECT("'ru double'!" &amp; ADDRESS(MATCH($N58,'ru double'!$A$1:$A$34,0),MATCH($V$2,'ru double'!$A$1:$AH$1,0))),0)
+ IFERROR(INDIRECT("'ru double'!" &amp; ADDRESS(MATCH($N58,'ru double'!$A$1:$A$34,0),MATCH($W$2,'ru double'!$A$1:$AH$1,0))),0)
+ IFERROR(INDIRECT("'ru double'!" &amp; ADDRESS(MATCH($N58,'ru double'!$A$1:$A$34,0),MATCH($X$2,'ru double'!$A$1:$AH$1,0))),0)
+ IFERROR(INDIRECT("'ru double'!" &amp; ADDRESS(MATCH($N58,'ru double'!$A$1:$A$34,0),MATCH($S$3,'ru double'!$A$1:$AH$1,0))),0)
+ IFERROR(INDIRECT("'ru double'!" &amp; ADDRESS(MATCH($N58,'ru double'!$A$1:$A$34,0),MATCH($T$3,'ru double'!$A$1:$AH$1,0))),0)
+ IFERROR(INDIRECT("'ru double'!" &amp; ADDRESS(MATCH($N58,'ru double'!$A$1:$A$34,0),MATCH($U$3,'ru double'!$A$1:$AH$1,0))),0)
+ IFERROR(INDIRECT("'ru double'!" &amp; ADDRESS(MATCH($N58,'ru double'!$A$1:$A$34,0),MATCH($V$3,'ru double'!$A$1:$AH$1,0))),0)
+ IFERROR(INDIRECT("'ru double'!" &amp; ADDRESS(MATCH($N58,'ru double'!$A$1:$A$34,0),MATCH($W$3,'ru double'!$A$1:$AH$1,0))),0)
+ IFERROR(INDIRECT("'ru double'!" &amp; ADDRESS(MATCH($N58,'ru double'!$A$1:$A$34,0),MATCH($S$1,'ru double'!$A$1:$AH$1,0))),0)) / SUM('ru double'!$B$2:$AH$34)</f>
        <v>1.4138969284231119E-2</v>
      </c>
      <c r="R58" s="3">
        <f ca="1">(IFERROR(INDIRECT("'ru double'!" &amp; ADDRESS(MATCH($N58,'ru double'!$A$1:$A$34,0),MATCH($O$1,'ru double'!$A$1:$AH$1,0))),0)
+ IFERROR(INDIRECT("'ru double'!" &amp; ADDRESS(MATCH($N58,'ru double'!$A$1:$A$34,0),MATCH($P$1,'ru double'!$A$1:$AH$1,0))),0)
+ IFERROR(INDIRECT("'ru double'!" &amp; ADDRESS(MATCH($N58,'ru double'!$A$1:$A$34,0),MATCH($Q$1,'ru double'!$A$1:$AH$1,0))),0)
+ IFERROR(INDIRECT("'ru double'!" &amp; ADDRESS(MATCH($N58,'ru double'!$A$1:$A$34,0),MATCH($R$1,'ru double'!$A$1:$AH$1,0))),0)
+ IFERROR(INDIRECT("'ru double'!" &amp; ADDRESS(MATCH($N58,'ru double'!$A$1:$A$34,0),MATCH($N$2,'ru double'!$A$1:$AH$1,0))),0)
+ IFERROR(INDIRECT("'ru double'!" &amp; ADDRESS(MATCH($N58,'ru double'!$A$1:$A$34,0),MATCH($O$2,'ru double'!$A$1:$AH$1,0))),0)
+ IFERROR(INDIRECT("'ru double'!" &amp; ADDRESS(MATCH($N58,'ru double'!$A$1:$A$34,0),MATCH($P$2,'ru double'!$A$1:$AH$1,0))),0)
+ IFERROR(INDIRECT("'ru double'!" &amp; ADDRESS(MATCH($N58,'ru double'!$A$1:$A$34,0),MATCH($Q$2,'ru double'!$A$1:$AH$1,0))),0)
+ IFERROR(INDIRECT("'ru double'!" &amp; ADDRESS(MATCH($N58,'ru double'!$A$1:$A$34,0),MATCH($R$2,'ru double'!$A$1:$AH$1,0))),0)
+ IFERROR(INDIRECT("'ru double'!" &amp; ADDRESS(MATCH($N58,'ru double'!$A$1:$A$34,0),MATCH($N$3,'ru double'!$A$1:$AH$1,0))),0)
+ IFERROR(INDIRECT("'ru double'!" &amp; ADDRESS(MATCH($N58,'ru double'!$A$1:$A$34,0),MATCH($O$3,'ru double'!$A$1:$AH$1,0))),0)
+ IFERROR(INDIRECT("'ru double'!" &amp; ADDRESS(MATCH($N58,'ru double'!$A$1:$A$34,0),MATCH($P$3,'ru double'!$A$1:$AH$1,0))),0)
+ IFERROR(INDIRECT("'ru double'!" &amp; ADDRESS(MATCH($N58,'ru double'!$A$1:$A$34,0),MATCH($Q$3,'ru double'!$A$1:$AH$1,0))),0)
+ IFERROR(INDIRECT("'ru double'!" &amp; ADDRESS(MATCH($N58,'ru double'!$A$1:$A$34,0),MATCH($R$3,'ru double'!$A$1:$AH$1,0))),0)
+ IFERROR(INDIRECT("'ru double'!" &amp; ADDRESS(MATCH($N58,'ru double'!$A$1:$A$34,0),MATCH($N$1,'ru double'!$A$1:$AH$1,0))),0)) / SUM('ru double'!$B$2:$AH$34)</f>
        <v>3.2531816341922648E-2</v>
      </c>
      <c r="S58" s="3">
        <f t="shared" ca="1" si="23"/>
        <v>-3.7727695513821859E-2</v>
      </c>
      <c r="V58" s="3"/>
      <c r="W58" s="3"/>
    </row>
    <row r="59" spans="1:26" ht="15" customHeight="1" x14ac:dyDescent="0.25">
      <c r="A59" s="1" t="s">
        <v>220</v>
      </c>
      <c r="B59" s="3">
        <f ca="1">(IFERROR(INDIRECT("'en double'!" &amp; ADDRESS(MATCH($I$1,'en double'!$A$1:$AA$1,0),MATCH($A59,'en double'!$A$1:$A$27,0))),0)
+ IFERROR(INDIRECT("'en double'!" &amp; ADDRESS(MATCH($G$1,'en double'!$A$1:$AA$1,0),MATCH($A59,'en double'!$A$1:$A$27,0))),0)
+ IFERROR(INDIRECT("'en double'!" &amp; ADDRESS(MATCH($H$1,'en double'!$A$1:$AA$1,0),MATCH($A59,'en double'!$A$1:$A$27,0))),0)
+ IFERROR(INDIRECT("'en double'!" &amp; ADDRESS(MATCH($J$1,'en double'!$A$1:$AA$1,0),MATCH($A59,'en double'!$A$1:$A$27,0))),0)
+ IFERROR(INDIRECT("'en double'!" &amp; ADDRESS(MATCH($K$1,'en double'!$A$1:$AA$1,0),MATCH($A59,'en double'!$A$1:$A$27,0))),0)
+ IFERROR(INDIRECT("'en double'!" &amp; ADDRESS(MATCH($L$1,'en double'!$A$1:$AA$1,0),MATCH($A59,'en double'!$A$1:$A$27,0))),0)
+ IFERROR(INDIRECT("'en double'!" &amp; ADDRESS(MATCH($F$2,'en double'!$A$1:$AA$1,0),MATCH($A59,'en double'!$A$1:$A$27,0))),0)
+ IFERROR(INDIRECT("'en double'!" &amp; ADDRESS(MATCH($G$2,'en double'!$A$1:$AA$1,0),MATCH($A59,'en double'!$A$1:$A$27,0))),0)
+ IFERROR(INDIRECT("'en double'!" &amp; ADDRESS(MATCH($H$2,'en double'!$A$1:$AA$1,0),MATCH($A59,'en double'!$A$1:$A$27,0))),0)
+ IFERROR(INDIRECT("'en double'!" &amp; ADDRESS(MATCH($I$2,'en double'!$A$1:$AA$1,0),MATCH($A59,'en double'!$A$1:$A$27,0))),0)
+ IFERROR(INDIRECT("'en double'!" &amp; ADDRESS(MATCH($J$2,'en double'!$A$1:$AA$1,0),MATCH($A59,'en double'!$A$1:$A$27,0))),0)
+ IFERROR(INDIRECT("'en double'!" &amp; ADDRESS(MATCH($K$2,'en double'!$A$1:$AA$1,0),MATCH($A59,'en double'!$A$1:$A$27,0))),0)
+ IFERROR(INDIRECT("'en double'!" &amp; ADDRESS(MATCH($F$3,'en double'!$A$1:$AA$1,0),MATCH($A59,'en double'!$A$1:$A$27,0))),0)
+ IFERROR(INDIRECT("'en double'!" &amp; ADDRESS(MATCH($G$3,'en double'!$A$1:$AA$1,0),MATCH($A59,'en double'!$A$1:$A$27,0))),0)
+ IFERROR(INDIRECT("'en double'!" &amp; ADDRESS(MATCH($H$3,'en double'!$A$1:$AA$1,0),MATCH($A59,'en double'!$A$1:$A$27,0))),0)
+ IFERROR(INDIRECT("'en double'!" &amp; ADDRESS(MATCH($I$3,'en double'!$A$1:$AA$1,0),MATCH($A59,'en double'!$A$1:$A$27,0))),0)
+ IFERROR(INDIRECT("'en double'!" &amp; ADDRESS(MATCH($J$3,'en double'!$A$1:$AA$1,0),MATCH($A59,'en double'!$A$1:$A$27,0))),0)
+ IFERROR(INDIRECT("'en double'!" &amp; ADDRESS(MATCH($F$1,'en double'!$A$1:$AA$1,0),MATCH($A59,'en double'!$A$1:$A$27,0))),0)) / SUM('en double'!$B$2:$AA$27)</f>
        <v>1.4323848819856044E-2</v>
      </c>
      <c r="C59" s="3">
        <f ca="1">(IFERROR(INDIRECT("'en double'!" &amp; ADDRESS(MATCH($B$1,'en double'!$A$1:$AA$1,0),MATCH($A59,'en double'!$A$1:$A$27,0))),0)
+ IFERROR(INDIRECT("'en double'!" &amp; ADDRESS(MATCH($C$1,'en double'!$A$1:$AA$1,0),MATCH($A59,'en double'!$A$1:$A$27,0))),0)
+ IFERROR(INDIRECT("'en double'!" &amp; ADDRESS(MATCH($D$1,'en double'!$A$1:$AA$1,0),MATCH($A59,'en double'!$A$1:$A$27,0))),0)
+ IFERROR(INDIRECT("'en double'!" &amp; ADDRESS(MATCH($E$1,'en double'!$A$1:$AA$1,0),MATCH($A59,'en double'!$A$1:$A$27,0))),0)
+ IFERROR(INDIRECT("'en double'!" &amp; ADDRESS(MATCH($A$2,'en double'!$A$1:$AA$1,0),MATCH($A59,'en double'!$A$1:$A$27,0))),0)
+ IFERROR(INDIRECT("'en double'!" &amp; ADDRESS(MATCH($B$2,'en double'!$A$1:$AA$1,0),MATCH($A59,'en double'!$A$1:$A$27,0))),0)
+ IFERROR(INDIRECT("'en double'!" &amp; ADDRESS(MATCH($C$2,'en double'!$A$1:$AA$1,0),MATCH($A59,'en double'!$A$1:$A$27,0))),0)
+ IFERROR(INDIRECT("'en double'!" &amp; ADDRESS(MATCH($D$2,'en double'!$A$1:$AA$1,0),MATCH($A59,'en double'!$A$1:$A$27,0))),0)
+ IFERROR(INDIRECT("'en double'!" &amp; ADDRESS(MATCH($E$2,'en double'!$A$1:$AA$1,0),MATCH($A59,'en double'!$A$1:$A$27,0))),0)
+ IFERROR(INDIRECT("'en double'!" &amp; ADDRESS(MATCH($A$3,'en double'!$A$1:$AA$1,0),MATCH($A59,'en double'!$A$1:$A$27,0))),0)
+ IFERROR(INDIRECT("'en double'!" &amp; ADDRESS(MATCH($B$3,'en double'!$A$1:$AA$1,0),MATCH($A59,'en double'!$A$1:$A$27,0))),0)
+ IFERROR(INDIRECT("'en double'!" &amp; ADDRESS(MATCH($C$3,'en double'!$A$1:$AA$1,0),MATCH($A59,'en double'!$A$1:$A$27,0))),0)
+ IFERROR(INDIRECT("'en double'!" &amp; ADDRESS(MATCH($D$3,'en double'!$A$1:$AA$1,0),MATCH($A59,'en double'!$A$1:$A$27,0))),0)
+ IFERROR(INDIRECT("'en double'!" &amp; ADDRESS(MATCH($E$3,'en double'!$A$1:$AA$1,0),MATCH($A59,'en double'!$A$1:$A$27,0))),0)
+ IFERROR(INDIRECT("'en double'!" &amp; ADDRESS(MATCH($A$1,'en double'!$A$1:$AA$1,0),MATCH($A59,'en double'!$A$1:$A$27,0))),0)) / SUM('en double'!$B$2:$AA$27)</f>
        <v>3.0211764924521347E-2</v>
      </c>
      <c r="D59" s="3">
        <f ca="1">(IFERROR(INDIRECT("'en double'!" &amp; ADDRESS(MATCH(A59,'en double'!$A$1:$A$27,0),MATCH($I$1,'en double'!$A$1:$AA$1,0))),0)
+ IFERROR(INDIRECT("'en double'!" &amp; ADDRESS(MATCH(A59,'en double'!$A$1:$A$27,0),MATCH($G$1,'en double'!$A$1:$AA$1,0))),0)
+ IFERROR(INDIRECT("'en double'!" &amp; ADDRESS(MATCH(A59,'en double'!$A$1:$A$27,0),MATCH($H$1,'en double'!$A$1:$AA$1,0))),0)
+ IFERROR(INDIRECT("'en double'!" &amp; ADDRESS(MATCH(A59,'en double'!$A$1:$A$27,0),MATCH($J$1,'en double'!$A$1:$AA$1,0))),0)
+ IFERROR(INDIRECT("'en double'!" &amp; ADDRESS(MATCH(A59,'en double'!$A$1:$A$27,0),MATCH($K$1,'en double'!$A$1:$AA$1,0))),0)
+ IFERROR(INDIRECT("'en double'!" &amp; ADDRESS(MATCH(A59,'en double'!$A$1:$A$27,0),MATCH($L$1,'en double'!$A$1:$AA$1,0))),0)
+ IFERROR(INDIRECT("'en double'!" &amp; ADDRESS(MATCH(A59,'en double'!$A$1:$A$27,0),MATCH($F$2,'en double'!$A$1:$AA$1,0))),0)
+ IFERROR(INDIRECT("'en double'!" &amp; ADDRESS(MATCH(A59,'en double'!$A$1:$A$27,0),MATCH($G$2,'en double'!$A$1:$AA$1,0))),0)
+ IFERROR(INDIRECT("'en double'!" &amp; ADDRESS(MATCH(A59,'en double'!$A$1:$A$27,0),MATCH($H$2,'en double'!$A$1:$AA$1,0))),0)
+ IFERROR(INDIRECT("'en double'!" &amp; ADDRESS(MATCH(A59,'en double'!$A$1:$A$27,0),MATCH($I$2,'en double'!$A$1:$AA$1,0))),0)
+ IFERROR(INDIRECT("'en double'!" &amp; ADDRESS(MATCH(A59,'en double'!$A$1:$A$27,0),MATCH($J$2,'en double'!$A$1:$AA$1,0))),0)
+ IFERROR(INDIRECT("'en double'!" &amp; ADDRESS(MATCH(A59,'en double'!$A$1:$A$27,0),MATCH($K$2,'en double'!$A$1:$AA$1,0))),0)
+ IFERROR(INDIRECT("'en double'!" &amp; ADDRESS(MATCH(A59,'en double'!$A$1:$A$27,0),MATCH($F$3,'en double'!$A$1:$AA$1,0))),0)
+ IFERROR(INDIRECT("'en double'!" &amp; ADDRESS(MATCH(A59,'en double'!$A$1:$A$27,0),MATCH($G$3,'en double'!$A$1:$AA$1,0))),0)
+ IFERROR(INDIRECT("'en double'!" &amp; ADDRESS(MATCH(A59,'en double'!$A$1:$A$27,0),MATCH($H$3,'en double'!$A$1:$AA$1,0))),0)
+ IFERROR(INDIRECT("'en double'!" &amp; ADDRESS(MATCH(A59,'en double'!$A$1:$A$27,0),MATCH($I$3,'en double'!$A$1:$AA$1,0))),0)
+ IFERROR(INDIRECT("'en double'!" &amp; ADDRESS(MATCH(A59,'en double'!$A$1:$A$27,0),MATCH($J$3,'en double'!$A$1:$AA$1,0))),0)
+ IFERROR(INDIRECT("'en double'!" &amp; ADDRESS(MATCH(A59,'en double'!$A$1:$A$27,0),MATCH($F$1,'en double'!$A$1:$AA$1,0))),0)) / SUM('en double'!$B$2:$AA$27)</f>
        <v>1.2696588324405161E-2</v>
      </c>
      <c r="E59" s="3">
        <f ca="1">(IFERROR(INDIRECT("'en double'!" &amp; ADDRESS(MATCH($A59,'en double'!$A$1:$A$27,0),MATCH($B$1,'en double'!$A$1:$AA$1,0))),0)
+ IFERROR(INDIRECT("'en double'!" &amp; ADDRESS(MATCH($A59,'en double'!$A$1:$A$27,0),MATCH($C$1,'en double'!$A$1:$AA$1,0))),0)
+ IFERROR(INDIRECT("'en double'!" &amp; ADDRESS(MATCH($A59,'en double'!$A$1:$A$27,0),MATCH($D$1,'en double'!$A$1:$AA$1,0))),0)
+ IFERROR(INDIRECT("'en double'!" &amp; ADDRESS(MATCH($A59,'en double'!$A$1:$A$27,0),MATCH($E$1,'en double'!$A$1:$AA$1,0))),0)
+ IFERROR(INDIRECT("'en double'!" &amp; ADDRESS(MATCH($A59,'en double'!$A$1:$A$27,0),MATCH($A$2,'en double'!$A$1:$AA$1,0))),0)
+ IFERROR(INDIRECT("'en double'!" &amp; ADDRESS(MATCH($A59,'en double'!$A$1:$A$27,0),MATCH($B$2,'en double'!$A$1:$AA$1,0))),0)
+ IFERROR(INDIRECT("'en double'!" &amp; ADDRESS(MATCH($A59,'en double'!$A$1:$A$27,0),MATCH($C$2,'en double'!$A$1:$AA$1,0))),0)
+ IFERROR(INDIRECT("'en double'!" &amp; ADDRESS(MATCH($A59,'en double'!$A$1:$A$27,0),MATCH($D$2,'en double'!$A$1:$AA$1,0))),0)
+ IFERROR(INDIRECT("'en double'!" &amp; ADDRESS(MATCH($A59,'en double'!$A$1:$A$27,0),MATCH($E$2,'en double'!$A$1:$AA$1,0))),0)
+ IFERROR(INDIRECT("'en double'!" &amp; ADDRESS(MATCH($A59,'en double'!$A$1:$A$27,0),MATCH($A$3,'en double'!$A$1:$AA$1,0))),0)
+ IFERROR(INDIRECT("'en double'!" &amp; ADDRESS(MATCH($A59,'en double'!$A$1:$A$27,0),MATCH($B$3,'en double'!$A$1:$AA$1,0))),0)
+ IFERROR(INDIRECT("'en double'!" &amp; ADDRESS(MATCH($A59,'en double'!$A$1:$A$27,0),MATCH($C$3,'en double'!$A$1:$AA$1,0))),0)
+ IFERROR(INDIRECT("'en double'!" &amp; ADDRESS(MATCH($A59,'en double'!$A$1:$A$27,0),MATCH($D$3,'en double'!$A$1:$AA$1,0))),0)
+ IFERROR(INDIRECT("'en double'!" &amp; ADDRESS(MATCH($A59,'en double'!$A$1:$A$27,0),MATCH($E$3,'en double'!$A$1:$AA$1,0))),0)
+ IFERROR(INDIRECT("'en double'!" &amp; ADDRESS(MATCH($A59,'en double'!$A$1:$A$27,0),MATCH($A$1,'en double'!$A$1:$AA$1,0))),0)) / SUM('en double'!$B$2:$AA$27)</f>
        <v>2.9061519643141642E-2</v>
      </c>
      <c r="F59" s="3">
        <f t="shared" ca="1" si="22"/>
        <v>-3.2252847423401787E-2</v>
      </c>
      <c r="G59" s="140"/>
      <c r="H59" s="140"/>
      <c r="I59" s="344"/>
      <c r="J59" s="140"/>
      <c r="K59" s="344"/>
      <c r="M59" s="143"/>
      <c r="N59" s="105" t="s">
        <v>171</v>
      </c>
      <c r="O59" s="3">
        <f ca="1">(IFERROR(INDIRECT("'ru double'!" &amp; ADDRESS(MATCH($V$1,'ru double'!$A$1:$AH$1,0),MATCH($N59,'ru double'!$A$1:$A$34,0))),0)
+ IFERROR(INDIRECT("'ru double'!" &amp; ADDRESS(MATCH($T$1,'ru double'!$A$1:$AH$1,0),MATCH($N59,'ru double'!$A$1:$A$34,0))),0)
+ IFERROR(INDIRECT("'ru double'!" &amp; ADDRESS(MATCH($U$1,'ru double'!$A$1:$AH$1,0),MATCH($N59,'ru double'!$A$1:$A$34,0))),0)
+ IFERROR(INDIRECT("'ru double'!" &amp; ADDRESS(MATCH($W$1,'ru double'!$A$1:$AH$1,0),MATCH($N59,'ru double'!$A$1:$A$34,0))),0)
+ IFERROR(INDIRECT("'ru double'!" &amp; ADDRESS(MATCH($X$1,'ru double'!$A$1:$AH$1,0),MATCH($N59,'ru double'!$A$1:$A$34,0))),0)
+ IFERROR(INDIRECT("'ru double'!" &amp; ADDRESS(MATCH($Y$1,'ru double'!$A$1:$AH$1,0),MATCH($N59,'ru double'!$A$1:$A$34,0))),0)
+ IFERROR(INDIRECT("'ru double'!" &amp; ADDRESS(MATCH($S$2,'ru double'!$A$1:$AH$1,0),MATCH($N59,'ru double'!$A$1:$A$34,0))),0)
+ IFERROR(INDIRECT("'ru double'!" &amp; ADDRESS(MATCH($T$2,'ru double'!$A$1:$AH$1,0),MATCH($N59,'ru double'!$A$1:$A$34,0))),0)
+ IFERROR(INDIRECT("'ru double'!" &amp; ADDRESS(MATCH($U$2,'ru double'!$A$1:$AH$1,0),MATCH($N59,'ru double'!$A$1:$A$34,0))),0)
+ IFERROR(INDIRECT("'ru double'!" &amp; ADDRESS(MATCH($V$2,'ru double'!$A$1:$AH$1,0),MATCH($N59,'ru double'!$A$1:$A$34,0))),0)
+ IFERROR(INDIRECT("'ru double'!" &amp; ADDRESS(MATCH($W$2,'ru double'!$A$1:$AH$1,0),MATCH($N59,'ru double'!$A$1:$A$34,0))),0)
+ IFERROR(INDIRECT("'ru double'!" &amp; ADDRESS(MATCH($X$2,'ru double'!$A$1:$AH$1,0),MATCH($N59,'ru double'!$A$1:$A$34,0))),0)
+ IFERROR(INDIRECT("'ru double'!" &amp; ADDRESS(MATCH($S$3,'ru double'!$A$1:$AH$1,0),MATCH($N59,'ru double'!$A$1:$A$34,0))),0)
+ IFERROR(INDIRECT("'ru double'!" &amp; ADDRESS(MATCH($T$3,'ru double'!$A$1:$AH$1,0),MATCH($N59,'ru double'!$A$1:$A$34,0))),0)
+ IFERROR(INDIRECT("'ru double'!" &amp; ADDRESS(MATCH($U$3,'ru double'!$A$1:$AH$1,0),MATCH($N59,'ru double'!$A$1:$A$34,0))),0)
+ IFERROR(INDIRECT("'ru double'!" &amp; ADDRESS(MATCH($V$3,'ru double'!$A$1:$AH$1,0),MATCH($N59,'ru double'!$A$1:$A$34,0))),0)
+ IFERROR(INDIRECT("'ru double'!" &amp; ADDRESS(MATCH($W$3,'ru double'!$A$1:$AH$1,0),MATCH($N59,'ru double'!$A$1:$A$34,0))),0)
+ IFERROR(INDIRECT("'ru double'!" &amp; ADDRESS(MATCH($S$1,'ru double'!$A$1:$AH$1,0),MATCH($N59,'ru double'!$A$1:$A$34,0))),0)) / SUM('ru double'!$B$2:$AH$34)</f>
        <v>1.1230048184471946E-2</v>
      </c>
      <c r="P59" s="3">
        <f ca="1">(IFERROR(INDIRECT("'ru double'!" &amp; ADDRESS(MATCH($O$1,'ru double'!$A$1:$AH$1,0),MATCH($N59,'ru double'!$A$1:$A$34,0))),0)
+ IFERROR(INDIRECT("'ru double'!" &amp; ADDRESS(MATCH($P$1,'ru double'!$A$1:$AH$1,0),MATCH($N59,'ru double'!$A$1:$A$34,0))),0)
+ IFERROR(INDIRECT("'ru double'!" &amp; ADDRESS(MATCH($Q$1,'ru double'!$A$1:$AH$1,0),MATCH($N59,'ru double'!$A$1:$A$34,0))),0)
+ IFERROR(INDIRECT("'ru double'!" &amp; ADDRESS(MATCH($R$1,'ru double'!$A$1:$AH$1,0),MATCH($N59,'ru double'!$A$1:$A$34,0))),0)
+ IFERROR(INDIRECT("'ru double'!" &amp; ADDRESS(MATCH($N$2,'ru double'!$A$1:$AH$1,0),MATCH($N59,'ru double'!$A$1:$A$34,0))),0)
+ IFERROR(INDIRECT("'ru double'!" &amp; ADDRESS(MATCH($O$2,'ru double'!$A$1:$AH$1,0),MATCH($N59,'ru double'!$A$1:$A$34,0))),0)
+ IFERROR(INDIRECT("'ru double'!" &amp; ADDRESS(MATCH($P$2,'ru double'!$A$1:$AH$1,0),MATCH($N59,'ru double'!$A$1:$A$34,0))),0)
+ IFERROR(INDIRECT("'ru double'!" &amp; ADDRESS(MATCH($Q$2,'ru double'!$A$1:$AH$1,0),MATCH($N59,'ru double'!$A$1:$A$34,0))),0)
+ IFERROR(INDIRECT("'ru double'!" &amp; ADDRESS(MATCH($R$2,'ru double'!$A$1:$AH$1,0),MATCH($N59,'ru double'!$A$1:$A$34,0))),0)
+ IFERROR(INDIRECT("'ru double'!" &amp; ADDRESS(MATCH($N$3,'ru double'!$A$1:$AH$1,0),MATCH($N59,'ru double'!$A$1:$A$34,0))),0)
+ IFERROR(INDIRECT("'ru double'!" &amp; ADDRESS(MATCH($O$3,'ru double'!$A$1:$AH$1,0),MATCH($N59,'ru double'!$A$1:$A$34,0))),0)
+ IFERROR(INDIRECT("'ru double'!" &amp; ADDRESS(MATCH($P$3,'ru double'!$A$1:$AH$1,0),MATCH($N59,'ru double'!$A$1:$A$34,0))),0)
+ IFERROR(INDIRECT("'ru double'!" &amp; ADDRESS(MATCH($Q$3,'ru double'!$A$1:$AH$1,0),MATCH($N59,'ru double'!$A$1:$A$34,0))),0)
+ IFERROR(INDIRECT("'ru double'!" &amp; ADDRESS(MATCH($R$3,'ru double'!$A$1:$AH$1,0),MATCH($N59,'ru double'!$A$1:$A$34,0))),0)
+ IFERROR(INDIRECT("'ru double'!" &amp; ADDRESS(MATCH($N$1,'ru double'!$A$1:$AH$1,0),MATCH($N59,'ru double'!$A$1:$A$34,0))),0)) / SUM('ru double'!$B$2:$AH$34)</f>
        <v>3.4010978513233814E-2</v>
      </c>
      <c r="Q59" s="3">
        <f ca="1">(IFERROR(INDIRECT("'ru double'!" &amp; ADDRESS(MATCH($N59,'ru double'!$A$1:$A$34,0),MATCH($V$1,'ru double'!$A$1:$AH$1,0))),0)
+ IFERROR(INDIRECT("'ru double'!" &amp; ADDRESS(MATCH($N59,'ru double'!$A$1:$A$34,0),MATCH($T$1,'ru double'!$A$1:$AH$1,0))),0)
+ IFERROR(INDIRECT("'ru double'!" &amp; ADDRESS(MATCH($N59,'ru double'!$A$1:$A$34,0),MATCH($U$1,'ru double'!$A$1:$AH$1,0))),0)
+ IFERROR(INDIRECT("'ru double'!" &amp; ADDRESS(MATCH($N59,'ru double'!$A$1:$A$34,0),MATCH($W$1,'ru double'!$A$1:$AH$1,0))),0)
+ IFERROR(INDIRECT("'ru double'!" &amp; ADDRESS(MATCH($N59,'ru double'!$A$1:$A$34,0),MATCH($X$1,'ru double'!$A$1:$AH$1,0))),0)
+ IFERROR(INDIRECT("'ru double'!" &amp; ADDRESS(MATCH($N59,'ru double'!$A$1:$A$34,0),MATCH($Y$1,'ru double'!$A$1:$AH$1,0))),0)
+ IFERROR(INDIRECT("'ru double'!" &amp; ADDRESS(MATCH($N59,'ru double'!$A$1:$A$34,0),MATCH($S$2,'ru double'!$A$1:$AH$1,0))),0)
+ IFERROR(INDIRECT("'ru double'!" &amp; ADDRESS(MATCH($N59,'ru double'!$A$1:$A$34,0),MATCH($T$2,'ru double'!$A$1:$AH$1,0))),0)
+ IFERROR(INDIRECT("'ru double'!" &amp; ADDRESS(MATCH($N59,'ru double'!$A$1:$A$34,0),MATCH($U$2,'ru double'!$A$1:$AH$1,0))),0)
+ IFERROR(INDIRECT("'ru double'!" &amp; ADDRESS(MATCH($N59,'ru double'!$A$1:$A$34,0),MATCH($V$2,'ru double'!$A$1:$AH$1,0))),0)
+ IFERROR(INDIRECT("'ru double'!" &amp; ADDRESS(MATCH($N59,'ru double'!$A$1:$A$34,0),MATCH($W$2,'ru double'!$A$1:$AH$1,0))),0)
+ IFERROR(INDIRECT("'ru double'!" &amp; ADDRESS(MATCH($N59,'ru double'!$A$1:$A$34,0),MATCH($X$2,'ru double'!$A$1:$AH$1,0))),0)
+ IFERROR(INDIRECT("'ru double'!" &amp; ADDRESS(MATCH($N59,'ru double'!$A$1:$A$34,0),MATCH($S$3,'ru double'!$A$1:$AH$1,0))),0)
+ IFERROR(INDIRECT("'ru double'!" &amp; ADDRESS(MATCH($N59,'ru double'!$A$1:$A$34,0),MATCH($T$3,'ru double'!$A$1:$AH$1,0))),0)
+ IFERROR(INDIRECT("'ru double'!" &amp; ADDRESS(MATCH($N59,'ru double'!$A$1:$A$34,0),MATCH($U$3,'ru double'!$A$1:$AH$1,0))),0)
+ IFERROR(INDIRECT("'ru double'!" &amp; ADDRESS(MATCH($N59,'ru double'!$A$1:$A$34,0),MATCH($V$3,'ru double'!$A$1:$AH$1,0))),0)
+ IFERROR(INDIRECT("'ru double'!" &amp; ADDRESS(MATCH($N59,'ru double'!$A$1:$A$34,0),MATCH($W$3,'ru double'!$A$1:$AH$1,0))),0)
+ IFERROR(INDIRECT("'ru double'!" &amp; ADDRESS(MATCH($N59,'ru double'!$A$1:$A$34,0),MATCH($S$1,'ru double'!$A$1:$AH$1,0))),0)) / SUM('ru double'!$B$2:$AH$34)</f>
        <v>5.8778886246190019E-3</v>
      </c>
      <c r="R59" s="3">
        <f ca="1">(IFERROR(INDIRECT("'ru double'!" &amp; ADDRESS(MATCH($N59,'ru double'!$A$1:$A$34,0),MATCH($O$1,'ru double'!$A$1:$AH$1,0))),0)
+ IFERROR(INDIRECT("'ru double'!" &amp; ADDRESS(MATCH($N59,'ru double'!$A$1:$A$34,0),MATCH($P$1,'ru double'!$A$1:$AH$1,0))),0)
+ IFERROR(INDIRECT("'ru double'!" &amp; ADDRESS(MATCH($N59,'ru double'!$A$1:$A$34,0),MATCH($Q$1,'ru double'!$A$1:$AH$1,0))),0)
+ IFERROR(INDIRECT("'ru double'!" &amp; ADDRESS(MATCH($N59,'ru double'!$A$1:$A$34,0),MATCH($R$1,'ru double'!$A$1:$AH$1,0))),0)
+ IFERROR(INDIRECT("'ru double'!" &amp; ADDRESS(MATCH($N59,'ru double'!$A$1:$A$34,0),MATCH($N$2,'ru double'!$A$1:$AH$1,0))),0)
+ IFERROR(INDIRECT("'ru double'!" &amp; ADDRESS(MATCH($N59,'ru double'!$A$1:$A$34,0),MATCH($O$2,'ru double'!$A$1:$AH$1,0))),0)
+ IFERROR(INDIRECT("'ru double'!" &amp; ADDRESS(MATCH($N59,'ru double'!$A$1:$A$34,0),MATCH($P$2,'ru double'!$A$1:$AH$1,0))),0)
+ IFERROR(INDIRECT("'ru double'!" &amp; ADDRESS(MATCH($N59,'ru double'!$A$1:$A$34,0),MATCH($Q$2,'ru double'!$A$1:$AH$1,0))),0)
+ IFERROR(INDIRECT("'ru double'!" &amp; ADDRESS(MATCH($N59,'ru double'!$A$1:$A$34,0),MATCH($R$2,'ru double'!$A$1:$AH$1,0))),0)
+ IFERROR(INDIRECT("'ru double'!" &amp; ADDRESS(MATCH($N59,'ru double'!$A$1:$A$34,0),MATCH($N$3,'ru double'!$A$1:$AH$1,0))),0)
+ IFERROR(INDIRECT("'ru double'!" &amp; ADDRESS(MATCH($N59,'ru double'!$A$1:$A$34,0),MATCH($O$3,'ru double'!$A$1:$AH$1,0))),0)
+ IFERROR(INDIRECT("'ru double'!" &amp; ADDRESS(MATCH($N59,'ru double'!$A$1:$A$34,0),MATCH($P$3,'ru double'!$A$1:$AH$1,0))),0)
+ IFERROR(INDIRECT("'ru double'!" &amp; ADDRESS(MATCH($N59,'ru double'!$A$1:$A$34,0),MATCH($Q$3,'ru double'!$A$1:$AH$1,0))),0)
+ IFERROR(INDIRECT("'ru double'!" &amp; ADDRESS(MATCH($N59,'ru double'!$A$1:$A$34,0),MATCH($R$3,'ru double'!$A$1:$AH$1,0))),0)
+ IFERROR(INDIRECT("'ru double'!" &amp; ADDRESS(MATCH($N59,'ru double'!$A$1:$A$34,0),MATCH($N$1,'ru double'!$A$1:$AH$1,0))),0)) / SUM('ru double'!$B$2:$AH$34)</f>
        <v>3.8460370367535322E-2</v>
      </c>
      <c r="S59" s="3">
        <f t="shared" ca="1" si="23"/>
        <v>-5.5363412071678192E-2</v>
      </c>
      <c r="V59" s="3"/>
      <c r="W59" s="3"/>
    </row>
    <row r="60" spans="1:26" ht="15" customHeight="1" x14ac:dyDescent="0.25">
      <c r="A60" s="1" t="s">
        <v>219</v>
      </c>
      <c r="B60" s="3">
        <f ca="1">(IFERROR(INDIRECT("'en double'!" &amp; ADDRESS(MATCH($I$1,'en double'!$A$1:$AA$1,0),MATCH($A60,'en double'!$A$1:$A$27,0))),0)
+ IFERROR(INDIRECT("'en double'!" &amp; ADDRESS(MATCH($G$1,'en double'!$A$1:$AA$1,0),MATCH($A60,'en double'!$A$1:$A$27,0))),0)
+ IFERROR(INDIRECT("'en double'!" &amp; ADDRESS(MATCH($H$1,'en double'!$A$1:$AA$1,0),MATCH($A60,'en double'!$A$1:$A$27,0))),0)
+ IFERROR(INDIRECT("'en double'!" &amp; ADDRESS(MATCH($J$1,'en double'!$A$1:$AA$1,0),MATCH($A60,'en double'!$A$1:$A$27,0))),0)
+ IFERROR(INDIRECT("'en double'!" &amp; ADDRESS(MATCH($K$1,'en double'!$A$1:$AA$1,0),MATCH($A60,'en double'!$A$1:$A$27,0))),0)
+ IFERROR(INDIRECT("'en double'!" &amp; ADDRESS(MATCH($L$1,'en double'!$A$1:$AA$1,0),MATCH($A60,'en double'!$A$1:$A$27,0))),0)
+ IFERROR(INDIRECT("'en double'!" &amp; ADDRESS(MATCH($F$2,'en double'!$A$1:$AA$1,0),MATCH($A60,'en double'!$A$1:$A$27,0))),0)
+ IFERROR(INDIRECT("'en double'!" &amp; ADDRESS(MATCH($G$2,'en double'!$A$1:$AA$1,0),MATCH($A60,'en double'!$A$1:$A$27,0))),0)
+ IFERROR(INDIRECT("'en double'!" &amp; ADDRESS(MATCH($H$2,'en double'!$A$1:$AA$1,0),MATCH($A60,'en double'!$A$1:$A$27,0))),0)
+ IFERROR(INDIRECT("'en double'!" &amp; ADDRESS(MATCH($I$2,'en double'!$A$1:$AA$1,0),MATCH($A60,'en double'!$A$1:$A$27,0))),0)
+ IFERROR(INDIRECT("'en double'!" &amp; ADDRESS(MATCH($J$2,'en double'!$A$1:$AA$1,0),MATCH($A60,'en double'!$A$1:$A$27,0))),0)
+ IFERROR(INDIRECT("'en double'!" &amp; ADDRESS(MATCH($K$2,'en double'!$A$1:$AA$1,0),MATCH($A60,'en double'!$A$1:$A$27,0))),0)
+ IFERROR(INDIRECT("'en double'!" &amp; ADDRESS(MATCH($F$3,'en double'!$A$1:$AA$1,0),MATCH($A60,'en double'!$A$1:$A$27,0))),0)
+ IFERROR(INDIRECT("'en double'!" &amp; ADDRESS(MATCH($G$3,'en double'!$A$1:$AA$1,0),MATCH($A60,'en double'!$A$1:$A$27,0))),0)
+ IFERROR(INDIRECT("'en double'!" &amp; ADDRESS(MATCH($H$3,'en double'!$A$1:$AA$1,0),MATCH($A60,'en double'!$A$1:$A$27,0))),0)
+ IFERROR(INDIRECT("'en double'!" &amp; ADDRESS(MATCH($I$3,'en double'!$A$1:$AA$1,0),MATCH($A60,'en double'!$A$1:$A$27,0))),0)
+ IFERROR(INDIRECT("'en double'!" &amp; ADDRESS(MATCH($J$3,'en double'!$A$1:$AA$1,0),MATCH($A60,'en double'!$A$1:$A$27,0))),0)
+ IFERROR(INDIRECT("'en double'!" &amp; ADDRESS(MATCH($F$1,'en double'!$A$1:$AA$1,0),MATCH($A60,'en double'!$A$1:$A$27,0))),0)) / SUM('en double'!$B$2:$AA$27)</f>
        <v>1.8608730859817381E-2</v>
      </c>
      <c r="C60" s="3">
        <f ca="1">(IFERROR(INDIRECT("'en double'!" &amp; ADDRESS(MATCH($B$1,'en double'!$A$1:$AA$1,0),MATCH($A60,'en double'!$A$1:$A$27,0))),0)
+ IFERROR(INDIRECT("'en double'!" &amp; ADDRESS(MATCH($C$1,'en double'!$A$1:$AA$1,0),MATCH($A60,'en double'!$A$1:$A$27,0))),0)
+ IFERROR(INDIRECT("'en double'!" &amp; ADDRESS(MATCH($D$1,'en double'!$A$1:$AA$1,0),MATCH($A60,'en double'!$A$1:$A$27,0))),0)
+ IFERROR(INDIRECT("'en double'!" &amp; ADDRESS(MATCH($E$1,'en double'!$A$1:$AA$1,0),MATCH($A60,'en double'!$A$1:$A$27,0))),0)
+ IFERROR(INDIRECT("'en double'!" &amp; ADDRESS(MATCH($A$2,'en double'!$A$1:$AA$1,0),MATCH($A60,'en double'!$A$1:$A$27,0))),0)
+ IFERROR(INDIRECT("'en double'!" &amp; ADDRESS(MATCH($B$2,'en double'!$A$1:$AA$1,0),MATCH($A60,'en double'!$A$1:$A$27,0))),0)
+ IFERROR(INDIRECT("'en double'!" &amp; ADDRESS(MATCH($C$2,'en double'!$A$1:$AA$1,0),MATCH($A60,'en double'!$A$1:$A$27,0))),0)
+ IFERROR(INDIRECT("'en double'!" &amp; ADDRESS(MATCH($D$2,'en double'!$A$1:$AA$1,0),MATCH($A60,'en double'!$A$1:$A$27,0))),0)
+ IFERROR(INDIRECT("'en double'!" &amp; ADDRESS(MATCH($E$2,'en double'!$A$1:$AA$1,0),MATCH($A60,'en double'!$A$1:$A$27,0))),0)
+ IFERROR(INDIRECT("'en double'!" &amp; ADDRESS(MATCH($A$3,'en double'!$A$1:$AA$1,0),MATCH($A60,'en double'!$A$1:$A$27,0))),0)
+ IFERROR(INDIRECT("'en double'!" &amp; ADDRESS(MATCH($B$3,'en double'!$A$1:$AA$1,0),MATCH($A60,'en double'!$A$1:$A$27,0))),0)
+ IFERROR(INDIRECT("'en double'!" &amp; ADDRESS(MATCH($C$3,'en double'!$A$1:$AA$1,0),MATCH($A60,'en double'!$A$1:$A$27,0))),0)
+ IFERROR(INDIRECT("'en double'!" &amp; ADDRESS(MATCH($D$3,'en double'!$A$1:$AA$1,0),MATCH($A60,'en double'!$A$1:$A$27,0))),0)
+ IFERROR(INDIRECT("'en double'!" &amp; ADDRESS(MATCH($E$3,'en double'!$A$1:$AA$1,0),MATCH($A60,'en double'!$A$1:$A$27,0))),0)
+ IFERROR(INDIRECT("'en double'!" &amp; ADDRESS(MATCH($A$1,'en double'!$A$1:$AA$1,0),MATCH($A60,'en double'!$A$1:$A$27,0))),0)) / SUM('en double'!$B$2:$AA$27)</f>
        <v>2.1227158944049571E-2</v>
      </c>
      <c r="D60" s="3">
        <f ca="1">(IFERROR(INDIRECT("'en double'!" &amp; ADDRESS(MATCH(A60,'en double'!$A$1:$A$27,0),MATCH($I$1,'en double'!$A$1:$AA$1,0))),0)
+ IFERROR(INDIRECT("'en double'!" &amp; ADDRESS(MATCH(A60,'en double'!$A$1:$A$27,0),MATCH($G$1,'en double'!$A$1:$AA$1,0))),0)
+ IFERROR(INDIRECT("'en double'!" &amp; ADDRESS(MATCH(A60,'en double'!$A$1:$A$27,0),MATCH($H$1,'en double'!$A$1:$AA$1,0))),0)
+ IFERROR(INDIRECT("'en double'!" &amp; ADDRESS(MATCH(A60,'en double'!$A$1:$A$27,0),MATCH($J$1,'en double'!$A$1:$AA$1,0))),0)
+ IFERROR(INDIRECT("'en double'!" &amp; ADDRESS(MATCH(A60,'en double'!$A$1:$A$27,0),MATCH($K$1,'en double'!$A$1:$AA$1,0))),0)
+ IFERROR(INDIRECT("'en double'!" &amp; ADDRESS(MATCH(A60,'en double'!$A$1:$A$27,0),MATCH($L$1,'en double'!$A$1:$AA$1,0))),0)
+ IFERROR(INDIRECT("'en double'!" &amp; ADDRESS(MATCH(A60,'en double'!$A$1:$A$27,0),MATCH($F$2,'en double'!$A$1:$AA$1,0))),0)
+ IFERROR(INDIRECT("'en double'!" &amp; ADDRESS(MATCH(A60,'en double'!$A$1:$A$27,0),MATCH($G$2,'en double'!$A$1:$AA$1,0))),0)
+ IFERROR(INDIRECT("'en double'!" &amp; ADDRESS(MATCH(A60,'en double'!$A$1:$A$27,0),MATCH($H$2,'en double'!$A$1:$AA$1,0))),0)
+ IFERROR(INDIRECT("'en double'!" &amp; ADDRESS(MATCH(A60,'en double'!$A$1:$A$27,0),MATCH($I$2,'en double'!$A$1:$AA$1,0))),0)
+ IFERROR(INDIRECT("'en double'!" &amp; ADDRESS(MATCH(A60,'en double'!$A$1:$A$27,0),MATCH($J$2,'en double'!$A$1:$AA$1,0))),0)
+ IFERROR(INDIRECT("'en double'!" &amp; ADDRESS(MATCH(A60,'en double'!$A$1:$A$27,0),MATCH($K$2,'en double'!$A$1:$AA$1,0))),0)
+ IFERROR(INDIRECT("'en double'!" &amp; ADDRESS(MATCH(A60,'en double'!$A$1:$A$27,0),MATCH($F$3,'en double'!$A$1:$AA$1,0))),0)
+ IFERROR(INDIRECT("'en double'!" &amp; ADDRESS(MATCH(A60,'en double'!$A$1:$A$27,0),MATCH($G$3,'en double'!$A$1:$AA$1,0))),0)
+ IFERROR(INDIRECT("'en double'!" &amp; ADDRESS(MATCH(A60,'en double'!$A$1:$A$27,0),MATCH($H$3,'en double'!$A$1:$AA$1,0))),0)
+ IFERROR(INDIRECT("'en double'!" &amp; ADDRESS(MATCH(A60,'en double'!$A$1:$A$27,0),MATCH($I$3,'en double'!$A$1:$AA$1,0))),0)
+ IFERROR(INDIRECT("'en double'!" &amp; ADDRESS(MATCH(A60,'en double'!$A$1:$A$27,0),MATCH($J$3,'en double'!$A$1:$AA$1,0))),0)
+ IFERROR(INDIRECT("'en double'!" &amp; ADDRESS(MATCH(A60,'en double'!$A$1:$A$27,0),MATCH($F$1,'en double'!$A$1:$AA$1,0))),0)) / SUM('en double'!$B$2:$AA$27)</f>
        <v>5.1025854350532484E-3</v>
      </c>
      <c r="E60" s="3">
        <f ca="1">(IFERROR(INDIRECT("'en double'!" &amp; ADDRESS(MATCH($A60,'en double'!$A$1:$A$27,0),MATCH($B$1,'en double'!$A$1:$AA$1,0))),0)
+ IFERROR(INDIRECT("'en double'!" &amp; ADDRESS(MATCH($A60,'en double'!$A$1:$A$27,0),MATCH($C$1,'en double'!$A$1:$AA$1,0))),0)
+ IFERROR(INDIRECT("'en double'!" &amp; ADDRESS(MATCH($A60,'en double'!$A$1:$A$27,0),MATCH($D$1,'en double'!$A$1:$AA$1,0))),0)
+ IFERROR(INDIRECT("'en double'!" &amp; ADDRESS(MATCH($A60,'en double'!$A$1:$A$27,0),MATCH($E$1,'en double'!$A$1:$AA$1,0))),0)
+ IFERROR(INDIRECT("'en double'!" &amp; ADDRESS(MATCH($A60,'en double'!$A$1:$A$27,0),MATCH($A$2,'en double'!$A$1:$AA$1,0))),0)
+ IFERROR(INDIRECT("'en double'!" &amp; ADDRESS(MATCH($A60,'en double'!$A$1:$A$27,0),MATCH($B$2,'en double'!$A$1:$AA$1,0))),0)
+ IFERROR(INDIRECT("'en double'!" &amp; ADDRESS(MATCH($A60,'en double'!$A$1:$A$27,0),MATCH($C$2,'en double'!$A$1:$AA$1,0))),0)
+ IFERROR(INDIRECT("'en double'!" &amp; ADDRESS(MATCH($A60,'en double'!$A$1:$A$27,0),MATCH($D$2,'en double'!$A$1:$AA$1,0))),0)
+ IFERROR(INDIRECT("'en double'!" &amp; ADDRESS(MATCH($A60,'en double'!$A$1:$A$27,0),MATCH($E$2,'en double'!$A$1:$AA$1,0))),0)
+ IFERROR(INDIRECT("'en double'!" &amp; ADDRESS(MATCH($A60,'en double'!$A$1:$A$27,0),MATCH($A$3,'en double'!$A$1:$AA$1,0))),0)
+ IFERROR(INDIRECT("'en double'!" &amp; ADDRESS(MATCH($A60,'en double'!$A$1:$A$27,0),MATCH($B$3,'en double'!$A$1:$AA$1,0))),0)
+ IFERROR(INDIRECT("'en double'!" &amp; ADDRESS(MATCH($A60,'en double'!$A$1:$A$27,0),MATCH($C$3,'en double'!$A$1:$AA$1,0))),0)
+ IFERROR(INDIRECT("'en double'!" &amp; ADDRESS(MATCH($A60,'en double'!$A$1:$A$27,0),MATCH($D$3,'en double'!$A$1:$AA$1,0))),0)
+ IFERROR(INDIRECT("'en double'!" &amp; ADDRESS(MATCH($A60,'en double'!$A$1:$A$27,0),MATCH($E$3,'en double'!$A$1:$AA$1,0))),0)
+ IFERROR(INDIRECT("'en double'!" &amp; ADDRESS(MATCH($A60,'en double'!$A$1:$A$27,0),MATCH($A$1,'en double'!$A$1:$AA$1,0))),0)) / SUM('en double'!$B$2:$AA$27)</f>
        <v>1.8575536356758845E-2</v>
      </c>
      <c r="F60" s="3">
        <f t="shared" ca="1" si="22"/>
        <v>-1.6091379005937784E-2</v>
      </c>
      <c r="G60" s="140"/>
      <c r="H60" s="140"/>
      <c r="I60" s="344"/>
      <c r="J60" s="140"/>
      <c r="K60" s="344"/>
      <c r="M60" s="143"/>
      <c r="N60" s="105" t="s">
        <v>170</v>
      </c>
      <c r="O60" s="3">
        <f ca="1">(IFERROR(INDIRECT("'ru double'!" &amp; ADDRESS(MATCH($V$1,'ru double'!$A$1:$AH$1,0),MATCH($N60,'ru double'!$A$1:$A$34,0))),0)
+ IFERROR(INDIRECT("'ru double'!" &amp; ADDRESS(MATCH($T$1,'ru double'!$A$1:$AH$1,0),MATCH($N60,'ru double'!$A$1:$A$34,0))),0)
+ IFERROR(INDIRECT("'ru double'!" &amp; ADDRESS(MATCH($U$1,'ru double'!$A$1:$AH$1,0),MATCH($N60,'ru double'!$A$1:$A$34,0))),0)
+ IFERROR(INDIRECT("'ru double'!" &amp; ADDRESS(MATCH($W$1,'ru double'!$A$1:$AH$1,0),MATCH($N60,'ru double'!$A$1:$A$34,0))),0)
+ IFERROR(INDIRECT("'ru double'!" &amp; ADDRESS(MATCH($X$1,'ru double'!$A$1:$AH$1,0),MATCH($N60,'ru double'!$A$1:$A$34,0))),0)
+ IFERROR(INDIRECT("'ru double'!" &amp; ADDRESS(MATCH($Y$1,'ru double'!$A$1:$AH$1,0),MATCH($N60,'ru double'!$A$1:$A$34,0))),0)
+ IFERROR(INDIRECT("'ru double'!" &amp; ADDRESS(MATCH($S$2,'ru double'!$A$1:$AH$1,0),MATCH($N60,'ru double'!$A$1:$A$34,0))),0)
+ IFERROR(INDIRECT("'ru double'!" &amp; ADDRESS(MATCH($T$2,'ru double'!$A$1:$AH$1,0),MATCH($N60,'ru double'!$A$1:$A$34,0))),0)
+ IFERROR(INDIRECT("'ru double'!" &amp; ADDRESS(MATCH($U$2,'ru double'!$A$1:$AH$1,0),MATCH($N60,'ru double'!$A$1:$A$34,0))),0)
+ IFERROR(INDIRECT("'ru double'!" &amp; ADDRESS(MATCH($V$2,'ru double'!$A$1:$AH$1,0),MATCH($N60,'ru double'!$A$1:$A$34,0))),0)
+ IFERROR(INDIRECT("'ru double'!" &amp; ADDRESS(MATCH($W$2,'ru double'!$A$1:$AH$1,0),MATCH($N60,'ru double'!$A$1:$A$34,0))),0)
+ IFERROR(INDIRECT("'ru double'!" &amp; ADDRESS(MATCH($X$2,'ru double'!$A$1:$AH$1,0),MATCH($N60,'ru double'!$A$1:$A$34,0))),0)
+ IFERROR(INDIRECT("'ru double'!" &amp; ADDRESS(MATCH($S$3,'ru double'!$A$1:$AH$1,0),MATCH($N60,'ru double'!$A$1:$A$34,0))),0)
+ IFERROR(INDIRECT("'ru double'!" &amp; ADDRESS(MATCH($T$3,'ru double'!$A$1:$AH$1,0),MATCH($N60,'ru double'!$A$1:$A$34,0))),0)
+ IFERROR(INDIRECT("'ru double'!" &amp; ADDRESS(MATCH($U$3,'ru double'!$A$1:$AH$1,0),MATCH($N60,'ru double'!$A$1:$A$34,0))),0)
+ IFERROR(INDIRECT("'ru double'!" &amp; ADDRESS(MATCH($V$3,'ru double'!$A$1:$AH$1,0),MATCH($N60,'ru double'!$A$1:$A$34,0))),0)
+ IFERROR(INDIRECT("'ru double'!" &amp; ADDRESS(MATCH($W$3,'ru double'!$A$1:$AH$1,0),MATCH($N60,'ru double'!$A$1:$A$34,0))),0)
+ IFERROR(INDIRECT("'ru double'!" &amp; ADDRESS(MATCH($S$1,'ru double'!$A$1:$AH$1,0),MATCH($N60,'ru double'!$A$1:$A$34,0))),0)) / SUM('ru double'!$B$2:$AH$34)</f>
        <v>1.2593234537597954E-2</v>
      </c>
      <c r="P60" s="3">
        <f ca="1">(IFERROR(INDIRECT("'ru double'!" &amp; ADDRESS(MATCH($O$1,'ru double'!$A$1:$AH$1,0),MATCH($N60,'ru double'!$A$1:$A$34,0))),0)
+ IFERROR(INDIRECT("'ru double'!" &amp; ADDRESS(MATCH($P$1,'ru double'!$A$1:$AH$1,0),MATCH($N60,'ru double'!$A$1:$A$34,0))),0)
+ IFERROR(INDIRECT("'ru double'!" &amp; ADDRESS(MATCH($Q$1,'ru double'!$A$1:$AH$1,0),MATCH($N60,'ru double'!$A$1:$A$34,0))),0)
+ IFERROR(INDIRECT("'ru double'!" &amp; ADDRESS(MATCH($R$1,'ru double'!$A$1:$AH$1,0),MATCH($N60,'ru double'!$A$1:$A$34,0))),0)
+ IFERROR(INDIRECT("'ru double'!" &amp; ADDRESS(MATCH($N$2,'ru double'!$A$1:$AH$1,0),MATCH($N60,'ru double'!$A$1:$A$34,0))),0)
+ IFERROR(INDIRECT("'ru double'!" &amp; ADDRESS(MATCH($O$2,'ru double'!$A$1:$AH$1,0),MATCH($N60,'ru double'!$A$1:$A$34,0))),0)
+ IFERROR(INDIRECT("'ru double'!" &amp; ADDRESS(MATCH($P$2,'ru double'!$A$1:$AH$1,0),MATCH($N60,'ru double'!$A$1:$A$34,0))),0)
+ IFERROR(INDIRECT("'ru double'!" &amp; ADDRESS(MATCH($Q$2,'ru double'!$A$1:$AH$1,0),MATCH($N60,'ru double'!$A$1:$A$34,0))),0)
+ IFERROR(INDIRECT("'ru double'!" &amp; ADDRESS(MATCH($R$2,'ru double'!$A$1:$AH$1,0),MATCH($N60,'ru double'!$A$1:$A$34,0))),0)
+ IFERROR(INDIRECT("'ru double'!" &amp; ADDRESS(MATCH($N$3,'ru double'!$A$1:$AH$1,0),MATCH($N60,'ru double'!$A$1:$A$34,0))),0)
+ IFERROR(INDIRECT("'ru double'!" &amp; ADDRESS(MATCH($O$3,'ru double'!$A$1:$AH$1,0),MATCH($N60,'ru double'!$A$1:$A$34,0))),0)
+ IFERROR(INDIRECT("'ru double'!" &amp; ADDRESS(MATCH($P$3,'ru double'!$A$1:$AH$1,0),MATCH($N60,'ru double'!$A$1:$A$34,0))),0)
+ IFERROR(INDIRECT("'ru double'!" &amp; ADDRESS(MATCH($Q$3,'ru double'!$A$1:$AH$1,0),MATCH($N60,'ru double'!$A$1:$A$34,0))),0)
+ IFERROR(INDIRECT("'ru double'!" &amp; ADDRESS(MATCH($R$3,'ru double'!$A$1:$AH$1,0),MATCH($N60,'ru double'!$A$1:$A$34,0))),0)
+ IFERROR(INDIRECT("'ru double'!" &amp; ADDRESS(MATCH($N$1,'ru double'!$A$1:$AH$1,0),MATCH($N60,'ru double'!$A$1:$A$34,0))),0)) / SUM('ru double'!$B$2:$AH$34)</f>
        <v>2.0078525618418119E-2</v>
      </c>
      <c r="Q60" s="3">
        <f ca="1">(IFERROR(INDIRECT("'ru double'!" &amp; ADDRESS(MATCH($N60,'ru double'!$A$1:$A$34,0),MATCH($V$1,'ru double'!$A$1:$AH$1,0))),0)
+ IFERROR(INDIRECT("'ru double'!" &amp; ADDRESS(MATCH($N60,'ru double'!$A$1:$A$34,0),MATCH($T$1,'ru double'!$A$1:$AH$1,0))),0)
+ IFERROR(INDIRECT("'ru double'!" &amp; ADDRESS(MATCH($N60,'ru double'!$A$1:$A$34,0),MATCH($U$1,'ru double'!$A$1:$AH$1,0))),0)
+ IFERROR(INDIRECT("'ru double'!" &amp; ADDRESS(MATCH($N60,'ru double'!$A$1:$A$34,0),MATCH($W$1,'ru double'!$A$1:$AH$1,0))),0)
+ IFERROR(INDIRECT("'ru double'!" &amp; ADDRESS(MATCH($N60,'ru double'!$A$1:$A$34,0),MATCH($X$1,'ru double'!$A$1:$AH$1,0))),0)
+ IFERROR(INDIRECT("'ru double'!" &amp; ADDRESS(MATCH($N60,'ru double'!$A$1:$A$34,0),MATCH($Y$1,'ru double'!$A$1:$AH$1,0))),0)
+ IFERROR(INDIRECT("'ru double'!" &amp; ADDRESS(MATCH($N60,'ru double'!$A$1:$A$34,0),MATCH($S$2,'ru double'!$A$1:$AH$1,0))),0)
+ IFERROR(INDIRECT("'ru double'!" &amp; ADDRESS(MATCH($N60,'ru double'!$A$1:$A$34,0),MATCH($T$2,'ru double'!$A$1:$AH$1,0))),0)
+ IFERROR(INDIRECT("'ru double'!" &amp; ADDRESS(MATCH($N60,'ru double'!$A$1:$A$34,0),MATCH($U$2,'ru double'!$A$1:$AH$1,0))),0)
+ IFERROR(INDIRECT("'ru double'!" &amp; ADDRESS(MATCH($N60,'ru double'!$A$1:$A$34,0),MATCH($V$2,'ru double'!$A$1:$AH$1,0))),0)
+ IFERROR(INDIRECT("'ru double'!" &amp; ADDRESS(MATCH($N60,'ru double'!$A$1:$A$34,0),MATCH($W$2,'ru double'!$A$1:$AH$1,0))),0)
+ IFERROR(INDIRECT("'ru double'!" &amp; ADDRESS(MATCH($N60,'ru double'!$A$1:$A$34,0),MATCH($X$2,'ru double'!$A$1:$AH$1,0))),0)
+ IFERROR(INDIRECT("'ru double'!" &amp; ADDRESS(MATCH($N60,'ru double'!$A$1:$A$34,0),MATCH($S$3,'ru double'!$A$1:$AH$1,0))),0)
+ IFERROR(INDIRECT("'ru double'!" &amp; ADDRESS(MATCH($N60,'ru double'!$A$1:$A$34,0),MATCH($T$3,'ru double'!$A$1:$AH$1,0))),0)
+ IFERROR(INDIRECT("'ru double'!" &amp; ADDRESS(MATCH($N60,'ru double'!$A$1:$A$34,0),MATCH($U$3,'ru double'!$A$1:$AH$1,0))),0)
+ IFERROR(INDIRECT("'ru double'!" &amp; ADDRESS(MATCH($N60,'ru double'!$A$1:$A$34,0),MATCH($V$3,'ru double'!$A$1:$AH$1,0))),0)
+ IFERROR(INDIRECT("'ru double'!" &amp; ADDRESS(MATCH($N60,'ru double'!$A$1:$A$34,0),MATCH($W$3,'ru double'!$A$1:$AH$1,0))),0)
+ IFERROR(INDIRECT("'ru double'!" &amp; ADDRESS(MATCH($N60,'ru double'!$A$1:$A$34,0),MATCH($S$1,'ru double'!$A$1:$AH$1,0))),0)) / SUM('ru double'!$B$2:$AH$34)</f>
        <v>8.3179429493685265E-3</v>
      </c>
      <c r="R60" s="3">
        <f ca="1">(IFERROR(INDIRECT("'ru double'!" &amp; ADDRESS(MATCH($N60,'ru double'!$A$1:$A$34,0),MATCH($O$1,'ru double'!$A$1:$AH$1,0))),0)
+ IFERROR(INDIRECT("'ru double'!" &amp; ADDRESS(MATCH($N60,'ru double'!$A$1:$A$34,0),MATCH($P$1,'ru double'!$A$1:$AH$1,0))),0)
+ IFERROR(INDIRECT("'ru double'!" &amp; ADDRESS(MATCH($N60,'ru double'!$A$1:$A$34,0),MATCH($Q$1,'ru double'!$A$1:$AH$1,0))),0)
+ IFERROR(INDIRECT("'ru double'!" &amp; ADDRESS(MATCH($N60,'ru double'!$A$1:$A$34,0),MATCH($R$1,'ru double'!$A$1:$AH$1,0))),0)
+ IFERROR(INDIRECT("'ru double'!" &amp; ADDRESS(MATCH($N60,'ru double'!$A$1:$A$34,0),MATCH($N$2,'ru double'!$A$1:$AH$1,0))),0)
+ IFERROR(INDIRECT("'ru double'!" &amp; ADDRESS(MATCH($N60,'ru double'!$A$1:$A$34,0),MATCH($O$2,'ru double'!$A$1:$AH$1,0))),0)
+ IFERROR(INDIRECT("'ru double'!" &amp; ADDRESS(MATCH($N60,'ru double'!$A$1:$A$34,0),MATCH($P$2,'ru double'!$A$1:$AH$1,0))),0)
+ IFERROR(INDIRECT("'ru double'!" &amp; ADDRESS(MATCH($N60,'ru double'!$A$1:$A$34,0),MATCH($Q$2,'ru double'!$A$1:$AH$1,0))),0)
+ IFERROR(INDIRECT("'ru double'!" &amp; ADDRESS(MATCH($N60,'ru double'!$A$1:$A$34,0),MATCH($R$2,'ru double'!$A$1:$AH$1,0))),0)
+ IFERROR(INDIRECT("'ru double'!" &amp; ADDRESS(MATCH($N60,'ru double'!$A$1:$A$34,0),MATCH($N$3,'ru double'!$A$1:$AH$1,0))),0)
+ IFERROR(INDIRECT("'ru double'!" &amp; ADDRESS(MATCH($N60,'ru double'!$A$1:$A$34,0),MATCH($O$3,'ru double'!$A$1:$AH$1,0))),0)
+ IFERROR(INDIRECT("'ru double'!" &amp; ADDRESS(MATCH($N60,'ru double'!$A$1:$A$34,0),MATCH($P$3,'ru double'!$A$1:$AH$1,0))),0)
+ IFERROR(INDIRECT("'ru double'!" &amp; ADDRESS(MATCH($N60,'ru double'!$A$1:$A$34,0),MATCH($Q$3,'ru double'!$A$1:$AH$1,0))),0)
+ IFERROR(INDIRECT("'ru double'!" &amp; ADDRESS(MATCH($N60,'ru double'!$A$1:$A$34,0),MATCH($R$3,'ru double'!$A$1:$AH$1,0))),0)
+ IFERROR(INDIRECT("'ru double'!" &amp; ADDRESS(MATCH($N60,'ru double'!$A$1:$A$34,0),MATCH($N$1,'ru double'!$A$1:$AH$1,0))),0)) / SUM('ru double'!$B$2:$AH$34)</f>
        <v>2.6827664110735731E-2</v>
      </c>
      <c r="S60" s="3">
        <f t="shared" ca="1" si="23"/>
        <v>-2.5995012242187369E-2</v>
      </c>
      <c r="U60" s="3"/>
      <c r="W60" s="3"/>
    </row>
    <row r="61" spans="1:26" ht="15" customHeight="1" x14ac:dyDescent="0.25">
      <c r="A61" s="1" t="s">
        <v>222</v>
      </c>
      <c r="B61" s="3">
        <f ca="1">(IFERROR(INDIRECT("'en double'!" &amp; ADDRESS(MATCH($I$1,'en double'!$A$1:$AA$1,0),MATCH($A61,'en double'!$A$1:$A$27,0))),0)
+ IFERROR(INDIRECT("'en double'!" &amp; ADDRESS(MATCH($G$1,'en double'!$A$1:$AA$1,0),MATCH($A61,'en double'!$A$1:$A$27,0))),0)
+ IFERROR(INDIRECT("'en double'!" &amp; ADDRESS(MATCH($H$1,'en double'!$A$1:$AA$1,0),MATCH($A61,'en double'!$A$1:$A$27,0))),0)
+ IFERROR(INDIRECT("'en double'!" &amp; ADDRESS(MATCH($J$1,'en double'!$A$1:$AA$1,0),MATCH($A61,'en double'!$A$1:$A$27,0))),0)
+ IFERROR(INDIRECT("'en double'!" &amp; ADDRESS(MATCH($K$1,'en double'!$A$1:$AA$1,0),MATCH($A61,'en double'!$A$1:$A$27,0))),0)
+ IFERROR(INDIRECT("'en double'!" &amp; ADDRESS(MATCH($L$1,'en double'!$A$1:$AA$1,0),MATCH($A61,'en double'!$A$1:$A$27,0))),0)
+ IFERROR(INDIRECT("'en double'!" &amp; ADDRESS(MATCH($F$2,'en double'!$A$1:$AA$1,0),MATCH($A61,'en double'!$A$1:$A$27,0))),0)
+ IFERROR(INDIRECT("'en double'!" &amp; ADDRESS(MATCH($G$2,'en double'!$A$1:$AA$1,0),MATCH($A61,'en double'!$A$1:$A$27,0))),0)
+ IFERROR(INDIRECT("'en double'!" &amp; ADDRESS(MATCH($H$2,'en double'!$A$1:$AA$1,0),MATCH($A61,'en double'!$A$1:$A$27,0))),0)
+ IFERROR(INDIRECT("'en double'!" &amp; ADDRESS(MATCH($I$2,'en double'!$A$1:$AA$1,0),MATCH($A61,'en double'!$A$1:$A$27,0))),0)
+ IFERROR(INDIRECT("'en double'!" &amp; ADDRESS(MATCH($J$2,'en double'!$A$1:$AA$1,0),MATCH($A61,'en double'!$A$1:$A$27,0))),0)
+ IFERROR(INDIRECT("'en double'!" &amp; ADDRESS(MATCH($K$2,'en double'!$A$1:$AA$1,0),MATCH($A61,'en double'!$A$1:$A$27,0))),0)
+ IFERROR(INDIRECT("'en double'!" &amp; ADDRESS(MATCH($F$3,'en double'!$A$1:$AA$1,0),MATCH($A61,'en double'!$A$1:$A$27,0))),0)
+ IFERROR(INDIRECT("'en double'!" &amp; ADDRESS(MATCH($G$3,'en double'!$A$1:$AA$1,0),MATCH($A61,'en double'!$A$1:$A$27,0))),0)
+ IFERROR(INDIRECT("'en double'!" &amp; ADDRESS(MATCH($H$3,'en double'!$A$1:$AA$1,0),MATCH($A61,'en double'!$A$1:$A$27,0))),0)
+ IFERROR(INDIRECT("'en double'!" &amp; ADDRESS(MATCH($I$3,'en double'!$A$1:$AA$1,0),MATCH($A61,'en double'!$A$1:$A$27,0))),0)
+ IFERROR(INDIRECT("'en double'!" &amp; ADDRESS(MATCH($J$3,'en double'!$A$1:$AA$1,0),MATCH($A61,'en double'!$A$1:$A$27,0))),0)
+ IFERROR(INDIRECT("'en double'!" &amp; ADDRESS(MATCH($F$1,'en double'!$A$1:$AA$1,0),MATCH($A61,'en double'!$A$1:$A$27,0))),0)) / SUM('en double'!$B$2:$AA$27)</f>
        <v>8.6447146364203205E-3</v>
      </c>
      <c r="C61" s="3">
        <f ca="1">(IFERROR(INDIRECT("'en double'!" &amp; ADDRESS(MATCH($B$1,'en double'!$A$1:$AA$1,0),MATCH($A61,'en double'!$A$1:$A$27,0))),0)
+ IFERROR(INDIRECT("'en double'!" &amp; ADDRESS(MATCH($C$1,'en double'!$A$1:$AA$1,0),MATCH($A61,'en double'!$A$1:$A$27,0))),0)
+ IFERROR(INDIRECT("'en double'!" &amp; ADDRESS(MATCH($D$1,'en double'!$A$1:$AA$1,0),MATCH($A61,'en double'!$A$1:$A$27,0))),0)
+ IFERROR(INDIRECT("'en double'!" &amp; ADDRESS(MATCH($E$1,'en double'!$A$1:$AA$1,0),MATCH($A61,'en double'!$A$1:$A$27,0))),0)
+ IFERROR(INDIRECT("'en double'!" &amp; ADDRESS(MATCH($A$2,'en double'!$A$1:$AA$1,0),MATCH($A61,'en double'!$A$1:$A$27,0))),0)
+ IFERROR(INDIRECT("'en double'!" &amp; ADDRESS(MATCH($B$2,'en double'!$A$1:$AA$1,0),MATCH($A61,'en double'!$A$1:$A$27,0))),0)
+ IFERROR(INDIRECT("'en double'!" &amp; ADDRESS(MATCH($C$2,'en double'!$A$1:$AA$1,0),MATCH($A61,'en double'!$A$1:$A$27,0))),0)
+ IFERROR(INDIRECT("'en double'!" &amp; ADDRESS(MATCH($D$2,'en double'!$A$1:$AA$1,0),MATCH($A61,'en double'!$A$1:$A$27,0))),0)
+ IFERROR(INDIRECT("'en double'!" &amp; ADDRESS(MATCH($E$2,'en double'!$A$1:$AA$1,0),MATCH($A61,'en double'!$A$1:$A$27,0))),0)
+ IFERROR(INDIRECT("'en double'!" &amp; ADDRESS(MATCH($A$3,'en double'!$A$1:$AA$1,0),MATCH($A61,'en double'!$A$1:$A$27,0))),0)
+ IFERROR(INDIRECT("'en double'!" &amp; ADDRESS(MATCH($B$3,'en double'!$A$1:$AA$1,0),MATCH($A61,'en double'!$A$1:$A$27,0))),0)
+ IFERROR(INDIRECT("'en double'!" &amp; ADDRESS(MATCH($C$3,'en double'!$A$1:$AA$1,0),MATCH($A61,'en double'!$A$1:$A$27,0))),0)
+ IFERROR(INDIRECT("'en double'!" &amp; ADDRESS(MATCH($D$3,'en double'!$A$1:$AA$1,0),MATCH($A61,'en double'!$A$1:$A$27,0))),0)
+ IFERROR(INDIRECT("'en double'!" &amp; ADDRESS(MATCH($E$3,'en double'!$A$1:$AA$1,0),MATCH($A61,'en double'!$A$1:$A$27,0))),0)
+ IFERROR(INDIRECT("'en double'!" &amp; ADDRESS(MATCH($A$1,'en double'!$A$1:$AA$1,0),MATCH($A61,'en double'!$A$1:$A$27,0))),0)) / SUM('en double'!$B$2:$AA$27)</f>
        <v>2.028987078063807E-2</v>
      </c>
      <c r="D61" s="3">
        <f ca="1">(IFERROR(INDIRECT("'en double'!" &amp; ADDRESS(MATCH(A61,'en double'!$A$1:$A$27,0),MATCH($I$1,'en double'!$A$1:$AA$1,0))),0)
+ IFERROR(INDIRECT("'en double'!" &amp; ADDRESS(MATCH(A61,'en double'!$A$1:$A$27,0),MATCH($G$1,'en double'!$A$1:$AA$1,0))),0)
+ IFERROR(INDIRECT("'en double'!" &amp; ADDRESS(MATCH(A61,'en double'!$A$1:$A$27,0),MATCH($H$1,'en double'!$A$1:$AA$1,0))),0)
+ IFERROR(INDIRECT("'en double'!" &amp; ADDRESS(MATCH(A61,'en double'!$A$1:$A$27,0),MATCH($J$1,'en double'!$A$1:$AA$1,0))),0)
+ IFERROR(INDIRECT("'en double'!" &amp; ADDRESS(MATCH(A61,'en double'!$A$1:$A$27,0),MATCH($K$1,'en double'!$A$1:$AA$1,0))),0)
+ IFERROR(INDIRECT("'en double'!" &amp; ADDRESS(MATCH(A61,'en double'!$A$1:$A$27,0),MATCH($L$1,'en double'!$A$1:$AA$1,0))),0)
+ IFERROR(INDIRECT("'en double'!" &amp; ADDRESS(MATCH(A61,'en double'!$A$1:$A$27,0),MATCH($F$2,'en double'!$A$1:$AA$1,0))),0)
+ IFERROR(INDIRECT("'en double'!" &amp; ADDRESS(MATCH(A61,'en double'!$A$1:$A$27,0),MATCH($G$2,'en double'!$A$1:$AA$1,0))),0)
+ IFERROR(INDIRECT("'en double'!" &amp; ADDRESS(MATCH(A61,'en double'!$A$1:$A$27,0),MATCH($H$2,'en double'!$A$1:$AA$1,0))),0)
+ IFERROR(INDIRECT("'en double'!" &amp; ADDRESS(MATCH(A61,'en double'!$A$1:$A$27,0),MATCH($I$2,'en double'!$A$1:$AA$1,0))),0)
+ IFERROR(INDIRECT("'en double'!" &amp; ADDRESS(MATCH(A61,'en double'!$A$1:$A$27,0),MATCH($J$2,'en double'!$A$1:$AA$1,0))),0)
+ IFERROR(INDIRECT("'en double'!" &amp; ADDRESS(MATCH(A61,'en double'!$A$1:$A$27,0),MATCH($K$2,'en double'!$A$1:$AA$1,0))),0)
+ IFERROR(INDIRECT("'en double'!" &amp; ADDRESS(MATCH(A61,'en double'!$A$1:$A$27,0),MATCH($F$3,'en double'!$A$1:$AA$1,0))),0)
+ IFERROR(INDIRECT("'en double'!" &amp; ADDRESS(MATCH(A61,'en double'!$A$1:$A$27,0),MATCH($G$3,'en double'!$A$1:$AA$1,0))),0)
+ IFERROR(INDIRECT("'en double'!" &amp; ADDRESS(MATCH(A61,'en double'!$A$1:$A$27,0),MATCH($H$3,'en double'!$A$1:$AA$1,0))),0)
+ IFERROR(INDIRECT("'en double'!" &amp; ADDRESS(MATCH(A61,'en double'!$A$1:$A$27,0),MATCH($I$3,'en double'!$A$1:$AA$1,0))),0)
+ IFERROR(INDIRECT("'en double'!" &amp; ADDRESS(MATCH(A61,'en double'!$A$1:$A$27,0),MATCH($J$3,'en double'!$A$1:$AA$1,0))),0)
+ IFERROR(INDIRECT("'en double'!" &amp; ADDRESS(MATCH(A61,'en double'!$A$1:$A$27,0),MATCH($F$1,'en double'!$A$1:$AA$1,0))),0)) / SUM('en double'!$B$2:$AA$27)</f>
        <v>8.6214636269625507E-3</v>
      </c>
      <c r="E61" s="3">
        <f ca="1">(IFERROR(INDIRECT("'en double'!" &amp; ADDRESS(MATCH($A61,'en double'!$A$1:$A$27,0),MATCH($B$1,'en double'!$A$1:$AA$1,0))),0)
+ IFERROR(INDIRECT("'en double'!" &amp; ADDRESS(MATCH($A61,'en double'!$A$1:$A$27,0),MATCH($C$1,'en double'!$A$1:$AA$1,0))),0)
+ IFERROR(INDIRECT("'en double'!" &amp; ADDRESS(MATCH($A61,'en double'!$A$1:$A$27,0),MATCH($D$1,'en double'!$A$1:$AA$1,0))),0)
+ IFERROR(INDIRECT("'en double'!" &amp; ADDRESS(MATCH($A61,'en double'!$A$1:$A$27,0),MATCH($E$1,'en double'!$A$1:$AA$1,0))),0)
+ IFERROR(INDIRECT("'en double'!" &amp; ADDRESS(MATCH($A61,'en double'!$A$1:$A$27,0),MATCH($A$2,'en double'!$A$1:$AA$1,0))),0)
+ IFERROR(INDIRECT("'en double'!" &amp; ADDRESS(MATCH($A61,'en double'!$A$1:$A$27,0),MATCH($B$2,'en double'!$A$1:$AA$1,0))),0)
+ IFERROR(INDIRECT("'en double'!" &amp; ADDRESS(MATCH($A61,'en double'!$A$1:$A$27,0),MATCH($C$2,'en double'!$A$1:$AA$1,0))),0)
+ IFERROR(INDIRECT("'en double'!" &amp; ADDRESS(MATCH($A61,'en double'!$A$1:$A$27,0),MATCH($D$2,'en double'!$A$1:$AA$1,0))),0)
+ IFERROR(INDIRECT("'en double'!" &amp; ADDRESS(MATCH($A61,'en double'!$A$1:$A$27,0),MATCH($E$2,'en double'!$A$1:$AA$1,0))),0)
+ IFERROR(INDIRECT("'en double'!" &amp; ADDRESS(MATCH($A61,'en double'!$A$1:$A$27,0),MATCH($A$3,'en double'!$A$1:$AA$1,0))),0)
+ IFERROR(INDIRECT("'en double'!" &amp; ADDRESS(MATCH($A61,'en double'!$A$1:$A$27,0),MATCH($B$3,'en double'!$A$1:$AA$1,0))),0)
+ IFERROR(INDIRECT("'en double'!" &amp; ADDRESS(MATCH($A61,'en double'!$A$1:$A$27,0),MATCH($C$3,'en double'!$A$1:$AA$1,0))),0)
+ IFERROR(INDIRECT("'en double'!" &amp; ADDRESS(MATCH($A61,'en double'!$A$1:$A$27,0),MATCH($D$3,'en double'!$A$1:$AA$1,0))),0)
+ IFERROR(INDIRECT("'en double'!" &amp; ADDRESS(MATCH($A61,'en double'!$A$1:$A$27,0),MATCH($E$3,'en double'!$A$1:$AA$1,0))),0)
+ IFERROR(INDIRECT("'en double'!" &amp; ADDRESS(MATCH($A61,'en double'!$A$1:$A$27,0),MATCH($A$1,'en double'!$A$1:$AA$1,0))),0)) / SUM('en double'!$B$2:$AA$27)</f>
        <v>3.1337358752532296E-2</v>
      </c>
      <c r="F61" s="3">
        <f t="shared" ca="1" si="22"/>
        <v>-3.4361051269787495E-2</v>
      </c>
      <c r="G61" s="140"/>
      <c r="H61" s="140"/>
      <c r="I61" s="344"/>
      <c r="J61" s="140"/>
      <c r="K61" s="344"/>
      <c r="M61" s="143"/>
      <c r="N61" s="105" t="s">
        <v>172</v>
      </c>
      <c r="O61" s="3">
        <f ca="1">(IFERROR(INDIRECT("'ru double'!" &amp; ADDRESS(MATCH($V$1,'ru double'!$A$1:$AH$1,0),MATCH($N61,'ru double'!$A$1:$A$34,0))),0)
+ IFERROR(INDIRECT("'ru double'!" &amp; ADDRESS(MATCH($T$1,'ru double'!$A$1:$AH$1,0),MATCH($N61,'ru double'!$A$1:$A$34,0))),0)
+ IFERROR(INDIRECT("'ru double'!" &amp; ADDRESS(MATCH($U$1,'ru double'!$A$1:$AH$1,0),MATCH($N61,'ru double'!$A$1:$A$34,0))),0)
+ IFERROR(INDIRECT("'ru double'!" &amp; ADDRESS(MATCH($W$1,'ru double'!$A$1:$AH$1,0),MATCH($N61,'ru double'!$A$1:$A$34,0))),0)
+ IFERROR(INDIRECT("'ru double'!" &amp; ADDRESS(MATCH($X$1,'ru double'!$A$1:$AH$1,0),MATCH($N61,'ru double'!$A$1:$A$34,0))),0)
+ IFERROR(INDIRECT("'ru double'!" &amp; ADDRESS(MATCH($Y$1,'ru double'!$A$1:$AH$1,0),MATCH($N61,'ru double'!$A$1:$A$34,0))),0)
+ IFERROR(INDIRECT("'ru double'!" &amp; ADDRESS(MATCH($S$2,'ru double'!$A$1:$AH$1,0),MATCH($N61,'ru double'!$A$1:$A$34,0))),0)
+ IFERROR(INDIRECT("'ru double'!" &amp; ADDRESS(MATCH($T$2,'ru double'!$A$1:$AH$1,0),MATCH($N61,'ru double'!$A$1:$A$34,0))),0)
+ IFERROR(INDIRECT("'ru double'!" &amp; ADDRESS(MATCH($U$2,'ru double'!$A$1:$AH$1,0),MATCH($N61,'ru double'!$A$1:$A$34,0))),0)
+ IFERROR(INDIRECT("'ru double'!" &amp; ADDRESS(MATCH($V$2,'ru double'!$A$1:$AH$1,0),MATCH($N61,'ru double'!$A$1:$A$34,0))),0)
+ IFERROR(INDIRECT("'ru double'!" &amp; ADDRESS(MATCH($W$2,'ru double'!$A$1:$AH$1,0),MATCH($N61,'ru double'!$A$1:$A$34,0))),0)
+ IFERROR(INDIRECT("'ru double'!" &amp; ADDRESS(MATCH($X$2,'ru double'!$A$1:$AH$1,0),MATCH($N61,'ru double'!$A$1:$A$34,0))),0)
+ IFERROR(INDIRECT("'ru double'!" &amp; ADDRESS(MATCH($S$3,'ru double'!$A$1:$AH$1,0),MATCH($N61,'ru double'!$A$1:$A$34,0))),0)
+ IFERROR(INDIRECT("'ru double'!" &amp; ADDRESS(MATCH($T$3,'ru double'!$A$1:$AH$1,0),MATCH($N61,'ru double'!$A$1:$A$34,0))),0)
+ IFERROR(INDIRECT("'ru double'!" &amp; ADDRESS(MATCH($U$3,'ru double'!$A$1:$AH$1,0),MATCH($N61,'ru double'!$A$1:$A$34,0))),0)
+ IFERROR(INDIRECT("'ru double'!" &amp; ADDRESS(MATCH($V$3,'ru double'!$A$1:$AH$1,0),MATCH($N61,'ru double'!$A$1:$A$34,0))),0)
+ IFERROR(INDIRECT("'ru double'!" &amp; ADDRESS(MATCH($W$3,'ru double'!$A$1:$AH$1,0),MATCH($N61,'ru double'!$A$1:$A$34,0))),0)
+ IFERROR(INDIRECT("'ru double'!" &amp; ADDRESS(MATCH($S$1,'ru double'!$A$1:$AH$1,0),MATCH($N61,'ru double'!$A$1:$A$34,0))),0)) / SUM('ru double'!$B$2:$AH$34)</f>
        <v>4.721213493403458E-3</v>
      </c>
      <c r="P61" s="3">
        <f ca="1">(IFERROR(INDIRECT("'ru double'!" &amp; ADDRESS(MATCH($O$1,'ru double'!$A$1:$AH$1,0),MATCH($N61,'ru double'!$A$1:$A$34,0))),0)
+ IFERROR(INDIRECT("'ru double'!" &amp; ADDRESS(MATCH($P$1,'ru double'!$A$1:$AH$1,0),MATCH($N61,'ru double'!$A$1:$A$34,0))),0)
+ IFERROR(INDIRECT("'ru double'!" &amp; ADDRESS(MATCH($Q$1,'ru double'!$A$1:$AH$1,0),MATCH($N61,'ru double'!$A$1:$A$34,0))),0)
+ IFERROR(INDIRECT("'ru double'!" &amp; ADDRESS(MATCH($R$1,'ru double'!$A$1:$AH$1,0),MATCH($N61,'ru double'!$A$1:$A$34,0))),0)
+ IFERROR(INDIRECT("'ru double'!" &amp; ADDRESS(MATCH($N$2,'ru double'!$A$1:$AH$1,0),MATCH($N61,'ru double'!$A$1:$A$34,0))),0)
+ IFERROR(INDIRECT("'ru double'!" &amp; ADDRESS(MATCH($O$2,'ru double'!$A$1:$AH$1,0),MATCH($N61,'ru double'!$A$1:$A$34,0))),0)
+ IFERROR(INDIRECT("'ru double'!" &amp; ADDRESS(MATCH($P$2,'ru double'!$A$1:$AH$1,0),MATCH($N61,'ru double'!$A$1:$A$34,0))),0)
+ IFERROR(INDIRECT("'ru double'!" &amp; ADDRESS(MATCH($Q$2,'ru double'!$A$1:$AH$1,0),MATCH($N61,'ru double'!$A$1:$A$34,0))),0)
+ IFERROR(INDIRECT("'ru double'!" &amp; ADDRESS(MATCH($R$2,'ru double'!$A$1:$AH$1,0),MATCH($N61,'ru double'!$A$1:$A$34,0))),0)
+ IFERROR(INDIRECT("'ru double'!" &amp; ADDRESS(MATCH($N$3,'ru double'!$A$1:$AH$1,0),MATCH($N61,'ru double'!$A$1:$A$34,0))),0)
+ IFERROR(INDIRECT("'ru double'!" &amp; ADDRESS(MATCH($O$3,'ru double'!$A$1:$AH$1,0),MATCH($N61,'ru double'!$A$1:$A$34,0))),0)
+ IFERROR(INDIRECT("'ru double'!" &amp; ADDRESS(MATCH($P$3,'ru double'!$A$1:$AH$1,0),MATCH($N61,'ru double'!$A$1:$A$34,0))),0)
+ IFERROR(INDIRECT("'ru double'!" &amp; ADDRESS(MATCH($Q$3,'ru double'!$A$1:$AH$1,0),MATCH($N61,'ru double'!$A$1:$A$34,0))),0)
+ IFERROR(INDIRECT("'ru double'!" &amp; ADDRESS(MATCH($R$3,'ru double'!$A$1:$AH$1,0),MATCH($N61,'ru double'!$A$1:$A$34,0))),0)
+ IFERROR(INDIRECT("'ru double'!" &amp; ADDRESS(MATCH($N$1,'ru double'!$A$1:$AH$1,0),MATCH($N61,'ru double'!$A$1:$A$34,0))),0)) / SUM('ru double'!$B$2:$AH$34)</f>
        <v>2.6345634484409262E-2</v>
      </c>
      <c r="Q61" s="3">
        <f ca="1">(IFERROR(INDIRECT("'ru double'!" &amp; ADDRESS(MATCH($N61,'ru double'!$A$1:$A$34,0),MATCH($V$1,'ru double'!$A$1:$AH$1,0))),0)
+ IFERROR(INDIRECT("'ru double'!" &amp; ADDRESS(MATCH($N61,'ru double'!$A$1:$A$34,0),MATCH($T$1,'ru double'!$A$1:$AH$1,0))),0)
+ IFERROR(INDIRECT("'ru double'!" &amp; ADDRESS(MATCH($N61,'ru double'!$A$1:$A$34,0),MATCH($U$1,'ru double'!$A$1:$AH$1,0))),0)
+ IFERROR(INDIRECT("'ru double'!" &amp; ADDRESS(MATCH($N61,'ru double'!$A$1:$A$34,0),MATCH($W$1,'ru double'!$A$1:$AH$1,0))),0)
+ IFERROR(INDIRECT("'ru double'!" &amp; ADDRESS(MATCH($N61,'ru double'!$A$1:$A$34,0),MATCH($X$1,'ru double'!$A$1:$AH$1,0))),0)
+ IFERROR(INDIRECT("'ru double'!" &amp; ADDRESS(MATCH($N61,'ru double'!$A$1:$A$34,0),MATCH($Y$1,'ru double'!$A$1:$AH$1,0))),0)
+ IFERROR(INDIRECT("'ru double'!" &amp; ADDRESS(MATCH($N61,'ru double'!$A$1:$A$34,0),MATCH($S$2,'ru double'!$A$1:$AH$1,0))),0)
+ IFERROR(INDIRECT("'ru double'!" &amp; ADDRESS(MATCH($N61,'ru double'!$A$1:$A$34,0),MATCH($T$2,'ru double'!$A$1:$AH$1,0))),0)
+ IFERROR(INDIRECT("'ru double'!" &amp; ADDRESS(MATCH($N61,'ru double'!$A$1:$A$34,0),MATCH($U$2,'ru double'!$A$1:$AH$1,0))),0)
+ IFERROR(INDIRECT("'ru double'!" &amp; ADDRESS(MATCH($N61,'ru double'!$A$1:$A$34,0),MATCH($V$2,'ru double'!$A$1:$AH$1,0))),0)
+ IFERROR(INDIRECT("'ru double'!" &amp; ADDRESS(MATCH($N61,'ru double'!$A$1:$A$34,0),MATCH($W$2,'ru double'!$A$1:$AH$1,0))),0)
+ IFERROR(INDIRECT("'ru double'!" &amp; ADDRESS(MATCH($N61,'ru double'!$A$1:$A$34,0),MATCH($X$2,'ru double'!$A$1:$AH$1,0))),0)
+ IFERROR(INDIRECT("'ru double'!" &amp; ADDRESS(MATCH($N61,'ru double'!$A$1:$A$34,0),MATCH($S$3,'ru double'!$A$1:$AH$1,0))),0)
+ IFERROR(INDIRECT("'ru double'!" &amp; ADDRESS(MATCH($N61,'ru double'!$A$1:$A$34,0),MATCH($T$3,'ru double'!$A$1:$AH$1,0))),0)
+ IFERROR(INDIRECT("'ru double'!" &amp; ADDRESS(MATCH($N61,'ru double'!$A$1:$A$34,0),MATCH($U$3,'ru double'!$A$1:$AH$1,0))),0)
+ IFERROR(INDIRECT("'ru double'!" &amp; ADDRESS(MATCH($N61,'ru double'!$A$1:$A$34,0),MATCH($V$3,'ru double'!$A$1:$AH$1,0))),0)
+ IFERROR(INDIRECT("'ru double'!" &amp; ADDRESS(MATCH($N61,'ru double'!$A$1:$A$34,0),MATCH($W$3,'ru double'!$A$1:$AH$1,0))),0)
+ IFERROR(INDIRECT("'ru double'!" &amp; ADDRESS(MATCH($N61,'ru double'!$A$1:$A$34,0),MATCH($S$1,'ru double'!$A$1:$AH$1,0))),0)) / SUM('ru double'!$B$2:$AH$34)</f>
        <v>5.4339976999727034E-3</v>
      </c>
      <c r="R61" s="3">
        <f ca="1">(IFERROR(INDIRECT("'ru double'!" &amp; ADDRESS(MATCH($N61,'ru double'!$A$1:$A$34,0),MATCH($O$1,'ru double'!$A$1:$AH$1,0))),0)
+ IFERROR(INDIRECT("'ru double'!" &amp; ADDRESS(MATCH($N61,'ru double'!$A$1:$A$34,0),MATCH($P$1,'ru double'!$A$1:$AH$1,0))),0)
+ IFERROR(INDIRECT("'ru double'!" &amp; ADDRESS(MATCH($N61,'ru double'!$A$1:$A$34,0),MATCH($Q$1,'ru double'!$A$1:$AH$1,0))),0)
+ IFERROR(INDIRECT("'ru double'!" &amp; ADDRESS(MATCH($N61,'ru double'!$A$1:$A$34,0),MATCH($R$1,'ru double'!$A$1:$AH$1,0))),0)
+ IFERROR(INDIRECT("'ru double'!" &amp; ADDRESS(MATCH($N61,'ru double'!$A$1:$A$34,0),MATCH($N$2,'ru double'!$A$1:$AH$1,0))),0)
+ IFERROR(INDIRECT("'ru double'!" &amp; ADDRESS(MATCH($N61,'ru double'!$A$1:$A$34,0),MATCH($O$2,'ru double'!$A$1:$AH$1,0))),0)
+ IFERROR(INDIRECT("'ru double'!" &amp; ADDRESS(MATCH($N61,'ru double'!$A$1:$A$34,0),MATCH($P$2,'ru double'!$A$1:$AH$1,0))),0)
+ IFERROR(INDIRECT("'ru double'!" &amp; ADDRESS(MATCH($N61,'ru double'!$A$1:$A$34,0),MATCH($Q$2,'ru double'!$A$1:$AH$1,0))),0)
+ IFERROR(INDIRECT("'ru double'!" &amp; ADDRESS(MATCH($N61,'ru double'!$A$1:$A$34,0),MATCH($R$2,'ru double'!$A$1:$AH$1,0))),0)
+ IFERROR(INDIRECT("'ru double'!" &amp; ADDRESS(MATCH($N61,'ru double'!$A$1:$A$34,0),MATCH($N$3,'ru double'!$A$1:$AH$1,0))),0)
+ IFERROR(INDIRECT("'ru double'!" &amp; ADDRESS(MATCH($N61,'ru double'!$A$1:$A$34,0),MATCH($O$3,'ru double'!$A$1:$AH$1,0))),0)
+ IFERROR(INDIRECT("'ru double'!" &amp; ADDRESS(MATCH($N61,'ru double'!$A$1:$A$34,0),MATCH($P$3,'ru double'!$A$1:$AH$1,0))),0)
+ IFERROR(INDIRECT("'ru double'!" &amp; ADDRESS(MATCH($N61,'ru double'!$A$1:$A$34,0),MATCH($Q$3,'ru double'!$A$1:$AH$1,0))),0)
+ IFERROR(INDIRECT("'ru double'!" &amp; ADDRESS(MATCH($N61,'ru double'!$A$1:$A$34,0),MATCH($R$3,'ru double'!$A$1:$AH$1,0))),0)
+ IFERROR(INDIRECT("'ru double'!" &amp; ADDRESS(MATCH($N61,'ru double'!$A$1:$A$34,0),MATCH($N$1,'ru double'!$A$1:$AH$1,0))),0)) / SUM('ru double'!$B$2:$AH$34)</f>
        <v>2.4306118827338307E-2</v>
      </c>
      <c r="S61" s="3">
        <f t="shared" ca="1" si="23"/>
        <v>-4.0496542118371406E-2</v>
      </c>
      <c r="U61" s="3"/>
      <c r="W61" s="3"/>
    </row>
    <row r="62" spans="1:26" ht="15" customHeight="1" x14ac:dyDescent="0.25">
      <c r="A62" s="1" t="s">
        <v>221</v>
      </c>
      <c r="B62" s="3">
        <f ca="1">(IFERROR(INDIRECT("'en double'!" &amp; ADDRESS(MATCH($I$1,'en double'!$A$1:$AA$1,0),MATCH($A62,'en double'!$A$1:$A$27,0))),0)
+ IFERROR(INDIRECT("'en double'!" &amp; ADDRESS(MATCH($G$1,'en double'!$A$1:$AA$1,0),MATCH($A62,'en double'!$A$1:$A$27,0))),0)
+ IFERROR(INDIRECT("'en double'!" &amp; ADDRESS(MATCH($H$1,'en double'!$A$1:$AA$1,0),MATCH($A62,'en double'!$A$1:$A$27,0))),0)
+ IFERROR(INDIRECT("'en double'!" &amp; ADDRESS(MATCH($J$1,'en double'!$A$1:$AA$1,0),MATCH($A62,'en double'!$A$1:$A$27,0))),0)
+ IFERROR(INDIRECT("'en double'!" &amp; ADDRESS(MATCH($K$1,'en double'!$A$1:$AA$1,0),MATCH($A62,'en double'!$A$1:$A$27,0))),0)
+ IFERROR(INDIRECT("'en double'!" &amp; ADDRESS(MATCH($L$1,'en double'!$A$1:$AA$1,0),MATCH($A62,'en double'!$A$1:$A$27,0))),0)
+ IFERROR(INDIRECT("'en double'!" &amp; ADDRESS(MATCH($F$2,'en double'!$A$1:$AA$1,0),MATCH($A62,'en double'!$A$1:$A$27,0))),0)
+ IFERROR(INDIRECT("'en double'!" &amp; ADDRESS(MATCH($G$2,'en double'!$A$1:$AA$1,0),MATCH($A62,'en double'!$A$1:$A$27,0))),0)
+ IFERROR(INDIRECT("'en double'!" &amp; ADDRESS(MATCH($H$2,'en double'!$A$1:$AA$1,0),MATCH($A62,'en double'!$A$1:$A$27,0))),0)
+ IFERROR(INDIRECT("'en double'!" &amp; ADDRESS(MATCH($I$2,'en double'!$A$1:$AA$1,0),MATCH($A62,'en double'!$A$1:$A$27,0))),0)
+ IFERROR(INDIRECT("'en double'!" &amp; ADDRESS(MATCH($J$2,'en double'!$A$1:$AA$1,0),MATCH($A62,'en double'!$A$1:$A$27,0))),0)
+ IFERROR(INDIRECT("'en double'!" &amp; ADDRESS(MATCH($K$2,'en double'!$A$1:$AA$1,0),MATCH($A62,'en double'!$A$1:$A$27,0))),0)
+ IFERROR(INDIRECT("'en double'!" &amp; ADDRESS(MATCH($F$3,'en double'!$A$1:$AA$1,0),MATCH($A62,'en double'!$A$1:$A$27,0))),0)
+ IFERROR(INDIRECT("'en double'!" &amp; ADDRESS(MATCH($G$3,'en double'!$A$1:$AA$1,0),MATCH($A62,'en double'!$A$1:$A$27,0))),0)
+ IFERROR(INDIRECT("'en double'!" &amp; ADDRESS(MATCH($H$3,'en double'!$A$1:$AA$1,0),MATCH($A62,'en double'!$A$1:$A$27,0))),0)
+ IFERROR(INDIRECT("'en double'!" &amp; ADDRESS(MATCH($I$3,'en double'!$A$1:$AA$1,0),MATCH($A62,'en double'!$A$1:$A$27,0))),0)
+ IFERROR(INDIRECT("'en double'!" &amp; ADDRESS(MATCH($J$3,'en double'!$A$1:$AA$1,0),MATCH($A62,'en double'!$A$1:$A$27,0))),0)
+ IFERROR(INDIRECT("'en double'!" &amp; ADDRESS(MATCH($F$1,'en double'!$A$1:$AA$1,0),MATCH($A62,'en double'!$A$1:$A$27,0))),0)) / SUM('en double'!$B$2:$AA$27)</f>
        <v>1.6742235231797867E-2</v>
      </c>
      <c r="C62" s="3">
        <f ca="1">(IFERROR(INDIRECT("'en double'!" &amp; ADDRESS(MATCH($B$1,'en double'!$A$1:$AA$1,0),MATCH($A62,'en double'!$A$1:$A$27,0))),0)
+ IFERROR(INDIRECT("'en double'!" &amp; ADDRESS(MATCH($C$1,'en double'!$A$1:$AA$1,0),MATCH($A62,'en double'!$A$1:$A$27,0))),0)
+ IFERROR(INDIRECT("'en double'!" &amp; ADDRESS(MATCH($D$1,'en double'!$A$1:$AA$1,0),MATCH($A62,'en double'!$A$1:$A$27,0))),0)
+ IFERROR(INDIRECT("'en double'!" &amp; ADDRESS(MATCH($E$1,'en double'!$A$1:$AA$1,0),MATCH($A62,'en double'!$A$1:$A$27,0))),0)
+ IFERROR(INDIRECT("'en double'!" &amp; ADDRESS(MATCH($A$2,'en double'!$A$1:$AA$1,0),MATCH($A62,'en double'!$A$1:$A$27,0))),0)
+ IFERROR(INDIRECT("'en double'!" &amp; ADDRESS(MATCH($B$2,'en double'!$A$1:$AA$1,0),MATCH($A62,'en double'!$A$1:$A$27,0))),0)
+ IFERROR(INDIRECT("'en double'!" &amp; ADDRESS(MATCH($C$2,'en double'!$A$1:$AA$1,0),MATCH($A62,'en double'!$A$1:$A$27,0))),0)
+ IFERROR(INDIRECT("'en double'!" &amp; ADDRESS(MATCH($D$2,'en double'!$A$1:$AA$1,0),MATCH($A62,'en double'!$A$1:$A$27,0))),0)
+ IFERROR(INDIRECT("'en double'!" &amp; ADDRESS(MATCH($E$2,'en double'!$A$1:$AA$1,0),MATCH($A62,'en double'!$A$1:$A$27,0))),0)
+ IFERROR(INDIRECT("'en double'!" &amp; ADDRESS(MATCH($A$3,'en double'!$A$1:$AA$1,0),MATCH($A62,'en double'!$A$1:$A$27,0))),0)
+ IFERROR(INDIRECT("'en double'!" &amp; ADDRESS(MATCH($B$3,'en double'!$A$1:$AA$1,0),MATCH($A62,'en double'!$A$1:$A$27,0))),0)
+ IFERROR(INDIRECT("'en double'!" &amp; ADDRESS(MATCH($C$3,'en double'!$A$1:$AA$1,0),MATCH($A62,'en double'!$A$1:$A$27,0))),0)
+ IFERROR(INDIRECT("'en double'!" &amp; ADDRESS(MATCH($D$3,'en double'!$A$1:$AA$1,0),MATCH($A62,'en double'!$A$1:$A$27,0))),0)
+ IFERROR(INDIRECT("'en double'!" &amp; ADDRESS(MATCH($E$3,'en double'!$A$1:$AA$1,0),MATCH($A62,'en double'!$A$1:$A$27,0))),0)
+ IFERROR(INDIRECT("'en double'!" &amp; ADDRESS(MATCH($A$1,'en double'!$A$1:$AA$1,0),MATCH($A62,'en double'!$A$1:$A$27,0))),0)) / SUM('en double'!$B$2:$AA$27)</f>
        <v>1.4058552383581989E-2</v>
      </c>
      <c r="D62" s="3">
        <f ca="1">(IFERROR(INDIRECT("'en double'!" &amp; ADDRESS(MATCH(A62,'en double'!$A$1:$A$27,0),MATCH($I$1,'en double'!$A$1:$AA$1,0))),0)
+ IFERROR(INDIRECT("'en double'!" &amp; ADDRESS(MATCH(A62,'en double'!$A$1:$A$27,0),MATCH($G$1,'en double'!$A$1:$AA$1,0))),0)
+ IFERROR(INDIRECT("'en double'!" &amp; ADDRESS(MATCH(A62,'en double'!$A$1:$A$27,0),MATCH($H$1,'en double'!$A$1:$AA$1,0))),0)
+ IFERROR(INDIRECT("'en double'!" &amp; ADDRESS(MATCH(A62,'en double'!$A$1:$A$27,0),MATCH($J$1,'en double'!$A$1:$AA$1,0))),0)
+ IFERROR(INDIRECT("'en double'!" &amp; ADDRESS(MATCH(A62,'en double'!$A$1:$A$27,0),MATCH($K$1,'en double'!$A$1:$AA$1,0))),0)
+ IFERROR(INDIRECT("'en double'!" &amp; ADDRESS(MATCH(A62,'en double'!$A$1:$A$27,0),MATCH($L$1,'en double'!$A$1:$AA$1,0))),0)
+ IFERROR(INDIRECT("'en double'!" &amp; ADDRESS(MATCH(A62,'en double'!$A$1:$A$27,0),MATCH($F$2,'en double'!$A$1:$AA$1,0))),0)
+ IFERROR(INDIRECT("'en double'!" &amp; ADDRESS(MATCH(A62,'en double'!$A$1:$A$27,0),MATCH($G$2,'en double'!$A$1:$AA$1,0))),0)
+ IFERROR(INDIRECT("'en double'!" &amp; ADDRESS(MATCH(A62,'en double'!$A$1:$A$27,0),MATCH($H$2,'en double'!$A$1:$AA$1,0))),0)
+ IFERROR(INDIRECT("'en double'!" &amp; ADDRESS(MATCH(A62,'en double'!$A$1:$A$27,0),MATCH($I$2,'en double'!$A$1:$AA$1,0))),0)
+ IFERROR(INDIRECT("'en double'!" &amp; ADDRESS(MATCH(A62,'en double'!$A$1:$A$27,0),MATCH($J$2,'en double'!$A$1:$AA$1,0))),0)
+ IFERROR(INDIRECT("'en double'!" &amp; ADDRESS(MATCH(A62,'en double'!$A$1:$A$27,0),MATCH($K$2,'en double'!$A$1:$AA$1,0))),0)
+ IFERROR(INDIRECT("'en double'!" &amp; ADDRESS(MATCH(A62,'en double'!$A$1:$A$27,0),MATCH($F$3,'en double'!$A$1:$AA$1,0))),0)
+ IFERROR(INDIRECT("'en double'!" &amp; ADDRESS(MATCH(A62,'en double'!$A$1:$A$27,0),MATCH($G$3,'en double'!$A$1:$AA$1,0))),0)
+ IFERROR(INDIRECT("'en double'!" &amp; ADDRESS(MATCH(A62,'en double'!$A$1:$A$27,0),MATCH($H$3,'en double'!$A$1:$AA$1,0))),0)
+ IFERROR(INDIRECT("'en double'!" &amp; ADDRESS(MATCH(A62,'en double'!$A$1:$A$27,0),MATCH($I$3,'en double'!$A$1:$AA$1,0))),0)
+ IFERROR(INDIRECT("'en double'!" &amp; ADDRESS(MATCH(A62,'en double'!$A$1:$A$27,0),MATCH($J$3,'en double'!$A$1:$AA$1,0))),0)
+ IFERROR(INDIRECT("'en double'!" &amp; ADDRESS(MATCH(A62,'en double'!$A$1:$A$27,0),MATCH($F$1,'en double'!$A$1:$AA$1,0))),0)) / SUM('en double'!$B$2:$AA$27)</f>
        <v>2.7371071463503004E-2</v>
      </c>
      <c r="E62" s="3">
        <f ca="1">(IFERROR(INDIRECT("'en double'!" &amp; ADDRESS(MATCH($A62,'en double'!$A$1:$A$27,0),MATCH($B$1,'en double'!$A$1:$AA$1,0))),0)
+ IFERROR(INDIRECT("'en double'!" &amp; ADDRESS(MATCH($A62,'en double'!$A$1:$A$27,0),MATCH($C$1,'en double'!$A$1:$AA$1,0))),0)
+ IFERROR(INDIRECT("'en double'!" &amp; ADDRESS(MATCH($A62,'en double'!$A$1:$A$27,0),MATCH($D$1,'en double'!$A$1:$AA$1,0))),0)
+ IFERROR(INDIRECT("'en double'!" &amp; ADDRESS(MATCH($A62,'en double'!$A$1:$A$27,0),MATCH($E$1,'en double'!$A$1:$AA$1,0))),0)
+ IFERROR(INDIRECT("'en double'!" &amp; ADDRESS(MATCH($A62,'en double'!$A$1:$A$27,0),MATCH($A$2,'en double'!$A$1:$AA$1,0))),0)
+ IFERROR(INDIRECT("'en double'!" &amp; ADDRESS(MATCH($A62,'en double'!$A$1:$A$27,0),MATCH($B$2,'en double'!$A$1:$AA$1,0))),0)
+ IFERROR(INDIRECT("'en double'!" &amp; ADDRESS(MATCH($A62,'en double'!$A$1:$A$27,0),MATCH($C$2,'en double'!$A$1:$AA$1,0))),0)
+ IFERROR(INDIRECT("'en double'!" &amp; ADDRESS(MATCH($A62,'en double'!$A$1:$A$27,0),MATCH($D$2,'en double'!$A$1:$AA$1,0))),0)
+ IFERROR(INDIRECT("'en double'!" &amp; ADDRESS(MATCH($A62,'en double'!$A$1:$A$27,0),MATCH($E$2,'en double'!$A$1:$AA$1,0))),0)
+ IFERROR(INDIRECT("'en double'!" &amp; ADDRESS(MATCH($A62,'en double'!$A$1:$A$27,0),MATCH($A$3,'en double'!$A$1:$AA$1,0))),0)
+ IFERROR(INDIRECT("'en double'!" &amp; ADDRESS(MATCH($A62,'en double'!$A$1:$A$27,0),MATCH($B$3,'en double'!$A$1:$AA$1,0))),0)
+ IFERROR(INDIRECT("'en double'!" &amp; ADDRESS(MATCH($A62,'en double'!$A$1:$A$27,0),MATCH($C$3,'en double'!$A$1:$AA$1,0))),0)
+ IFERROR(INDIRECT("'en double'!" &amp; ADDRESS(MATCH($A62,'en double'!$A$1:$A$27,0),MATCH($D$3,'en double'!$A$1:$AA$1,0))),0)
+ IFERROR(INDIRECT("'en double'!" &amp; ADDRESS(MATCH($A62,'en double'!$A$1:$A$27,0),MATCH($E$3,'en double'!$A$1:$AA$1,0))),0)
+ IFERROR(INDIRECT("'en double'!" &amp; ADDRESS(MATCH($A62,'en double'!$A$1:$A$27,0),MATCH($A$1,'en double'!$A$1:$AA$1,0))),0)) / SUM('en double'!$B$2:$AA$27)</f>
        <v>5.3918101364865004E-3</v>
      </c>
      <c r="F62" s="3">
        <f t="shared" ca="1" si="22"/>
        <v>2.4662944175232383E-2</v>
      </c>
      <c r="G62" s="140"/>
      <c r="H62" s="140"/>
      <c r="I62" s="344"/>
      <c r="J62" s="140"/>
      <c r="K62" s="344"/>
      <c r="M62" s="143"/>
      <c r="N62" s="105" t="s">
        <v>164</v>
      </c>
      <c r="O62" s="3">
        <f ca="1">(IFERROR(INDIRECT("'ru double'!" &amp; ADDRESS(MATCH($V$1,'ru double'!$A$1:$AH$1,0),MATCH($N62,'ru double'!$A$1:$A$34,0))),0)
+ IFERROR(INDIRECT("'ru double'!" &amp; ADDRESS(MATCH($T$1,'ru double'!$A$1:$AH$1,0),MATCH($N62,'ru double'!$A$1:$A$34,0))),0)
+ IFERROR(INDIRECT("'ru double'!" &amp; ADDRESS(MATCH($U$1,'ru double'!$A$1:$AH$1,0),MATCH($N62,'ru double'!$A$1:$A$34,0))),0)
+ IFERROR(INDIRECT("'ru double'!" &amp; ADDRESS(MATCH($W$1,'ru double'!$A$1:$AH$1,0),MATCH($N62,'ru double'!$A$1:$A$34,0))),0)
+ IFERROR(INDIRECT("'ru double'!" &amp; ADDRESS(MATCH($X$1,'ru double'!$A$1:$AH$1,0),MATCH($N62,'ru double'!$A$1:$A$34,0))),0)
+ IFERROR(INDIRECT("'ru double'!" &amp; ADDRESS(MATCH($Y$1,'ru double'!$A$1:$AH$1,0),MATCH($N62,'ru double'!$A$1:$A$34,0))),0)
+ IFERROR(INDIRECT("'ru double'!" &amp; ADDRESS(MATCH($S$2,'ru double'!$A$1:$AH$1,0),MATCH($N62,'ru double'!$A$1:$A$34,0))),0)
+ IFERROR(INDIRECT("'ru double'!" &amp; ADDRESS(MATCH($T$2,'ru double'!$A$1:$AH$1,0),MATCH($N62,'ru double'!$A$1:$A$34,0))),0)
+ IFERROR(INDIRECT("'ru double'!" &amp; ADDRESS(MATCH($U$2,'ru double'!$A$1:$AH$1,0),MATCH($N62,'ru double'!$A$1:$A$34,0))),0)
+ IFERROR(INDIRECT("'ru double'!" &amp; ADDRESS(MATCH($V$2,'ru double'!$A$1:$AH$1,0),MATCH($N62,'ru double'!$A$1:$A$34,0))),0)
+ IFERROR(INDIRECT("'ru double'!" &amp; ADDRESS(MATCH($W$2,'ru double'!$A$1:$AH$1,0),MATCH($N62,'ru double'!$A$1:$A$34,0))),0)
+ IFERROR(INDIRECT("'ru double'!" &amp; ADDRESS(MATCH($X$2,'ru double'!$A$1:$AH$1,0),MATCH($N62,'ru double'!$A$1:$A$34,0))),0)
+ IFERROR(INDIRECT("'ru double'!" &amp; ADDRESS(MATCH($S$3,'ru double'!$A$1:$AH$1,0),MATCH($N62,'ru double'!$A$1:$A$34,0))),0)
+ IFERROR(INDIRECT("'ru double'!" &amp; ADDRESS(MATCH($T$3,'ru double'!$A$1:$AH$1,0),MATCH($N62,'ru double'!$A$1:$A$34,0))),0)
+ IFERROR(INDIRECT("'ru double'!" &amp; ADDRESS(MATCH($U$3,'ru double'!$A$1:$AH$1,0),MATCH($N62,'ru double'!$A$1:$A$34,0))),0)
+ IFERROR(INDIRECT("'ru double'!" &amp; ADDRESS(MATCH($V$3,'ru double'!$A$1:$AH$1,0),MATCH($N62,'ru double'!$A$1:$A$34,0))),0)
+ IFERROR(INDIRECT("'ru double'!" &amp; ADDRESS(MATCH($W$3,'ru double'!$A$1:$AH$1,0),MATCH($N62,'ru double'!$A$1:$A$34,0))),0)
+ IFERROR(INDIRECT("'ru double'!" &amp; ADDRESS(MATCH($S$1,'ru double'!$A$1:$AH$1,0),MATCH($N62,'ru double'!$A$1:$A$34,0))),0)) / SUM('ru double'!$B$2:$AH$34)</f>
        <v>6.4390092175073523E-3</v>
      </c>
      <c r="P62" s="3">
        <f ca="1">(IFERROR(INDIRECT("'ru double'!" &amp; ADDRESS(MATCH($O$1,'ru double'!$A$1:$AH$1,0),MATCH($N62,'ru double'!$A$1:$A$34,0))),0)
+ IFERROR(INDIRECT("'ru double'!" &amp; ADDRESS(MATCH($P$1,'ru double'!$A$1:$AH$1,0),MATCH($N62,'ru double'!$A$1:$A$34,0))),0)
+ IFERROR(INDIRECT("'ru double'!" &amp; ADDRESS(MATCH($Q$1,'ru double'!$A$1:$AH$1,0),MATCH($N62,'ru double'!$A$1:$A$34,0))),0)
+ IFERROR(INDIRECT("'ru double'!" &amp; ADDRESS(MATCH($R$1,'ru double'!$A$1:$AH$1,0),MATCH($N62,'ru double'!$A$1:$A$34,0))),0)
+ IFERROR(INDIRECT("'ru double'!" &amp; ADDRESS(MATCH($N$2,'ru double'!$A$1:$AH$1,0),MATCH($N62,'ru double'!$A$1:$A$34,0))),0)
+ IFERROR(INDIRECT("'ru double'!" &amp; ADDRESS(MATCH($O$2,'ru double'!$A$1:$AH$1,0),MATCH($N62,'ru double'!$A$1:$A$34,0))),0)
+ IFERROR(INDIRECT("'ru double'!" &amp; ADDRESS(MATCH($P$2,'ru double'!$A$1:$AH$1,0),MATCH($N62,'ru double'!$A$1:$A$34,0))),0)
+ IFERROR(INDIRECT("'ru double'!" &amp; ADDRESS(MATCH($Q$2,'ru double'!$A$1:$AH$1,0),MATCH($N62,'ru double'!$A$1:$A$34,0))),0)
+ IFERROR(INDIRECT("'ru double'!" &amp; ADDRESS(MATCH($R$2,'ru double'!$A$1:$AH$1,0),MATCH($N62,'ru double'!$A$1:$A$34,0))),0)
+ IFERROR(INDIRECT("'ru double'!" &amp; ADDRESS(MATCH($N$3,'ru double'!$A$1:$AH$1,0),MATCH($N62,'ru double'!$A$1:$A$34,0))),0)
+ IFERROR(INDIRECT("'ru double'!" &amp; ADDRESS(MATCH($O$3,'ru double'!$A$1:$AH$1,0),MATCH($N62,'ru double'!$A$1:$A$34,0))),0)
+ IFERROR(INDIRECT("'ru double'!" &amp; ADDRESS(MATCH($P$3,'ru double'!$A$1:$AH$1,0),MATCH($N62,'ru double'!$A$1:$A$34,0))),0)
+ IFERROR(INDIRECT("'ru double'!" &amp; ADDRESS(MATCH($Q$3,'ru double'!$A$1:$AH$1,0),MATCH($N62,'ru double'!$A$1:$A$34,0))),0)
+ IFERROR(INDIRECT("'ru double'!" &amp; ADDRESS(MATCH($R$3,'ru double'!$A$1:$AH$1,0),MATCH($N62,'ru double'!$A$1:$A$34,0))),0)
+ IFERROR(INDIRECT("'ru double'!" &amp; ADDRESS(MATCH($N$1,'ru double'!$A$1:$AH$1,0),MATCH($N62,'ru double'!$A$1:$A$34,0))),0)) / SUM('ru double'!$B$2:$AH$34)</f>
        <v>2.2350180765195474E-2</v>
      </c>
      <c r="Q62" s="3">
        <f ca="1">(IFERROR(INDIRECT("'ru double'!" &amp; ADDRESS(MATCH($N62,'ru double'!$A$1:$A$34,0),MATCH($V$1,'ru double'!$A$1:$AH$1,0))),0)
+ IFERROR(INDIRECT("'ru double'!" &amp; ADDRESS(MATCH($N62,'ru double'!$A$1:$A$34,0),MATCH($T$1,'ru double'!$A$1:$AH$1,0))),0)
+ IFERROR(INDIRECT("'ru double'!" &amp; ADDRESS(MATCH($N62,'ru double'!$A$1:$A$34,0),MATCH($U$1,'ru double'!$A$1:$AH$1,0))),0)
+ IFERROR(INDIRECT("'ru double'!" &amp; ADDRESS(MATCH($N62,'ru double'!$A$1:$A$34,0),MATCH($W$1,'ru double'!$A$1:$AH$1,0))),0)
+ IFERROR(INDIRECT("'ru double'!" &amp; ADDRESS(MATCH($N62,'ru double'!$A$1:$A$34,0),MATCH($X$1,'ru double'!$A$1:$AH$1,0))),0)
+ IFERROR(INDIRECT("'ru double'!" &amp; ADDRESS(MATCH($N62,'ru double'!$A$1:$A$34,0),MATCH($Y$1,'ru double'!$A$1:$AH$1,0))),0)
+ IFERROR(INDIRECT("'ru double'!" &amp; ADDRESS(MATCH($N62,'ru double'!$A$1:$A$34,0),MATCH($S$2,'ru double'!$A$1:$AH$1,0))),0)
+ IFERROR(INDIRECT("'ru double'!" &amp; ADDRESS(MATCH($N62,'ru double'!$A$1:$A$34,0),MATCH($T$2,'ru double'!$A$1:$AH$1,0))),0)
+ IFERROR(INDIRECT("'ru double'!" &amp; ADDRESS(MATCH($N62,'ru double'!$A$1:$A$34,0),MATCH($U$2,'ru double'!$A$1:$AH$1,0))),0)
+ IFERROR(INDIRECT("'ru double'!" &amp; ADDRESS(MATCH($N62,'ru double'!$A$1:$A$34,0),MATCH($V$2,'ru double'!$A$1:$AH$1,0))),0)
+ IFERROR(INDIRECT("'ru double'!" &amp; ADDRESS(MATCH($N62,'ru double'!$A$1:$A$34,0),MATCH($W$2,'ru double'!$A$1:$AH$1,0))),0)
+ IFERROR(INDIRECT("'ru double'!" &amp; ADDRESS(MATCH($N62,'ru double'!$A$1:$A$34,0),MATCH($X$2,'ru double'!$A$1:$AH$1,0))),0)
+ IFERROR(INDIRECT("'ru double'!" &amp; ADDRESS(MATCH($N62,'ru double'!$A$1:$A$34,0),MATCH($S$3,'ru double'!$A$1:$AH$1,0))),0)
+ IFERROR(INDIRECT("'ru double'!" &amp; ADDRESS(MATCH($N62,'ru double'!$A$1:$A$34,0),MATCH($T$3,'ru double'!$A$1:$AH$1,0))),0)
+ IFERROR(INDIRECT("'ru double'!" &amp; ADDRESS(MATCH($N62,'ru double'!$A$1:$A$34,0),MATCH($U$3,'ru double'!$A$1:$AH$1,0))),0)
+ IFERROR(INDIRECT("'ru double'!" &amp; ADDRESS(MATCH($N62,'ru double'!$A$1:$A$34,0),MATCH($V$3,'ru double'!$A$1:$AH$1,0))),0)
+ IFERROR(INDIRECT("'ru double'!" &amp; ADDRESS(MATCH($N62,'ru double'!$A$1:$A$34,0),MATCH($W$3,'ru double'!$A$1:$AH$1,0))),0)
+ IFERROR(INDIRECT("'ru double'!" &amp; ADDRESS(MATCH($N62,'ru double'!$A$1:$A$34,0),MATCH($S$1,'ru double'!$A$1:$AH$1,0))),0)) / SUM('ru double'!$B$2:$AH$34)</f>
        <v>8.3396486985894708E-3</v>
      </c>
      <c r="R62" s="3">
        <f ca="1">(IFERROR(INDIRECT("'ru double'!" &amp; ADDRESS(MATCH($N62,'ru double'!$A$1:$A$34,0),MATCH($O$1,'ru double'!$A$1:$AH$1,0))),0)
+ IFERROR(INDIRECT("'ru double'!" &amp; ADDRESS(MATCH($N62,'ru double'!$A$1:$A$34,0),MATCH($P$1,'ru double'!$A$1:$AH$1,0))),0)
+ IFERROR(INDIRECT("'ru double'!" &amp; ADDRESS(MATCH($N62,'ru double'!$A$1:$A$34,0),MATCH($Q$1,'ru double'!$A$1:$AH$1,0))),0)
+ IFERROR(INDIRECT("'ru double'!" &amp; ADDRESS(MATCH($N62,'ru double'!$A$1:$A$34,0),MATCH($R$1,'ru double'!$A$1:$AH$1,0))),0)
+ IFERROR(INDIRECT("'ru double'!" &amp; ADDRESS(MATCH($N62,'ru double'!$A$1:$A$34,0),MATCH($N$2,'ru double'!$A$1:$AH$1,0))),0)
+ IFERROR(INDIRECT("'ru double'!" &amp; ADDRESS(MATCH($N62,'ru double'!$A$1:$A$34,0),MATCH($O$2,'ru double'!$A$1:$AH$1,0))),0)
+ IFERROR(INDIRECT("'ru double'!" &amp; ADDRESS(MATCH($N62,'ru double'!$A$1:$A$34,0),MATCH($P$2,'ru double'!$A$1:$AH$1,0))),0)
+ IFERROR(INDIRECT("'ru double'!" &amp; ADDRESS(MATCH($N62,'ru double'!$A$1:$A$34,0),MATCH($Q$2,'ru double'!$A$1:$AH$1,0))),0)
+ IFERROR(INDIRECT("'ru double'!" &amp; ADDRESS(MATCH($N62,'ru double'!$A$1:$A$34,0),MATCH($R$2,'ru double'!$A$1:$AH$1,0))),0)
+ IFERROR(INDIRECT("'ru double'!" &amp; ADDRESS(MATCH($N62,'ru double'!$A$1:$A$34,0),MATCH($N$3,'ru double'!$A$1:$AH$1,0))),0)
+ IFERROR(INDIRECT("'ru double'!" &amp; ADDRESS(MATCH($N62,'ru double'!$A$1:$A$34,0),MATCH($O$3,'ru double'!$A$1:$AH$1,0))),0)
+ IFERROR(INDIRECT("'ru double'!" &amp; ADDRESS(MATCH($N62,'ru double'!$A$1:$A$34,0),MATCH($P$3,'ru double'!$A$1:$AH$1,0))),0)
+ IFERROR(INDIRECT("'ru double'!" &amp; ADDRESS(MATCH($N62,'ru double'!$A$1:$A$34,0),MATCH($Q$3,'ru double'!$A$1:$AH$1,0))),0)
+ IFERROR(INDIRECT("'ru double'!" &amp; ADDRESS(MATCH($N62,'ru double'!$A$1:$A$34,0),MATCH($R$3,'ru double'!$A$1:$AH$1,0))),0)
+ IFERROR(INDIRECT("'ru double'!" &amp; ADDRESS(MATCH($N62,'ru double'!$A$1:$A$34,0),MATCH($N$1,'ru double'!$A$1:$AH$1,0))),0)) / SUM('ru double'!$B$2:$AH$34)</f>
        <v>2.2980510113059793E-2</v>
      </c>
      <c r="S62" s="3">
        <f t="shared" ca="1" si="23"/>
        <v>-3.0552032962158443E-2</v>
      </c>
      <c r="U62" s="3"/>
      <c r="W62" s="3"/>
    </row>
    <row r="63" spans="1:26" ht="15" customHeight="1" x14ac:dyDescent="0.25">
      <c r="A63" s="1" t="s">
        <v>223</v>
      </c>
      <c r="B63" s="3">
        <f ca="1">(IFERROR(INDIRECT("'en double'!" &amp; ADDRESS(MATCH($I$1,'en double'!$A$1:$AA$1,0),MATCH($A63,'en double'!$A$1:$A$27,0))),0)
+ IFERROR(INDIRECT("'en double'!" &amp; ADDRESS(MATCH($G$1,'en double'!$A$1:$AA$1,0),MATCH($A63,'en double'!$A$1:$A$27,0))),0)
+ IFERROR(INDIRECT("'en double'!" &amp; ADDRESS(MATCH($H$1,'en double'!$A$1:$AA$1,0),MATCH($A63,'en double'!$A$1:$A$27,0))),0)
+ IFERROR(INDIRECT("'en double'!" &amp; ADDRESS(MATCH($J$1,'en double'!$A$1:$AA$1,0),MATCH($A63,'en double'!$A$1:$A$27,0))),0)
+ IFERROR(INDIRECT("'en double'!" &amp; ADDRESS(MATCH($K$1,'en double'!$A$1:$AA$1,0),MATCH($A63,'en double'!$A$1:$A$27,0))),0)
+ IFERROR(INDIRECT("'en double'!" &amp; ADDRESS(MATCH($L$1,'en double'!$A$1:$AA$1,0),MATCH($A63,'en double'!$A$1:$A$27,0))),0)
+ IFERROR(INDIRECT("'en double'!" &amp; ADDRESS(MATCH($F$2,'en double'!$A$1:$AA$1,0),MATCH($A63,'en double'!$A$1:$A$27,0))),0)
+ IFERROR(INDIRECT("'en double'!" &amp; ADDRESS(MATCH($G$2,'en double'!$A$1:$AA$1,0),MATCH($A63,'en double'!$A$1:$A$27,0))),0)
+ IFERROR(INDIRECT("'en double'!" &amp; ADDRESS(MATCH($H$2,'en double'!$A$1:$AA$1,0),MATCH($A63,'en double'!$A$1:$A$27,0))),0)
+ IFERROR(INDIRECT("'en double'!" &amp; ADDRESS(MATCH($I$2,'en double'!$A$1:$AA$1,0),MATCH($A63,'en double'!$A$1:$A$27,0))),0)
+ IFERROR(INDIRECT("'en double'!" &amp; ADDRESS(MATCH($J$2,'en double'!$A$1:$AA$1,0),MATCH($A63,'en double'!$A$1:$A$27,0))),0)
+ IFERROR(INDIRECT("'en double'!" &amp; ADDRESS(MATCH($K$2,'en double'!$A$1:$AA$1,0),MATCH($A63,'en double'!$A$1:$A$27,0))),0)
+ IFERROR(INDIRECT("'en double'!" &amp; ADDRESS(MATCH($F$3,'en double'!$A$1:$AA$1,0),MATCH($A63,'en double'!$A$1:$A$27,0))),0)
+ IFERROR(INDIRECT("'en double'!" &amp; ADDRESS(MATCH($G$3,'en double'!$A$1:$AA$1,0),MATCH($A63,'en double'!$A$1:$A$27,0))),0)
+ IFERROR(INDIRECT("'en double'!" &amp; ADDRESS(MATCH($H$3,'en double'!$A$1:$AA$1,0),MATCH($A63,'en double'!$A$1:$A$27,0))),0)
+ IFERROR(INDIRECT("'en double'!" &amp; ADDRESS(MATCH($I$3,'en double'!$A$1:$AA$1,0),MATCH($A63,'en double'!$A$1:$A$27,0))),0)
+ IFERROR(INDIRECT("'en double'!" &amp; ADDRESS(MATCH($J$3,'en double'!$A$1:$AA$1,0),MATCH($A63,'en double'!$A$1:$A$27,0))),0)
+ IFERROR(INDIRECT("'en double'!" &amp; ADDRESS(MATCH($F$1,'en double'!$A$1:$AA$1,0),MATCH($A63,'en double'!$A$1:$A$27,0))),0)) / SUM('en double'!$B$2:$AA$27)</f>
        <v>5.0116239006349865E-3</v>
      </c>
      <c r="C63" s="3">
        <f ca="1">(IFERROR(INDIRECT("'en double'!" &amp; ADDRESS(MATCH($B$1,'en double'!$A$1:$AA$1,0),MATCH($A63,'en double'!$A$1:$A$27,0))),0)
+ IFERROR(INDIRECT("'en double'!" &amp; ADDRESS(MATCH($C$1,'en double'!$A$1:$AA$1,0),MATCH($A63,'en double'!$A$1:$A$27,0))),0)
+ IFERROR(INDIRECT("'en double'!" &amp; ADDRESS(MATCH($D$1,'en double'!$A$1:$AA$1,0),MATCH($A63,'en double'!$A$1:$A$27,0))),0)
+ IFERROR(INDIRECT("'en double'!" &amp; ADDRESS(MATCH($E$1,'en double'!$A$1:$AA$1,0),MATCH($A63,'en double'!$A$1:$A$27,0))),0)
+ IFERROR(INDIRECT("'en double'!" &amp; ADDRESS(MATCH($A$2,'en double'!$A$1:$AA$1,0),MATCH($A63,'en double'!$A$1:$A$27,0))),0)
+ IFERROR(INDIRECT("'en double'!" &amp; ADDRESS(MATCH($B$2,'en double'!$A$1:$AA$1,0),MATCH($A63,'en double'!$A$1:$A$27,0))),0)
+ IFERROR(INDIRECT("'en double'!" &amp; ADDRESS(MATCH($C$2,'en double'!$A$1:$AA$1,0),MATCH($A63,'en double'!$A$1:$A$27,0))),0)
+ IFERROR(INDIRECT("'en double'!" &amp; ADDRESS(MATCH($D$2,'en double'!$A$1:$AA$1,0),MATCH($A63,'en double'!$A$1:$A$27,0))),0)
+ IFERROR(INDIRECT("'en double'!" &amp; ADDRESS(MATCH($E$2,'en double'!$A$1:$AA$1,0),MATCH($A63,'en double'!$A$1:$A$27,0))),0)
+ IFERROR(INDIRECT("'en double'!" &amp; ADDRESS(MATCH($A$3,'en double'!$A$1:$AA$1,0),MATCH($A63,'en double'!$A$1:$A$27,0))),0)
+ IFERROR(INDIRECT("'en double'!" &amp; ADDRESS(MATCH($B$3,'en double'!$A$1:$AA$1,0),MATCH($A63,'en double'!$A$1:$A$27,0))),0)
+ IFERROR(INDIRECT("'en double'!" &amp; ADDRESS(MATCH($C$3,'en double'!$A$1:$AA$1,0),MATCH($A63,'en double'!$A$1:$A$27,0))),0)
+ IFERROR(INDIRECT("'en double'!" &amp; ADDRESS(MATCH($D$3,'en double'!$A$1:$AA$1,0),MATCH($A63,'en double'!$A$1:$A$27,0))),0)
+ IFERROR(INDIRECT("'en double'!" &amp; ADDRESS(MATCH($E$3,'en double'!$A$1:$AA$1,0),MATCH($A63,'en double'!$A$1:$A$27,0))),0)
+ IFERROR(INDIRECT("'en double'!" &amp; ADDRESS(MATCH($A$1,'en double'!$A$1:$AA$1,0),MATCH($A63,'en double'!$A$1:$A$27,0))),0)) / SUM('en double'!$B$2:$AA$27)</f>
        <v>1.7304698705275227E-2</v>
      </c>
      <c r="D63" s="3">
        <f ca="1">(IFERROR(INDIRECT("'en double'!" &amp; ADDRESS(MATCH(A63,'en double'!$A$1:$A$27,0),MATCH($I$1,'en double'!$A$1:$AA$1,0))),0)
+ IFERROR(INDIRECT("'en double'!" &amp; ADDRESS(MATCH(A63,'en double'!$A$1:$A$27,0),MATCH($G$1,'en double'!$A$1:$AA$1,0))),0)
+ IFERROR(INDIRECT("'en double'!" &amp; ADDRESS(MATCH(A63,'en double'!$A$1:$A$27,0),MATCH($H$1,'en double'!$A$1:$AA$1,0))),0)
+ IFERROR(INDIRECT("'en double'!" &amp; ADDRESS(MATCH(A63,'en double'!$A$1:$A$27,0),MATCH($J$1,'en double'!$A$1:$AA$1,0))),0)
+ IFERROR(INDIRECT("'en double'!" &amp; ADDRESS(MATCH(A63,'en double'!$A$1:$A$27,0),MATCH($K$1,'en double'!$A$1:$AA$1,0))),0)
+ IFERROR(INDIRECT("'en double'!" &amp; ADDRESS(MATCH(A63,'en double'!$A$1:$A$27,0),MATCH($L$1,'en double'!$A$1:$AA$1,0))),0)
+ IFERROR(INDIRECT("'en double'!" &amp; ADDRESS(MATCH(A63,'en double'!$A$1:$A$27,0),MATCH($F$2,'en double'!$A$1:$AA$1,0))),0)
+ IFERROR(INDIRECT("'en double'!" &amp; ADDRESS(MATCH(A63,'en double'!$A$1:$A$27,0),MATCH($G$2,'en double'!$A$1:$AA$1,0))),0)
+ IFERROR(INDIRECT("'en double'!" &amp; ADDRESS(MATCH(A63,'en double'!$A$1:$A$27,0),MATCH($H$2,'en double'!$A$1:$AA$1,0))),0)
+ IFERROR(INDIRECT("'en double'!" &amp; ADDRESS(MATCH(A63,'en double'!$A$1:$A$27,0),MATCH($I$2,'en double'!$A$1:$AA$1,0))),0)
+ IFERROR(INDIRECT("'en double'!" &amp; ADDRESS(MATCH(A63,'en double'!$A$1:$A$27,0),MATCH($J$2,'en double'!$A$1:$AA$1,0))),0)
+ IFERROR(INDIRECT("'en double'!" &amp; ADDRESS(MATCH(A63,'en double'!$A$1:$A$27,0),MATCH($K$2,'en double'!$A$1:$AA$1,0))),0)
+ IFERROR(INDIRECT("'en double'!" &amp; ADDRESS(MATCH(A63,'en double'!$A$1:$A$27,0),MATCH($F$3,'en double'!$A$1:$AA$1,0))),0)
+ IFERROR(INDIRECT("'en double'!" &amp; ADDRESS(MATCH(A63,'en double'!$A$1:$A$27,0),MATCH($G$3,'en double'!$A$1:$AA$1,0))),0)
+ IFERROR(INDIRECT("'en double'!" &amp; ADDRESS(MATCH(A63,'en double'!$A$1:$A$27,0),MATCH($H$3,'en double'!$A$1:$AA$1,0))),0)
+ IFERROR(INDIRECT("'en double'!" &amp; ADDRESS(MATCH(A63,'en double'!$A$1:$A$27,0),MATCH($I$3,'en double'!$A$1:$AA$1,0))),0)
+ IFERROR(INDIRECT("'en double'!" &amp; ADDRESS(MATCH(A63,'en double'!$A$1:$A$27,0),MATCH($J$3,'en double'!$A$1:$AA$1,0))),0)
+ IFERROR(INDIRECT("'en double'!" &amp; ADDRESS(MATCH(A63,'en double'!$A$1:$A$27,0),MATCH($F$1,'en double'!$A$1:$AA$1,0))),0)) / SUM('en double'!$B$2:$AA$27)</f>
        <v>3.422643114974846E-3</v>
      </c>
      <c r="E63" s="3">
        <f ca="1">(IFERROR(INDIRECT("'en double'!" &amp; ADDRESS(MATCH($A63,'en double'!$A$1:$A$27,0),MATCH($B$1,'en double'!$A$1:$AA$1,0))),0)
+ IFERROR(INDIRECT("'en double'!" &amp; ADDRESS(MATCH($A63,'en double'!$A$1:$A$27,0),MATCH($C$1,'en double'!$A$1:$AA$1,0))),0)
+ IFERROR(INDIRECT("'en double'!" &amp; ADDRESS(MATCH($A63,'en double'!$A$1:$A$27,0),MATCH($D$1,'en double'!$A$1:$AA$1,0))),0)
+ IFERROR(INDIRECT("'en double'!" &amp; ADDRESS(MATCH($A63,'en double'!$A$1:$A$27,0),MATCH($E$1,'en double'!$A$1:$AA$1,0))),0)
+ IFERROR(INDIRECT("'en double'!" &amp; ADDRESS(MATCH($A63,'en double'!$A$1:$A$27,0),MATCH($A$2,'en double'!$A$1:$AA$1,0))),0)
+ IFERROR(INDIRECT("'en double'!" &amp; ADDRESS(MATCH($A63,'en double'!$A$1:$A$27,0),MATCH($B$2,'en double'!$A$1:$AA$1,0))),0)
+ IFERROR(INDIRECT("'en double'!" &amp; ADDRESS(MATCH($A63,'en double'!$A$1:$A$27,0),MATCH($C$2,'en double'!$A$1:$AA$1,0))),0)
+ IFERROR(INDIRECT("'en double'!" &amp; ADDRESS(MATCH($A63,'en double'!$A$1:$A$27,0),MATCH($D$2,'en double'!$A$1:$AA$1,0))),0)
+ IFERROR(INDIRECT("'en double'!" &amp; ADDRESS(MATCH($A63,'en double'!$A$1:$A$27,0),MATCH($E$2,'en double'!$A$1:$AA$1,0))),0)
+ IFERROR(INDIRECT("'en double'!" &amp; ADDRESS(MATCH($A63,'en double'!$A$1:$A$27,0),MATCH($A$3,'en double'!$A$1:$AA$1,0))),0)
+ IFERROR(INDIRECT("'en double'!" &amp; ADDRESS(MATCH($A63,'en double'!$A$1:$A$27,0),MATCH($B$3,'en double'!$A$1:$AA$1,0))),0)
+ IFERROR(INDIRECT("'en double'!" &amp; ADDRESS(MATCH($A63,'en double'!$A$1:$A$27,0),MATCH($C$3,'en double'!$A$1:$AA$1,0))),0)
+ IFERROR(INDIRECT("'en double'!" &amp; ADDRESS(MATCH($A63,'en double'!$A$1:$A$27,0),MATCH($D$3,'en double'!$A$1:$AA$1,0))),0)
+ IFERROR(INDIRECT("'en double'!" &amp; ADDRESS(MATCH($A63,'en double'!$A$1:$A$27,0),MATCH($E$3,'en double'!$A$1:$AA$1,0))),0)
+ IFERROR(INDIRECT("'en double'!" &amp; ADDRESS(MATCH($A63,'en double'!$A$1:$A$27,0),MATCH($A$1,'en double'!$A$1:$AA$1,0))),0)) / SUM('en double'!$B$2:$AA$27)</f>
        <v>2.3947644487104642E-2</v>
      </c>
      <c r="F63" s="3">
        <f t="shared" ca="1" si="22"/>
        <v>-3.2818076176770038E-2</v>
      </c>
      <c r="M63" s="143"/>
      <c r="N63" s="105" t="s">
        <v>175</v>
      </c>
      <c r="O63" s="3">
        <f ca="1">(IFERROR(INDIRECT("'ru double'!" &amp; ADDRESS(MATCH($V$1,'ru double'!$A$1:$AH$1,0),MATCH($N63,'ru double'!$A$1:$A$34,0))),0)
+ IFERROR(INDIRECT("'ru double'!" &amp; ADDRESS(MATCH($T$1,'ru double'!$A$1:$AH$1,0),MATCH($N63,'ru double'!$A$1:$A$34,0))),0)
+ IFERROR(INDIRECT("'ru double'!" &amp; ADDRESS(MATCH($U$1,'ru double'!$A$1:$AH$1,0),MATCH($N63,'ru double'!$A$1:$A$34,0))),0)
+ IFERROR(INDIRECT("'ru double'!" &amp; ADDRESS(MATCH($W$1,'ru double'!$A$1:$AH$1,0),MATCH($N63,'ru double'!$A$1:$A$34,0))),0)
+ IFERROR(INDIRECT("'ru double'!" &amp; ADDRESS(MATCH($X$1,'ru double'!$A$1:$AH$1,0),MATCH($N63,'ru double'!$A$1:$A$34,0))),0)
+ IFERROR(INDIRECT("'ru double'!" &amp; ADDRESS(MATCH($Y$1,'ru double'!$A$1:$AH$1,0),MATCH($N63,'ru double'!$A$1:$A$34,0))),0)
+ IFERROR(INDIRECT("'ru double'!" &amp; ADDRESS(MATCH($S$2,'ru double'!$A$1:$AH$1,0),MATCH($N63,'ru double'!$A$1:$A$34,0))),0)
+ IFERROR(INDIRECT("'ru double'!" &amp; ADDRESS(MATCH($T$2,'ru double'!$A$1:$AH$1,0),MATCH($N63,'ru double'!$A$1:$A$34,0))),0)
+ IFERROR(INDIRECT("'ru double'!" &amp; ADDRESS(MATCH($U$2,'ru double'!$A$1:$AH$1,0),MATCH($N63,'ru double'!$A$1:$A$34,0))),0)
+ IFERROR(INDIRECT("'ru double'!" &amp; ADDRESS(MATCH($V$2,'ru double'!$A$1:$AH$1,0),MATCH($N63,'ru double'!$A$1:$A$34,0))),0)
+ IFERROR(INDIRECT("'ru double'!" &amp; ADDRESS(MATCH($W$2,'ru double'!$A$1:$AH$1,0),MATCH($N63,'ru double'!$A$1:$A$34,0))),0)
+ IFERROR(INDIRECT("'ru double'!" &amp; ADDRESS(MATCH($X$2,'ru double'!$A$1:$AH$1,0),MATCH($N63,'ru double'!$A$1:$A$34,0))),0)
+ IFERROR(INDIRECT("'ru double'!" &amp; ADDRESS(MATCH($S$3,'ru double'!$A$1:$AH$1,0),MATCH($N63,'ru double'!$A$1:$A$34,0))),0)
+ IFERROR(INDIRECT("'ru double'!" &amp; ADDRESS(MATCH($T$3,'ru double'!$A$1:$AH$1,0),MATCH($N63,'ru double'!$A$1:$A$34,0))),0)
+ IFERROR(INDIRECT("'ru double'!" &amp; ADDRESS(MATCH($U$3,'ru double'!$A$1:$AH$1,0),MATCH($N63,'ru double'!$A$1:$A$34,0))),0)
+ IFERROR(INDIRECT("'ru double'!" &amp; ADDRESS(MATCH($V$3,'ru double'!$A$1:$AH$1,0),MATCH($N63,'ru double'!$A$1:$A$34,0))),0)
+ IFERROR(INDIRECT("'ru double'!" &amp; ADDRESS(MATCH($W$3,'ru double'!$A$1:$AH$1,0),MATCH($N63,'ru double'!$A$1:$A$34,0))),0)
+ IFERROR(INDIRECT("'ru double'!" &amp; ADDRESS(MATCH($S$1,'ru double'!$A$1:$AH$1,0),MATCH($N63,'ru double'!$A$1:$A$34,0))),0)) / SUM('ru double'!$B$2:$AH$34)</f>
        <v>6.8500074636951187E-3</v>
      </c>
      <c r="P63" s="3">
        <f ca="1">(IFERROR(INDIRECT("'ru double'!" &amp; ADDRESS(MATCH($O$1,'ru double'!$A$1:$AH$1,0),MATCH($N63,'ru double'!$A$1:$A$34,0))),0)
+ IFERROR(INDIRECT("'ru double'!" &amp; ADDRESS(MATCH($P$1,'ru double'!$A$1:$AH$1,0),MATCH($N63,'ru double'!$A$1:$A$34,0))),0)
+ IFERROR(INDIRECT("'ru double'!" &amp; ADDRESS(MATCH($Q$1,'ru double'!$A$1:$AH$1,0),MATCH($N63,'ru double'!$A$1:$A$34,0))),0)
+ IFERROR(INDIRECT("'ru double'!" &amp; ADDRESS(MATCH($R$1,'ru double'!$A$1:$AH$1,0),MATCH($N63,'ru double'!$A$1:$A$34,0))),0)
+ IFERROR(INDIRECT("'ru double'!" &amp; ADDRESS(MATCH($N$2,'ru double'!$A$1:$AH$1,0),MATCH($N63,'ru double'!$A$1:$A$34,0))),0)
+ IFERROR(INDIRECT("'ru double'!" &amp; ADDRESS(MATCH($O$2,'ru double'!$A$1:$AH$1,0),MATCH($N63,'ru double'!$A$1:$A$34,0))),0)
+ IFERROR(INDIRECT("'ru double'!" &amp; ADDRESS(MATCH($P$2,'ru double'!$A$1:$AH$1,0),MATCH($N63,'ru double'!$A$1:$A$34,0))),0)
+ IFERROR(INDIRECT("'ru double'!" &amp; ADDRESS(MATCH($Q$2,'ru double'!$A$1:$AH$1,0),MATCH($N63,'ru double'!$A$1:$A$34,0))),0)
+ IFERROR(INDIRECT("'ru double'!" &amp; ADDRESS(MATCH($R$2,'ru double'!$A$1:$AH$1,0),MATCH($N63,'ru double'!$A$1:$A$34,0))),0)
+ IFERROR(INDIRECT("'ru double'!" &amp; ADDRESS(MATCH($N$3,'ru double'!$A$1:$AH$1,0),MATCH($N63,'ru double'!$A$1:$A$34,0))),0)
+ IFERROR(INDIRECT("'ru double'!" &amp; ADDRESS(MATCH($O$3,'ru double'!$A$1:$AH$1,0),MATCH($N63,'ru double'!$A$1:$A$34,0))),0)
+ IFERROR(INDIRECT("'ru double'!" &amp; ADDRESS(MATCH($P$3,'ru double'!$A$1:$AH$1,0),MATCH($N63,'ru double'!$A$1:$A$34,0))),0)
+ IFERROR(INDIRECT("'ru double'!" &amp; ADDRESS(MATCH($Q$3,'ru double'!$A$1:$AH$1,0),MATCH($N63,'ru double'!$A$1:$A$34,0))),0)
+ IFERROR(INDIRECT("'ru double'!" &amp; ADDRESS(MATCH($R$3,'ru double'!$A$1:$AH$1,0),MATCH($N63,'ru double'!$A$1:$A$34,0))),0)
+ IFERROR(INDIRECT("'ru double'!" &amp; ADDRESS(MATCH($N$1,'ru double'!$A$1:$AH$1,0),MATCH($N63,'ru double'!$A$1:$A$34,0))),0)) / SUM('ru double'!$B$2:$AH$34)</f>
        <v>1.5528009201011906E-2</v>
      </c>
      <c r="Q63" s="3">
        <f ca="1">(IFERROR(INDIRECT("'ru double'!" &amp; ADDRESS(MATCH($N63,'ru double'!$A$1:$A$34,0),MATCH($V$1,'ru double'!$A$1:$AH$1,0))),0)
+ IFERROR(INDIRECT("'ru double'!" &amp; ADDRESS(MATCH($N63,'ru double'!$A$1:$A$34,0),MATCH($T$1,'ru double'!$A$1:$AH$1,0))),0)
+ IFERROR(INDIRECT("'ru double'!" &amp; ADDRESS(MATCH($N63,'ru double'!$A$1:$A$34,0),MATCH($U$1,'ru double'!$A$1:$AH$1,0))),0)
+ IFERROR(INDIRECT("'ru double'!" &amp; ADDRESS(MATCH($N63,'ru double'!$A$1:$A$34,0),MATCH($W$1,'ru double'!$A$1:$AH$1,0))),0)
+ IFERROR(INDIRECT("'ru double'!" &amp; ADDRESS(MATCH($N63,'ru double'!$A$1:$A$34,0),MATCH($X$1,'ru double'!$A$1:$AH$1,0))),0)
+ IFERROR(INDIRECT("'ru double'!" &amp; ADDRESS(MATCH($N63,'ru double'!$A$1:$A$34,0),MATCH($Y$1,'ru double'!$A$1:$AH$1,0))),0)
+ IFERROR(INDIRECT("'ru double'!" &amp; ADDRESS(MATCH($N63,'ru double'!$A$1:$A$34,0),MATCH($S$2,'ru double'!$A$1:$AH$1,0))),0)
+ IFERROR(INDIRECT("'ru double'!" &amp; ADDRESS(MATCH($N63,'ru double'!$A$1:$A$34,0),MATCH($T$2,'ru double'!$A$1:$AH$1,0))),0)
+ IFERROR(INDIRECT("'ru double'!" &amp; ADDRESS(MATCH($N63,'ru double'!$A$1:$A$34,0),MATCH($U$2,'ru double'!$A$1:$AH$1,0))),0)
+ IFERROR(INDIRECT("'ru double'!" &amp; ADDRESS(MATCH($N63,'ru double'!$A$1:$A$34,0),MATCH($V$2,'ru double'!$A$1:$AH$1,0))),0)
+ IFERROR(INDIRECT("'ru double'!" &amp; ADDRESS(MATCH($N63,'ru double'!$A$1:$A$34,0),MATCH($W$2,'ru double'!$A$1:$AH$1,0))),0)
+ IFERROR(INDIRECT("'ru double'!" &amp; ADDRESS(MATCH($N63,'ru double'!$A$1:$A$34,0),MATCH($X$2,'ru double'!$A$1:$AH$1,0))),0)
+ IFERROR(INDIRECT("'ru double'!" &amp; ADDRESS(MATCH($N63,'ru double'!$A$1:$A$34,0),MATCH($S$3,'ru double'!$A$1:$AH$1,0))),0)
+ IFERROR(INDIRECT("'ru double'!" &amp; ADDRESS(MATCH($N63,'ru double'!$A$1:$A$34,0),MATCH($T$3,'ru double'!$A$1:$AH$1,0))),0)
+ IFERROR(INDIRECT("'ru double'!" &amp; ADDRESS(MATCH($N63,'ru double'!$A$1:$A$34,0),MATCH($U$3,'ru double'!$A$1:$AH$1,0))),0)
+ IFERROR(INDIRECT("'ru double'!" &amp; ADDRESS(MATCH($N63,'ru double'!$A$1:$A$34,0),MATCH($V$3,'ru double'!$A$1:$AH$1,0))),0)
+ IFERROR(INDIRECT("'ru double'!" &amp; ADDRESS(MATCH($N63,'ru double'!$A$1:$A$34,0),MATCH($W$3,'ru double'!$A$1:$AH$1,0))),0)
+ IFERROR(INDIRECT("'ru double'!" &amp; ADDRESS(MATCH($N63,'ru double'!$A$1:$A$34,0),MATCH($S$1,'ru double'!$A$1:$AH$1,0))),0)) / SUM('ru double'!$B$2:$AH$34)</f>
        <v>1.0640319472071776E-2</v>
      </c>
      <c r="R63" s="3">
        <f ca="1">(IFERROR(INDIRECT("'ru double'!" &amp; ADDRESS(MATCH($N63,'ru double'!$A$1:$A$34,0),MATCH($O$1,'ru double'!$A$1:$AH$1,0))),0)
+ IFERROR(INDIRECT("'ru double'!" &amp; ADDRESS(MATCH($N63,'ru double'!$A$1:$A$34,0),MATCH($P$1,'ru double'!$A$1:$AH$1,0))),0)
+ IFERROR(INDIRECT("'ru double'!" &amp; ADDRESS(MATCH($N63,'ru double'!$A$1:$A$34,0),MATCH($Q$1,'ru double'!$A$1:$AH$1,0))),0)
+ IFERROR(INDIRECT("'ru double'!" &amp; ADDRESS(MATCH($N63,'ru double'!$A$1:$A$34,0),MATCH($R$1,'ru double'!$A$1:$AH$1,0))),0)
+ IFERROR(INDIRECT("'ru double'!" &amp; ADDRESS(MATCH($N63,'ru double'!$A$1:$A$34,0),MATCH($N$2,'ru double'!$A$1:$AH$1,0))),0)
+ IFERROR(INDIRECT("'ru double'!" &amp; ADDRESS(MATCH($N63,'ru double'!$A$1:$A$34,0),MATCH($O$2,'ru double'!$A$1:$AH$1,0))),0)
+ IFERROR(INDIRECT("'ru double'!" &amp; ADDRESS(MATCH($N63,'ru double'!$A$1:$A$34,0),MATCH($P$2,'ru double'!$A$1:$AH$1,0))),0)
+ IFERROR(INDIRECT("'ru double'!" &amp; ADDRESS(MATCH($N63,'ru double'!$A$1:$A$34,0),MATCH($Q$2,'ru double'!$A$1:$AH$1,0))),0)
+ IFERROR(INDIRECT("'ru double'!" &amp; ADDRESS(MATCH($N63,'ru double'!$A$1:$A$34,0),MATCH($R$2,'ru double'!$A$1:$AH$1,0))),0)
+ IFERROR(INDIRECT("'ru double'!" &amp; ADDRESS(MATCH($N63,'ru double'!$A$1:$A$34,0),MATCH($N$3,'ru double'!$A$1:$AH$1,0))),0)
+ IFERROR(INDIRECT("'ru double'!" &amp; ADDRESS(MATCH($N63,'ru double'!$A$1:$A$34,0),MATCH($O$3,'ru double'!$A$1:$AH$1,0))),0)
+ IFERROR(INDIRECT("'ru double'!" &amp; ADDRESS(MATCH($N63,'ru double'!$A$1:$A$34,0),MATCH($P$3,'ru double'!$A$1:$AH$1,0))),0)
+ IFERROR(INDIRECT("'ru double'!" &amp; ADDRESS(MATCH($N63,'ru double'!$A$1:$A$34,0),MATCH($Q$3,'ru double'!$A$1:$AH$1,0))),0)
+ IFERROR(INDIRECT("'ru double'!" &amp; ADDRESS(MATCH($N63,'ru double'!$A$1:$A$34,0),MATCH($R$3,'ru double'!$A$1:$AH$1,0))),0)
+ IFERROR(INDIRECT("'ru double'!" &amp; ADDRESS(MATCH($N63,'ru double'!$A$1:$A$34,0),MATCH($N$1,'ru double'!$A$1:$AH$1,0))),0)) / SUM('ru double'!$B$2:$AH$34)</f>
        <v>1.9396967772240058E-2</v>
      </c>
      <c r="S63" s="3">
        <f t="shared" ca="1" si="23"/>
        <v>-1.7434650037485067E-2</v>
      </c>
      <c r="U63" s="3"/>
      <c r="W63" s="3"/>
    </row>
    <row r="64" spans="1:26" ht="15" customHeight="1" x14ac:dyDescent="0.25">
      <c r="A64" s="1" t="s">
        <v>226</v>
      </c>
      <c r="B64" s="3">
        <f ca="1">(IFERROR(INDIRECT("'en double'!" &amp; ADDRESS(MATCH($I$1,'en double'!$A$1:$AA$1,0),MATCH($A64,'en double'!$A$1:$A$27,0))),0)
+ IFERROR(INDIRECT("'en double'!" &amp; ADDRESS(MATCH($G$1,'en double'!$A$1:$AA$1,0),MATCH($A64,'en double'!$A$1:$A$27,0))),0)
+ IFERROR(INDIRECT("'en double'!" &amp; ADDRESS(MATCH($H$1,'en double'!$A$1:$AA$1,0),MATCH($A64,'en double'!$A$1:$A$27,0))),0)
+ IFERROR(INDIRECT("'en double'!" &amp; ADDRESS(MATCH($J$1,'en double'!$A$1:$AA$1,0),MATCH($A64,'en double'!$A$1:$A$27,0))),0)
+ IFERROR(INDIRECT("'en double'!" &amp; ADDRESS(MATCH($K$1,'en double'!$A$1:$AA$1,0),MATCH($A64,'en double'!$A$1:$A$27,0))),0)
+ IFERROR(INDIRECT("'en double'!" &amp; ADDRESS(MATCH($L$1,'en double'!$A$1:$AA$1,0),MATCH($A64,'en double'!$A$1:$A$27,0))),0)
+ IFERROR(INDIRECT("'en double'!" &amp; ADDRESS(MATCH($F$2,'en double'!$A$1:$AA$1,0),MATCH($A64,'en double'!$A$1:$A$27,0))),0)
+ IFERROR(INDIRECT("'en double'!" &amp; ADDRESS(MATCH($G$2,'en double'!$A$1:$AA$1,0),MATCH($A64,'en double'!$A$1:$A$27,0))),0)
+ IFERROR(INDIRECT("'en double'!" &amp; ADDRESS(MATCH($H$2,'en double'!$A$1:$AA$1,0),MATCH($A64,'en double'!$A$1:$A$27,0))),0)
+ IFERROR(INDIRECT("'en double'!" &amp; ADDRESS(MATCH($I$2,'en double'!$A$1:$AA$1,0),MATCH($A64,'en double'!$A$1:$A$27,0))),0)
+ IFERROR(INDIRECT("'en double'!" &amp; ADDRESS(MATCH($J$2,'en double'!$A$1:$AA$1,0),MATCH($A64,'en double'!$A$1:$A$27,0))),0)
+ IFERROR(INDIRECT("'en double'!" &amp; ADDRESS(MATCH($K$2,'en double'!$A$1:$AA$1,0),MATCH($A64,'en double'!$A$1:$A$27,0))),0)
+ IFERROR(INDIRECT("'en double'!" &amp; ADDRESS(MATCH($F$3,'en double'!$A$1:$AA$1,0),MATCH($A64,'en double'!$A$1:$A$27,0))),0)
+ IFERROR(INDIRECT("'en double'!" &amp; ADDRESS(MATCH($G$3,'en double'!$A$1:$AA$1,0),MATCH($A64,'en double'!$A$1:$A$27,0))),0)
+ IFERROR(INDIRECT("'en double'!" &amp; ADDRESS(MATCH($H$3,'en double'!$A$1:$AA$1,0),MATCH($A64,'en double'!$A$1:$A$27,0))),0)
+ IFERROR(INDIRECT("'en double'!" &amp; ADDRESS(MATCH($I$3,'en double'!$A$1:$AA$1,0),MATCH($A64,'en double'!$A$1:$A$27,0))),0)
+ IFERROR(INDIRECT("'en double'!" &amp; ADDRESS(MATCH($J$3,'en double'!$A$1:$AA$1,0),MATCH($A64,'en double'!$A$1:$A$27,0))),0)
+ IFERROR(INDIRECT("'en double'!" &amp; ADDRESS(MATCH($F$1,'en double'!$A$1:$AA$1,0),MATCH($A64,'en double'!$A$1:$A$27,0))),0)) / SUM('en double'!$B$2:$AA$27)</f>
        <v>2.1926381394090705E-3</v>
      </c>
      <c r="C64" s="3">
        <f ca="1">(IFERROR(INDIRECT("'en double'!" &amp; ADDRESS(MATCH($B$1,'en double'!$A$1:$AA$1,0),MATCH($A64,'en double'!$A$1:$A$27,0))),0)
+ IFERROR(INDIRECT("'en double'!" &amp; ADDRESS(MATCH($C$1,'en double'!$A$1:$AA$1,0),MATCH($A64,'en double'!$A$1:$A$27,0))),0)
+ IFERROR(INDIRECT("'en double'!" &amp; ADDRESS(MATCH($D$1,'en double'!$A$1:$AA$1,0),MATCH($A64,'en double'!$A$1:$A$27,0))),0)
+ IFERROR(INDIRECT("'en double'!" &amp; ADDRESS(MATCH($E$1,'en double'!$A$1:$AA$1,0),MATCH($A64,'en double'!$A$1:$A$27,0))),0)
+ IFERROR(INDIRECT("'en double'!" &amp; ADDRESS(MATCH($A$2,'en double'!$A$1:$AA$1,0),MATCH($A64,'en double'!$A$1:$A$27,0))),0)
+ IFERROR(INDIRECT("'en double'!" &amp; ADDRESS(MATCH($B$2,'en double'!$A$1:$AA$1,0),MATCH($A64,'en double'!$A$1:$A$27,0))),0)
+ IFERROR(INDIRECT("'en double'!" &amp; ADDRESS(MATCH($C$2,'en double'!$A$1:$AA$1,0),MATCH($A64,'en double'!$A$1:$A$27,0))),0)
+ IFERROR(INDIRECT("'en double'!" &amp; ADDRESS(MATCH($D$2,'en double'!$A$1:$AA$1,0),MATCH($A64,'en double'!$A$1:$A$27,0))),0)
+ IFERROR(INDIRECT("'en double'!" &amp; ADDRESS(MATCH($E$2,'en double'!$A$1:$AA$1,0),MATCH($A64,'en double'!$A$1:$A$27,0))),0)
+ IFERROR(INDIRECT("'en double'!" &amp; ADDRESS(MATCH($A$3,'en double'!$A$1:$AA$1,0),MATCH($A64,'en double'!$A$1:$A$27,0))),0)
+ IFERROR(INDIRECT("'en double'!" &amp; ADDRESS(MATCH($B$3,'en double'!$A$1:$AA$1,0),MATCH($A64,'en double'!$A$1:$A$27,0))),0)
+ IFERROR(INDIRECT("'en double'!" &amp; ADDRESS(MATCH($C$3,'en double'!$A$1:$AA$1,0),MATCH($A64,'en double'!$A$1:$A$27,0))),0)
+ IFERROR(INDIRECT("'en double'!" &amp; ADDRESS(MATCH($D$3,'en double'!$A$1:$AA$1,0),MATCH($A64,'en double'!$A$1:$A$27,0))),0)
+ IFERROR(INDIRECT("'en double'!" &amp; ADDRESS(MATCH($E$3,'en double'!$A$1:$AA$1,0),MATCH($A64,'en double'!$A$1:$A$27,0))),0)
+ IFERROR(INDIRECT("'en double'!" &amp; ADDRESS(MATCH($A$1,'en double'!$A$1:$AA$1,0),MATCH($A64,'en double'!$A$1:$A$27,0))),0)) / SUM('en double'!$B$2:$AA$27)</f>
        <v>5.5430625443498418E-3</v>
      </c>
      <c r="D64" s="3">
        <f ca="1">(IFERROR(INDIRECT("'en double'!" &amp; ADDRESS(MATCH(A64,'en double'!$A$1:$A$27,0),MATCH($I$1,'en double'!$A$1:$AA$1,0))),0)
+ IFERROR(INDIRECT("'en double'!" &amp; ADDRESS(MATCH(A64,'en double'!$A$1:$A$27,0),MATCH($G$1,'en double'!$A$1:$AA$1,0))),0)
+ IFERROR(INDIRECT("'en double'!" &amp; ADDRESS(MATCH(A64,'en double'!$A$1:$A$27,0),MATCH($H$1,'en double'!$A$1:$AA$1,0))),0)
+ IFERROR(INDIRECT("'en double'!" &amp; ADDRESS(MATCH(A64,'en double'!$A$1:$A$27,0),MATCH($J$1,'en double'!$A$1:$AA$1,0))),0)
+ IFERROR(INDIRECT("'en double'!" &amp; ADDRESS(MATCH(A64,'en double'!$A$1:$A$27,0),MATCH($K$1,'en double'!$A$1:$AA$1,0))),0)
+ IFERROR(INDIRECT("'en double'!" &amp; ADDRESS(MATCH(A64,'en double'!$A$1:$A$27,0),MATCH($L$1,'en double'!$A$1:$AA$1,0))),0)
+ IFERROR(INDIRECT("'en double'!" &amp; ADDRESS(MATCH(A64,'en double'!$A$1:$A$27,0),MATCH($F$2,'en double'!$A$1:$AA$1,0))),0)
+ IFERROR(INDIRECT("'en double'!" &amp; ADDRESS(MATCH(A64,'en double'!$A$1:$A$27,0),MATCH($G$2,'en double'!$A$1:$AA$1,0))),0)
+ IFERROR(INDIRECT("'en double'!" &amp; ADDRESS(MATCH(A64,'en double'!$A$1:$A$27,0),MATCH($H$2,'en double'!$A$1:$AA$1,0))),0)
+ IFERROR(INDIRECT("'en double'!" &amp; ADDRESS(MATCH(A64,'en double'!$A$1:$A$27,0),MATCH($I$2,'en double'!$A$1:$AA$1,0))),0)
+ IFERROR(INDIRECT("'en double'!" &amp; ADDRESS(MATCH(A64,'en double'!$A$1:$A$27,0),MATCH($J$2,'en double'!$A$1:$AA$1,0))),0)
+ IFERROR(INDIRECT("'en double'!" &amp; ADDRESS(MATCH(A64,'en double'!$A$1:$A$27,0),MATCH($K$2,'en double'!$A$1:$AA$1,0))),0)
+ IFERROR(INDIRECT("'en double'!" &amp; ADDRESS(MATCH(A64,'en double'!$A$1:$A$27,0),MATCH($F$3,'en double'!$A$1:$AA$1,0))),0)
+ IFERROR(INDIRECT("'en double'!" &amp; ADDRESS(MATCH(A64,'en double'!$A$1:$A$27,0),MATCH($G$3,'en double'!$A$1:$AA$1,0))),0)
+ IFERROR(INDIRECT("'en double'!" &amp; ADDRESS(MATCH(A64,'en double'!$A$1:$A$27,0),MATCH($H$3,'en double'!$A$1:$AA$1,0))),0)
+ IFERROR(INDIRECT("'en double'!" &amp; ADDRESS(MATCH(A64,'en double'!$A$1:$A$27,0),MATCH($I$3,'en double'!$A$1:$AA$1,0))),0)
+ IFERROR(INDIRECT("'en double'!" &amp; ADDRESS(MATCH(A64,'en double'!$A$1:$A$27,0),MATCH($J$3,'en double'!$A$1:$AA$1,0))),0)
+ IFERROR(INDIRECT("'en double'!" &amp; ADDRESS(MATCH(A64,'en double'!$A$1:$A$27,0),MATCH($F$1,'en double'!$A$1:$AA$1,0))),0)) / SUM('en double'!$B$2:$AA$27)</f>
        <v>1.7988516223375226E-3</v>
      </c>
      <c r="E64" s="3">
        <f ca="1">(IFERROR(INDIRECT("'en double'!" &amp; ADDRESS(MATCH($A64,'en double'!$A$1:$A$27,0),MATCH($B$1,'en double'!$A$1:$AA$1,0))),0)
+ IFERROR(INDIRECT("'en double'!" &amp; ADDRESS(MATCH($A64,'en double'!$A$1:$A$27,0),MATCH($C$1,'en double'!$A$1:$AA$1,0))),0)
+ IFERROR(INDIRECT("'en double'!" &amp; ADDRESS(MATCH($A64,'en double'!$A$1:$A$27,0),MATCH($D$1,'en double'!$A$1:$AA$1,0))),0)
+ IFERROR(INDIRECT("'en double'!" &amp; ADDRESS(MATCH($A64,'en double'!$A$1:$A$27,0),MATCH($E$1,'en double'!$A$1:$AA$1,0))),0)
+ IFERROR(INDIRECT("'en double'!" &amp; ADDRESS(MATCH($A64,'en double'!$A$1:$A$27,0),MATCH($A$2,'en double'!$A$1:$AA$1,0))),0)
+ IFERROR(INDIRECT("'en double'!" &amp; ADDRESS(MATCH($A64,'en double'!$A$1:$A$27,0),MATCH($B$2,'en double'!$A$1:$AA$1,0))),0)
+ IFERROR(INDIRECT("'en double'!" &amp; ADDRESS(MATCH($A64,'en double'!$A$1:$A$27,0),MATCH($C$2,'en double'!$A$1:$AA$1,0))),0)
+ IFERROR(INDIRECT("'en double'!" &amp; ADDRESS(MATCH($A64,'en double'!$A$1:$A$27,0),MATCH($D$2,'en double'!$A$1:$AA$1,0))),0)
+ IFERROR(INDIRECT("'en double'!" &amp; ADDRESS(MATCH($A64,'en double'!$A$1:$A$27,0),MATCH($E$2,'en double'!$A$1:$AA$1,0))),0)
+ IFERROR(INDIRECT("'en double'!" &amp; ADDRESS(MATCH($A64,'en double'!$A$1:$A$27,0),MATCH($A$3,'en double'!$A$1:$AA$1,0))),0)
+ IFERROR(INDIRECT("'en double'!" &amp; ADDRESS(MATCH($A64,'en double'!$A$1:$A$27,0),MATCH($B$3,'en double'!$A$1:$AA$1,0))),0)
+ IFERROR(INDIRECT("'en double'!" &amp; ADDRESS(MATCH($A64,'en double'!$A$1:$A$27,0),MATCH($C$3,'en double'!$A$1:$AA$1,0))),0)
+ IFERROR(INDIRECT("'en double'!" &amp; ADDRESS(MATCH($A64,'en double'!$A$1:$A$27,0),MATCH($D$3,'en double'!$A$1:$AA$1,0))),0)
+ IFERROR(INDIRECT("'en double'!" &amp; ADDRESS(MATCH($A64,'en double'!$A$1:$A$27,0),MATCH($E$3,'en double'!$A$1:$AA$1,0))),0)
+ IFERROR(INDIRECT("'en double'!" &amp; ADDRESS(MATCH($A64,'en double'!$A$1:$A$27,0),MATCH($A$1,'en double'!$A$1:$AA$1,0))),0)) / SUM('en double'!$B$2:$AA$27)</f>
        <v>1.6744088142549442E-2</v>
      </c>
      <c r="F64" s="3">
        <f t="shared" ca="1" si="22"/>
        <v>-1.8295660925152689E-2</v>
      </c>
      <c r="M64" s="143"/>
      <c r="N64" s="105" t="s">
        <v>179</v>
      </c>
      <c r="O64" s="3">
        <f ca="1">(IFERROR(INDIRECT("'ru double'!" &amp; ADDRESS(MATCH($V$1,'ru double'!$A$1:$AH$1,0),MATCH($N64,'ru double'!$A$1:$A$34,0))),0)
+ IFERROR(INDIRECT("'ru double'!" &amp; ADDRESS(MATCH($T$1,'ru double'!$A$1:$AH$1,0),MATCH($N64,'ru double'!$A$1:$A$34,0))),0)
+ IFERROR(INDIRECT("'ru double'!" &amp; ADDRESS(MATCH($U$1,'ru double'!$A$1:$AH$1,0),MATCH($N64,'ru double'!$A$1:$A$34,0))),0)
+ IFERROR(INDIRECT("'ru double'!" &amp; ADDRESS(MATCH($W$1,'ru double'!$A$1:$AH$1,0),MATCH($N64,'ru double'!$A$1:$A$34,0))),0)
+ IFERROR(INDIRECT("'ru double'!" &amp; ADDRESS(MATCH($X$1,'ru double'!$A$1:$AH$1,0),MATCH($N64,'ru double'!$A$1:$A$34,0))),0)
+ IFERROR(INDIRECT("'ru double'!" &amp; ADDRESS(MATCH($Y$1,'ru double'!$A$1:$AH$1,0),MATCH($N64,'ru double'!$A$1:$A$34,0))),0)
+ IFERROR(INDIRECT("'ru double'!" &amp; ADDRESS(MATCH($S$2,'ru double'!$A$1:$AH$1,0),MATCH($N64,'ru double'!$A$1:$A$34,0))),0)
+ IFERROR(INDIRECT("'ru double'!" &amp; ADDRESS(MATCH($T$2,'ru double'!$A$1:$AH$1,0),MATCH($N64,'ru double'!$A$1:$A$34,0))),0)
+ IFERROR(INDIRECT("'ru double'!" &amp; ADDRESS(MATCH($U$2,'ru double'!$A$1:$AH$1,0),MATCH($N64,'ru double'!$A$1:$A$34,0))),0)
+ IFERROR(INDIRECT("'ru double'!" &amp; ADDRESS(MATCH($V$2,'ru double'!$A$1:$AH$1,0),MATCH($N64,'ru double'!$A$1:$A$34,0))),0)
+ IFERROR(INDIRECT("'ru double'!" &amp; ADDRESS(MATCH($W$2,'ru double'!$A$1:$AH$1,0),MATCH($N64,'ru double'!$A$1:$A$34,0))),0)
+ IFERROR(INDIRECT("'ru double'!" &amp; ADDRESS(MATCH($X$2,'ru double'!$A$1:$AH$1,0),MATCH($N64,'ru double'!$A$1:$A$34,0))),0)
+ IFERROR(INDIRECT("'ru double'!" &amp; ADDRESS(MATCH($S$3,'ru double'!$A$1:$AH$1,0),MATCH($N64,'ru double'!$A$1:$A$34,0))),0)
+ IFERROR(INDIRECT("'ru double'!" &amp; ADDRESS(MATCH($T$3,'ru double'!$A$1:$AH$1,0),MATCH($N64,'ru double'!$A$1:$A$34,0))),0)
+ IFERROR(INDIRECT("'ru double'!" &amp; ADDRESS(MATCH($U$3,'ru double'!$A$1:$AH$1,0),MATCH($N64,'ru double'!$A$1:$A$34,0))),0)
+ IFERROR(INDIRECT("'ru double'!" &amp; ADDRESS(MATCH($V$3,'ru double'!$A$1:$AH$1,0),MATCH($N64,'ru double'!$A$1:$A$34,0))),0)
+ IFERROR(INDIRECT("'ru double'!" &amp; ADDRESS(MATCH($W$3,'ru double'!$A$1:$AH$1,0),MATCH($N64,'ru double'!$A$1:$A$34,0))),0)
+ IFERROR(INDIRECT("'ru double'!" &amp; ADDRESS(MATCH($S$1,'ru double'!$A$1:$AH$1,0),MATCH($N64,'ru double'!$A$1:$A$34,0))),0)) / SUM('ru double'!$B$2:$AH$34)</f>
        <v>1.9677660785386967E-2</v>
      </c>
      <c r="P64" s="3">
        <f ca="1">(IFERROR(INDIRECT("'ru double'!" &amp; ADDRESS(MATCH($O$1,'ru double'!$A$1:$AH$1,0),MATCH($N64,'ru double'!$A$1:$A$34,0))),0)
+ IFERROR(INDIRECT("'ru double'!" &amp; ADDRESS(MATCH($P$1,'ru double'!$A$1:$AH$1,0),MATCH($N64,'ru double'!$A$1:$A$34,0))),0)
+ IFERROR(INDIRECT("'ru double'!" &amp; ADDRESS(MATCH($Q$1,'ru double'!$A$1:$AH$1,0),MATCH($N64,'ru double'!$A$1:$A$34,0))),0)
+ IFERROR(INDIRECT("'ru double'!" &amp; ADDRESS(MATCH($R$1,'ru double'!$A$1:$AH$1,0),MATCH($N64,'ru double'!$A$1:$A$34,0))),0)
+ IFERROR(INDIRECT("'ru double'!" &amp; ADDRESS(MATCH($N$2,'ru double'!$A$1:$AH$1,0),MATCH($N64,'ru double'!$A$1:$A$34,0))),0)
+ IFERROR(INDIRECT("'ru double'!" &amp; ADDRESS(MATCH($O$2,'ru double'!$A$1:$AH$1,0),MATCH($N64,'ru double'!$A$1:$A$34,0))),0)
+ IFERROR(INDIRECT("'ru double'!" &amp; ADDRESS(MATCH($P$2,'ru double'!$A$1:$AH$1,0),MATCH($N64,'ru double'!$A$1:$A$34,0))),0)
+ IFERROR(INDIRECT("'ru double'!" &amp; ADDRESS(MATCH($Q$2,'ru double'!$A$1:$AH$1,0),MATCH($N64,'ru double'!$A$1:$A$34,0))),0)
+ IFERROR(INDIRECT("'ru double'!" &amp; ADDRESS(MATCH($R$2,'ru double'!$A$1:$AH$1,0),MATCH($N64,'ru double'!$A$1:$A$34,0))),0)
+ IFERROR(INDIRECT("'ru double'!" &amp; ADDRESS(MATCH($N$3,'ru double'!$A$1:$AH$1,0),MATCH($N64,'ru double'!$A$1:$A$34,0))),0)
+ IFERROR(INDIRECT("'ru double'!" &amp; ADDRESS(MATCH($O$3,'ru double'!$A$1:$AH$1,0),MATCH($N64,'ru double'!$A$1:$A$34,0))),0)
+ IFERROR(INDIRECT("'ru double'!" &amp; ADDRESS(MATCH($P$3,'ru double'!$A$1:$AH$1,0),MATCH($N64,'ru double'!$A$1:$A$34,0))),0)
+ IFERROR(INDIRECT("'ru double'!" &amp; ADDRESS(MATCH($Q$3,'ru double'!$A$1:$AH$1,0),MATCH($N64,'ru double'!$A$1:$A$34,0))),0)
+ IFERROR(INDIRECT("'ru double'!" &amp; ADDRESS(MATCH($R$3,'ru double'!$A$1:$AH$1,0),MATCH($N64,'ru double'!$A$1:$A$34,0))),0)
+ IFERROR(INDIRECT("'ru double'!" &amp; ADDRESS(MATCH($N$1,'ru double'!$A$1:$AH$1,0),MATCH($N64,'ru double'!$A$1:$A$34,0))),0)) / SUM('ru double'!$B$2:$AH$34)</f>
        <v>5.4095792873592764E-3</v>
      </c>
      <c r="Q64" s="3">
        <f ca="1">(IFERROR(INDIRECT("'ru double'!" &amp; ADDRESS(MATCH($N64,'ru double'!$A$1:$A$34,0),MATCH($V$1,'ru double'!$A$1:$AH$1,0))),0)
+ IFERROR(INDIRECT("'ru double'!" &amp; ADDRESS(MATCH($N64,'ru double'!$A$1:$A$34,0),MATCH($T$1,'ru double'!$A$1:$AH$1,0))),0)
+ IFERROR(INDIRECT("'ru double'!" &amp; ADDRESS(MATCH($N64,'ru double'!$A$1:$A$34,0),MATCH($U$1,'ru double'!$A$1:$AH$1,0))),0)
+ IFERROR(INDIRECT("'ru double'!" &amp; ADDRESS(MATCH($N64,'ru double'!$A$1:$A$34,0),MATCH($W$1,'ru double'!$A$1:$AH$1,0))),0)
+ IFERROR(INDIRECT("'ru double'!" &amp; ADDRESS(MATCH($N64,'ru double'!$A$1:$A$34,0),MATCH($X$1,'ru double'!$A$1:$AH$1,0))),0)
+ IFERROR(INDIRECT("'ru double'!" &amp; ADDRESS(MATCH($N64,'ru double'!$A$1:$A$34,0),MATCH($Y$1,'ru double'!$A$1:$AH$1,0))),0)
+ IFERROR(INDIRECT("'ru double'!" &amp; ADDRESS(MATCH($N64,'ru double'!$A$1:$A$34,0),MATCH($S$2,'ru double'!$A$1:$AH$1,0))),0)
+ IFERROR(INDIRECT("'ru double'!" &amp; ADDRESS(MATCH($N64,'ru double'!$A$1:$A$34,0),MATCH($T$2,'ru double'!$A$1:$AH$1,0))),0)
+ IFERROR(INDIRECT("'ru double'!" &amp; ADDRESS(MATCH($N64,'ru double'!$A$1:$A$34,0),MATCH($U$2,'ru double'!$A$1:$AH$1,0))),0)
+ IFERROR(INDIRECT("'ru double'!" &amp; ADDRESS(MATCH($N64,'ru double'!$A$1:$A$34,0),MATCH($V$2,'ru double'!$A$1:$AH$1,0))),0)
+ IFERROR(INDIRECT("'ru double'!" &amp; ADDRESS(MATCH($N64,'ru double'!$A$1:$A$34,0),MATCH($W$2,'ru double'!$A$1:$AH$1,0))),0)
+ IFERROR(INDIRECT("'ru double'!" &amp; ADDRESS(MATCH($N64,'ru double'!$A$1:$A$34,0),MATCH($X$2,'ru double'!$A$1:$AH$1,0))),0)
+ IFERROR(INDIRECT("'ru double'!" &amp; ADDRESS(MATCH($N64,'ru double'!$A$1:$A$34,0),MATCH($S$3,'ru double'!$A$1:$AH$1,0))),0)
+ IFERROR(INDIRECT("'ru double'!" &amp; ADDRESS(MATCH($N64,'ru double'!$A$1:$A$34,0),MATCH($T$3,'ru double'!$A$1:$AH$1,0))),0)
+ IFERROR(INDIRECT("'ru double'!" &amp; ADDRESS(MATCH($N64,'ru double'!$A$1:$A$34,0),MATCH($U$3,'ru double'!$A$1:$AH$1,0))),0)
+ IFERROR(INDIRECT("'ru double'!" &amp; ADDRESS(MATCH($N64,'ru double'!$A$1:$A$34,0),MATCH($V$3,'ru double'!$A$1:$AH$1,0))),0)
+ IFERROR(INDIRECT("'ru double'!" &amp; ADDRESS(MATCH($N64,'ru double'!$A$1:$A$34,0),MATCH($W$3,'ru double'!$A$1:$AH$1,0))),0)
+ IFERROR(INDIRECT("'ru double'!" &amp; ADDRESS(MATCH($N64,'ru double'!$A$1:$A$34,0),MATCH($S$1,'ru double'!$A$1:$AH$1,0))),0)) / SUM('ru double'!$B$2:$AH$34)</f>
        <v>1.7132882475845389E-2</v>
      </c>
      <c r="R64" s="3">
        <f ca="1">(IFERROR(INDIRECT("'ru double'!" &amp; ADDRESS(MATCH($N64,'ru double'!$A$1:$A$34,0),MATCH($O$1,'ru double'!$A$1:$AH$1,0))),0)
+ IFERROR(INDIRECT("'ru double'!" &amp; ADDRESS(MATCH($N64,'ru double'!$A$1:$A$34,0),MATCH($P$1,'ru double'!$A$1:$AH$1,0))),0)
+ IFERROR(INDIRECT("'ru double'!" &amp; ADDRESS(MATCH($N64,'ru double'!$A$1:$A$34,0),MATCH($Q$1,'ru double'!$A$1:$AH$1,0))),0)
+ IFERROR(INDIRECT("'ru double'!" &amp; ADDRESS(MATCH($N64,'ru double'!$A$1:$A$34,0),MATCH($R$1,'ru double'!$A$1:$AH$1,0))),0)
+ IFERROR(INDIRECT("'ru double'!" &amp; ADDRESS(MATCH($N64,'ru double'!$A$1:$A$34,0),MATCH($N$2,'ru double'!$A$1:$AH$1,0))),0)
+ IFERROR(INDIRECT("'ru double'!" &amp; ADDRESS(MATCH($N64,'ru double'!$A$1:$A$34,0),MATCH($O$2,'ru double'!$A$1:$AH$1,0))),0)
+ IFERROR(INDIRECT("'ru double'!" &amp; ADDRESS(MATCH($N64,'ru double'!$A$1:$A$34,0),MATCH($P$2,'ru double'!$A$1:$AH$1,0))),0)
+ IFERROR(INDIRECT("'ru double'!" &amp; ADDRESS(MATCH($N64,'ru double'!$A$1:$A$34,0),MATCH($Q$2,'ru double'!$A$1:$AH$1,0))),0)
+ IFERROR(INDIRECT("'ru double'!" &amp; ADDRESS(MATCH($N64,'ru double'!$A$1:$A$34,0),MATCH($R$2,'ru double'!$A$1:$AH$1,0))),0)
+ IFERROR(INDIRECT("'ru double'!" &amp; ADDRESS(MATCH($N64,'ru double'!$A$1:$A$34,0),MATCH($N$3,'ru double'!$A$1:$AH$1,0))),0)
+ IFERROR(INDIRECT("'ru double'!" &amp; ADDRESS(MATCH($N64,'ru double'!$A$1:$A$34,0),MATCH($O$3,'ru double'!$A$1:$AH$1,0))),0)
+ IFERROR(INDIRECT("'ru double'!" &amp; ADDRESS(MATCH($N64,'ru double'!$A$1:$A$34,0),MATCH($P$3,'ru double'!$A$1:$AH$1,0))),0)
+ IFERROR(INDIRECT("'ru double'!" &amp; ADDRESS(MATCH($N64,'ru double'!$A$1:$A$34,0),MATCH($Q$3,'ru double'!$A$1:$AH$1,0))),0)
+ IFERROR(INDIRECT("'ru double'!" &amp; ADDRESS(MATCH($N64,'ru double'!$A$1:$A$34,0),MATCH($R$3,'ru double'!$A$1:$AH$1,0))),0)
+ IFERROR(INDIRECT("'ru double'!" &amp; ADDRESS(MATCH($N64,'ru double'!$A$1:$A$34,0),MATCH($N$1,'ru double'!$A$1:$AH$1,0))),0)) / SUM('ru double'!$B$2:$AH$34)</f>
        <v>6.0866097821646401E-3</v>
      </c>
      <c r="S64" s="3">
        <f t="shared" ca="1" si="23"/>
        <v>2.5314354191708445E-2</v>
      </c>
      <c r="U64" s="3"/>
      <c r="W64" s="3"/>
    </row>
    <row r="65" spans="1:23" ht="15" customHeight="1" x14ac:dyDescent="0.25">
      <c r="A65" s="1" t="s">
        <v>224</v>
      </c>
      <c r="B65" s="3">
        <f ca="1">(IFERROR(INDIRECT("'en double'!" &amp; ADDRESS(MATCH($I$1,'en double'!$A$1:$AA$1,0),MATCH($A65,'en double'!$A$1:$A$27,0))),0)
+ IFERROR(INDIRECT("'en double'!" &amp; ADDRESS(MATCH($G$1,'en double'!$A$1:$AA$1,0),MATCH($A65,'en double'!$A$1:$A$27,0))),0)
+ IFERROR(INDIRECT("'en double'!" &amp; ADDRESS(MATCH($H$1,'en double'!$A$1:$AA$1,0),MATCH($A65,'en double'!$A$1:$A$27,0))),0)
+ IFERROR(INDIRECT("'en double'!" &amp; ADDRESS(MATCH($J$1,'en double'!$A$1:$AA$1,0),MATCH($A65,'en double'!$A$1:$A$27,0))),0)
+ IFERROR(INDIRECT("'en double'!" &amp; ADDRESS(MATCH($K$1,'en double'!$A$1:$AA$1,0),MATCH($A65,'en double'!$A$1:$A$27,0))),0)
+ IFERROR(INDIRECT("'en double'!" &amp; ADDRESS(MATCH($L$1,'en double'!$A$1:$AA$1,0),MATCH($A65,'en double'!$A$1:$A$27,0))),0)
+ IFERROR(INDIRECT("'en double'!" &amp; ADDRESS(MATCH($F$2,'en double'!$A$1:$AA$1,0),MATCH($A65,'en double'!$A$1:$A$27,0))),0)
+ IFERROR(INDIRECT("'en double'!" &amp; ADDRESS(MATCH($G$2,'en double'!$A$1:$AA$1,0),MATCH($A65,'en double'!$A$1:$A$27,0))),0)
+ IFERROR(INDIRECT("'en double'!" &amp; ADDRESS(MATCH($H$2,'en double'!$A$1:$AA$1,0),MATCH($A65,'en double'!$A$1:$A$27,0))),0)
+ IFERROR(INDIRECT("'en double'!" &amp; ADDRESS(MATCH($I$2,'en double'!$A$1:$AA$1,0),MATCH($A65,'en double'!$A$1:$A$27,0))),0)
+ IFERROR(INDIRECT("'en double'!" &amp; ADDRESS(MATCH($J$2,'en double'!$A$1:$AA$1,0),MATCH($A65,'en double'!$A$1:$A$27,0))),0)
+ IFERROR(INDIRECT("'en double'!" &amp; ADDRESS(MATCH($K$2,'en double'!$A$1:$AA$1,0),MATCH($A65,'en double'!$A$1:$A$27,0))),0)
+ IFERROR(INDIRECT("'en double'!" &amp; ADDRESS(MATCH($F$3,'en double'!$A$1:$AA$1,0),MATCH($A65,'en double'!$A$1:$A$27,0))),0)
+ IFERROR(INDIRECT("'en double'!" &amp; ADDRESS(MATCH($G$3,'en double'!$A$1:$AA$1,0),MATCH($A65,'en double'!$A$1:$A$27,0))),0)
+ IFERROR(INDIRECT("'en double'!" &amp; ADDRESS(MATCH($H$3,'en double'!$A$1:$AA$1,0),MATCH($A65,'en double'!$A$1:$A$27,0))),0)
+ IFERROR(INDIRECT("'en double'!" &amp; ADDRESS(MATCH($I$3,'en double'!$A$1:$AA$1,0),MATCH($A65,'en double'!$A$1:$A$27,0))),0)
+ IFERROR(INDIRECT("'en double'!" &amp; ADDRESS(MATCH($J$3,'en double'!$A$1:$AA$1,0),MATCH($A65,'en double'!$A$1:$A$27,0))),0)
+ IFERROR(INDIRECT("'en double'!" &amp; ADDRESS(MATCH($F$1,'en double'!$A$1:$AA$1,0),MATCH($A65,'en double'!$A$1:$A$27,0))),0)) / SUM('en double'!$B$2:$AA$27)</f>
        <v>3.8161448881012098E-3</v>
      </c>
      <c r="C65" s="3">
        <f ca="1">(IFERROR(INDIRECT("'en double'!" &amp; ADDRESS(MATCH($B$1,'en double'!$A$1:$AA$1,0),MATCH($A65,'en double'!$A$1:$A$27,0))),0)
+ IFERROR(INDIRECT("'en double'!" &amp; ADDRESS(MATCH($C$1,'en double'!$A$1:$AA$1,0),MATCH($A65,'en double'!$A$1:$A$27,0))),0)
+ IFERROR(INDIRECT("'en double'!" &amp; ADDRESS(MATCH($D$1,'en double'!$A$1:$AA$1,0),MATCH($A65,'en double'!$A$1:$A$27,0))),0)
+ IFERROR(INDIRECT("'en double'!" &amp; ADDRESS(MATCH($E$1,'en double'!$A$1:$AA$1,0),MATCH($A65,'en double'!$A$1:$A$27,0))),0)
+ IFERROR(INDIRECT("'en double'!" &amp; ADDRESS(MATCH($A$2,'en double'!$A$1:$AA$1,0),MATCH($A65,'en double'!$A$1:$A$27,0))),0)
+ IFERROR(INDIRECT("'en double'!" &amp; ADDRESS(MATCH($B$2,'en double'!$A$1:$AA$1,0),MATCH($A65,'en double'!$A$1:$A$27,0))),0)
+ IFERROR(INDIRECT("'en double'!" &amp; ADDRESS(MATCH($C$2,'en double'!$A$1:$AA$1,0),MATCH($A65,'en double'!$A$1:$A$27,0))),0)
+ IFERROR(INDIRECT("'en double'!" &amp; ADDRESS(MATCH($D$2,'en double'!$A$1:$AA$1,0),MATCH($A65,'en double'!$A$1:$A$27,0))),0)
+ IFERROR(INDIRECT("'en double'!" &amp; ADDRESS(MATCH($E$2,'en double'!$A$1:$AA$1,0),MATCH($A65,'en double'!$A$1:$A$27,0))),0)
+ IFERROR(INDIRECT("'en double'!" &amp; ADDRESS(MATCH($A$3,'en double'!$A$1:$AA$1,0),MATCH($A65,'en double'!$A$1:$A$27,0))),0)
+ IFERROR(INDIRECT("'en double'!" &amp; ADDRESS(MATCH($B$3,'en double'!$A$1:$AA$1,0),MATCH($A65,'en double'!$A$1:$A$27,0))),0)
+ IFERROR(INDIRECT("'en double'!" &amp; ADDRESS(MATCH($C$3,'en double'!$A$1:$AA$1,0),MATCH($A65,'en double'!$A$1:$A$27,0))),0)
+ IFERROR(INDIRECT("'en double'!" &amp; ADDRESS(MATCH($D$3,'en double'!$A$1:$AA$1,0),MATCH($A65,'en double'!$A$1:$A$27,0))),0)
+ IFERROR(INDIRECT("'en double'!" &amp; ADDRESS(MATCH($E$3,'en double'!$A$1:$AA$1,0),MATCH($A65,'en double'!$A$1:$A$27,0))),0)
+ IFERROR(INDIRECT("'en double'!" &amp; ADDRESS(MATCH($A$1,'en double'!$A$1:$AA$1,0),MATCH($A65,'en double'!$A$1:$A$27,0))),0)) / SUM('en double'!$B$2:$AA$27)</f>
        <v>1.6158292820618675E-2</v>
      </c>
      <c r="D65" s="3">
        <f ca="1">(IFERROR(INDIRECT("'en double'!" &amp; ADDRESS(MATCH(A65,'en double'!$A$1:$A$27,0),MATCH($I$1,'en double'!$A$1:$AA$1,0))),0)
+ IFERROR(INDIRECT("'en double'!" &amp; ADDRESS(MATCH(A65,'en double'!$A$1:$A$27,0),MATCH($G$1,'en double'!$A$1:$AA$1,0))),0)
+ IFERROR(INDIRECT("'en double'!" &amp; ADDRESS(MATCH(A65,'en double'!$A$1:$A$27,0),MATCH($H$1,'en double'!$A$1:$AA$1,0))),0)
+ IFERROR(INDIRECT("'en double'!" &amp; ADDRESS(MATCH(A65,'en double'!$A$1:$A$27,0),MATCH($J$1,'en double'!$A$1:$AA$1,0))),0)
+ IFERROR(INDIRECT("'en double'!" &amp; ADDRESS(MATCH(A65,'en double'!$A$1:$A$27,0),MATCH($K$1,'en double'!$A$1:$AA$1,0))),0)
+ IFERROR(INDIRECT("'en double'!" &amp; ADDRESS(MATCH(A65,'en double'!$A$1:$A$27,0),MATCH($L$1,'en double'!$A$1:$AA$1,0))),0)
+ IFERROR(INDIRECT("'en double'!" &amp; ADDRESS(MATCH(A65,'en double'!$A$1:$A$27,0),MATCH($F$2,'en double'!$A$1:$AA$1,0))),0)
+ IFERROR(INDIRECT("'en double'!" &amp; ADDRESS(MATCH(A65,'en double'!$A$1:$A$27,0),MATCH($G$2,'en double'!$A$1:$AA$1,0))),0)
+ IFERROR(INDIRECT("'en double'!" &amp; ADDRESS(MATCH(A65,'en double'!$A$1:$A$27,0),MATCH($H$2,'en double'!$A$1:$AA$1,0))),0)
+ IFERROR(INDIRECT("'en double'!" &amp; ADDRESS(MATCH(A65,'en double'!$A$1:$A$27,0),MATCH($I$2,'en double'!$A$1:$AA$1,0))),0)
+ IFERROR(INDIRECT("'en double'!" &amp; ADDRESS(MATCH(A65,'en double'!$A$1:$A$27,0),MATCH($J$2,'en double'!$A$1:$AA$1,0))),0)
+ IFERROR(INDIRECT("'en double'!" &amp; ADDRESS(MATCH(A65,'en double'!$A$1:$A$27,0),MATCH($K$2,'en double'!$A$1:$AA$1,0))),0)
+ IFERROR(INDIRECT("'en double'!" &amp; ADDRESS(MATCH(A65,'en double'!$A$1:$A$27,0),MATCH($F$3,'en double'!$A$1:$AA$1,0))),0)
+ IFERROR(INDIRECT("'en double'!" &amp; ADDRESS(MATCH(A65,'en double'!$A$1:$A$27,0),MATCH($G$3,'en double'!$A$1:$AA$1,0))),0)
+ IFERROR(INDIRECT("'en double'!" &amp; ADDRESS(MATCH(A65,'en double'!$A$1:$A$27,0),MATCH($H$3,'en double'!$A$1:$AA$1,0))),0)
+ IFERROR(INDIRECT("'en double'!" &amp; ADDRESS(MATCH(A65,'en double'!$A$1:$A$27,0),MATCH($I$3,'en double'!$A$1:$AA$1,0))),0)
+ IFERROR(INDIRECT("'en double'!" &amp; ADDRESS(MATCH(A65,'en double'!$A$1:$A$27,0),MATCH($J$3,'en double'!$A$1:$AA$1,0))),0)
+ IFERROR(INDIRECT("'en double'!" &amp; ADDRESS(MATCH(A65,'en double'!$A$1:$A$27,0),MATCH($F$1,'en double'!$A$1:$AA$1,0))),0)) / SUM('en double'!$B$2:$AA$27)</f>
        <v>5.5240804656636663E-3</v>
      </c>
      <c r="E65" s="3">
        <f ca="1">(IFERROR(INDIRECT("'en double'!" &amp; ADDRESS(MATCH($A65,'en double'!$A$1:$A$27,0),MATCH($B$1,'en double'!$A$1:$AA$1,0))),0)
+ IFERROR(INDIRECT("'en double'!" &amp; ADDRESS(MATCH($A65,'en double'!$A$1:$A$27,0),MATCH($C$1,'en double'!$A$1:$AA$1,0))),0)
+ IFERROR(INDIRECT("'en double'!" &amp; ADDRESS(MATCH($A65,'en double'!$A$1:$A$27,0),MATCH($D$1,'en double'!$A$1:$AA$1,0))),0)
+ IFERROR(INDIRECT("'en double'!" &amp; ADDRESS(MATCH($A65,'en double'!$A$1:$A$27,0),MATCH($E$1,'en double'!$A$1:$AA$1,0))),0)
+ IFERROR(INDIRECT("'en double'!" &amp; ADDRESS(MATCH($A65,'en double'!$A$1:$A$27,0),MATCH($A$2,'en double'!$A$1:$AA$1,0))),0)
+ IFERROR(INDIRECT("'en double'!" &amp; ADDRESS(MATCH($A65,'en double'!$A$1:$A$27,0),MATCH($B$2,'en double'!$A$1:$AA$1,0))),0)
+ IFERROR(INDIRECT("'en double'!" &amp; ADDRESS(MATCH($A65,'en double'!$A$1:$A$27,0),MATCH($C$2,'en double'!$A$1:$AA$1,0))),0)
+ IFERROR(INDIRECT("'en double'!" &amp; ADDRESS(MATCH($A65,'en double'!$A$1:$A$27,0),MATCH($D$2,'en double'!$A$1:$AA$1,0))),0)
+ IFERROR(INDIRECT("'en double'!" &amp; ADDRESS(MATCH($A65,'en double'!$A$1:$A$27,0),MATCH($E$2,'en double'!$A$1:$AA$1,0))),0)
+ IFERROR(INDIRECT("'en double'!" &amp; ADDRESS(MATCH($A65,'en double'!$A$1:$A$27,0),MATCH($A$3,'en double'!$A$1:$AA$1,0))),0)
+ IFERROR(INDIRECT("'en double'!" &amp; ADDRESS(MATCH($A65,'en double'!$A$1:$A$27,0),MATCH($B$3,'en double'!$A$1:$AA$1,0))),0)
+ IFERROR(INDIRECT("'en double'!" &amp; ADDRESS(MATCH($A65,'en double'!$A$1:$A$27,0),MATCH($C$3,'en double'!$A$1:$AA$1,0))),0)
+ IFERROR(INDIRECT("'en double'!" &amp; ADDRESS(MATCH($A65,'en double'!$A$1:$A$27,0),MATCH($D$3,'en double'!$A$1:$AA$1,0))),0)
+ IFERROR(INDIRECT("'en double'!" &amp; ADDRESS(MATCH($A65,'en double'!$A$1:$A$27,0),MATCH($E$3,'en double'!$A$1:$AA$1,0))),0)
+ IFERROR(INDIRECT("'en double'!" &amp; ADDRESS(MATCH($A65,'en double'!$A$1:$A$27,0),MATCH($A$1,'en double'!$A$1:$AA$1,0))),0)) / SUM('en double'!$B$2:$AA$27)</f>
        <v>1.2770448746654348E-2</v>
      </c>
      <c r="F65" s="3">
        <f t="shared" ca="1" si="22"/>
        <v>-1.9588516213508149E-2</v>
      </c>
      <c r="M65" s="143"/>
      <c r="N65" s="105" t="s">
        <v>186</v>
      </c>
      <c r="O65" s="3">
        <f ca="1">(IFERROR(INDIRECT("'ru double'!" &amp; ADDRESS(MATCH($V$1,'ru double'!$A$1:$AH$1,0),MATCH($N65,'ru double'!$A$1:$A$34,0))),0)
+ IFERROR(INDIRECT("'ru double'!" &amp; ADDRESS(MATCH($T$1,'ru double'!$A$1:$AH$1,0),MATCH($N65,'ru double'!$A$1:$A$34,0))),0)
+ IFERROR(INDIRECT("'ru double'!" &amp; ADDRESS(MATCH($U$1,'ru double'!$A$1:$AH$1,0),MATCH($N65,'ru double'!$A$1:$A$34,0))),0)
+ IFERROR(INDIRECT("'ru double'!" &amp; ADDRESS(MATCH($W$1,'ru double'!$A$1:$AH$1,0),MATCH($N65,'ru double'!$A$1:$A$34,0))),0)
+ IFERROR(INDIRECT("'ru double'!" &amp; ADDRESS(MATCH($X$1,'ru double'!$A$1:$AH$1,0),MATCH($N65,'ru double'!$A$1:$A$34,0))),0)
+ IFERROR(INDIRECT("'ru double'!" &amp; ADDRESS(MATCH($Y$1,'ru double'!$A$1:$AH$1,0),MATCH($N65,'ru double'!$A$1:$A$34,0))),0)
+ IFERROR(INDIRECT("'ru double'!" &amp; ADDRESS(MATCH($S$2,'ru double'!$A$1:$AH$1,0),MATCH($N65,'ru double'!$A$1:$A$34,0))),0)
+ IFERROR(INDIRECT("'ru double'!" &amp; ADDRESS(MATCH($T$2,'ru double'!$A$1:$AH$1,0),MATCH($N65,'ru double'!$A$1:$A$34,0))),0)
+ IFERROR(INDIRECT("'ru double'!" &amp; ADDRESS(MATCH($U$2,'ru double'!$A$1:$AH$1,0),MATCH($N65,'ru double'!$A$1:$A$34,0))),0)
+ IFERROR(INDIRECT("'ru double'!" &amp; ADDRESS(MATCH($V$2,'ru double'!$A$1:$AH$1,0),MATCH($N65,'ru double'!$A$1:$A$34,0))),0)
+ IFERROR(INDIRECT("'ru double'!" &amp; ADDRESS(MATCH($W$2,'ru double'!$A$1:$AH$1,0),MATCH($N65,'ru double'!$A$1:$A$34,0))),0)
+ IFERROR(INDIRECT("'ru double'!" &amp; ADDRESS(MATCH($X$2,'ru double'!$A$1:$AH$1,0),MATCH($N65,'ru double'!$A$1:$A$34,0))),0)
+ IFERROR(INDIRECT("'ru double'!" &amp; ADDRESS(MATCH($S$3,'ru double'!$A$1:$AH$1,0),MATCH($N65,'ru double'!$A$1:$A$34,0))),0)
+ IFERROR(INDIRECT("'ru double'!" &amp; ADDRESS(MATCH($T$3,'ru double'!$A$1:$AH$1,0),MATCH($N65,'ru double'!$A$1:$A$34,0))),0)
+ IFERROR(INDIRECT("'ru double'!" &amp; ADDRESS(MATCH($U$3,'ru double'!$A$1:$AH$1,0),MATCH($N65,'ru double'!$A$1:$A$34,0))),0)
+ IFERROR(INDIRECT("'ru double'!" &amp; ADDRESS(MATCH($V$3,'ru double'!$A$1:$AH$1,0),MATCH($N65,'ru double'!$A$1:$A$34,0))),0)
+ IFERROR(INDIRECT("'ru double'!" &amp; ADDRESS(MATCH($W$3,'ru double'!$A$1:$AH$1,0),MATCH($N65,'ru double'!$A$1:$A$34,0))),0)
+ IFERROR(INDIRECT("'ru double'!" &amp; ADDRESS(MATCH($S$1,'ru double'!$A$1:$AH$1,0),MATCH($N65,'ru double'!$A$1:$A$34,0))),0)) / SUM('ru double'!$B$2:$AH$34)</f>
        <v>1.9459002545461124E-2</v>
      </c>
      <c r="P65" s="3">
        <f ca="1">(IFERROR(INDIRECT("'ru double'!" &amp; ADDRESS(MATCH($O$1,'ru double'!$A$1:$AH$1,0),MATCH($N65,'ru double'!$A$1:$A$34,0))),0)
+ IFERROR(INDIRECT("'ru double'!" &amp; ADDRESS(MATCH($P$1,'ru double'!$A$1:$AH$1,0),MATCH($N65,'ru double'!$A$1:$A$34,0))),0)
+ IFERROR(INDIRECT("'ru double'!" &amp; ADDRESS(MATCH($Q$1,'ru double'!$A$1:$AH$1,0),MATCH($N65,'ru double'!$A$1:$A$34,0))),0)
+ IFERROR(INDIRECT("'ru double'!" &amp; ADDRESS(MATCH($R$1,'ru double'!$A$1:$AH$1,0),MATCH($N65,'ru double'!$A$1:$A$34,0))),0)
+ IFERROR(INDIRECT("'ru double'!" &amp; ADDRESS(MATCH($N$2,'ru double'!$A$1:$AH$1,0),MATCH($N65,'ru double'!$A$1:$A$34,0))),0)
+ IFERROR(INDIRECT("'ru double'!" &amp; ADDRESS(MATCH($O$2,'ru double'!$A$1:$AH$1,0),MATCH($N65,'ru double'!$A$1:$A$34,0))),0)
+ IFERROR(INDIRECT("'ru double'!" &amp; ADDRESS(MATCH($P$2,'ru double'!$A$1:$AH$1,0),MATCH($N65,'ru double'!$A$1:$A$34,0))),0)
+ IFERROR(INDIRECT("'ru double'!" &amp; ADDRESS(MATCH($Q$2,'ru double'!$A$1:$AH$1,0),MATCH($N65,'ru double'!$A$1:$A$34,0))),0)
+ IFERROR(INDIRECT("'ru double'!" &amp; ADDRESS(MATCH($R$2,'ru double'!$A$1:$AH$1,0),MATCH($N65,'ru double'!$A$1:$A$34,0))),0)
+ IFERROR(INDIRECT("'ru double'!" &amp; ADDRESS(MATCH($N$3,'ru double'!$A$1:$AH$1,0),MATCH($N65,'ru double'!$A$1:$A$34,0))),0)
+ IFERROR(INDIRECT("'ru double'!" &amp; ADDRESS(MATCH($O$3,'ru double'!$A$1:$AH$1,0),MATCH($N65,'ru double'!$A$1:$A$34,0))),0)
+ IFERROR(INDIRECT("'ru double'!" &amp; ADDRESS(MATCH($P$3,'ru double'!$A$1:$AH$1,0),MATCH($N65,'ru double'!$A$1:$A$34,0))),0)
+ IFERROR(INDIRECT("'ru double'!" &amp; ADDRESS(MATCH($Q$3,'ru double'!$A$1:$AH$1,0),MATCH($N65,'ru double'!$A$1:$A$34,0))),0)
+ IFERROR(INDIRECT("'ru double'!" &amp; ADDRESS(MATCH($R$3,'ru double'!$A$1:$AH$1,0),MATCH($N65,'ru double'!$A$1:$A$34,0))),0)
+ IFERROR(INDIRECT("'ru double'!" &amp; ADDRESS(MATCH($N$1,'ru double'!$A$1:$AH$1,0),MATCH($N65,'ru double'!$A$1:$A$34,0))),0)) / SUM('ru double'!$B$2:$AH$34)</f>
        <v>4.0123405968100643E-4</v>
      </c>
      <c r="Q65" s="3">
        <f ca="1">(IFERROR(INDIRECT("'ru double'!" &amp; ADDRESS(MATCH($N65,'ru double'!$A$1:$A$34,0),MATCH($V$1,'ru double'!$A$1:$AH$1,0))),0)
+ IFERROR(INDIRECT("'ru double'!" &amp; ADDRESS(MATCH($N65,'ru double'!$A$1:$A$34,0),MATCH($T$1,'ru double'!$A$1:$AH$1,0))),0)
+ IFERROR(INDIRECT("'ru double'!" &amp; ADDRESS(MATCH($N65,'ru double'!$A$1:$A$34,0),MATCH($U$1,'ru double'!$A$1:$AH$1,0))),0)
+ IFERROR(INDIRECT("'ru double'!" &amp; ADDRESS(MATCH($N65,'ru double'!$A$1:$A$34,0),MATCH($W$1,'ru double'!$A$1:$AH$1,0))),0)
+ IFERROR(INDIRECT("'ru double'!" &amp; ADDRESS(MATCH($N65,'ru double'!$A$1:$A$34,0),MATCH($X$1,'ru double'!$A$1:$AH$1,0))),0)
+ IFERROR(INDIRECT("'ru double'!" &amp; ADDRESS(MATCH($N65,'ru double'!$A$1:$A$34,0),MATCH($Y$1,'ru double'!$A$1:$AH$1,0))),0)
+ IFERROR(INDIRECT("'ru double'!" &amp; ADDRESS(MATCH($N65,'ru double'!$A$1:$A$34,0),MATCH($S$2,'ru double'!$A$1:$AH$1,0))),0)
+ IFERROR(INDIRECT("'ru double'!" &amp; ADDRESS(MATCH($N65,'ru double'!$A$1:$A$34,0),MATCH($T$2,'ru double'!$A$1:$AH$1,0))),0)
+ IFERROR(INDIRECT("'ru double'!" &amp; ADDRESS(MATCH($N65,'ru double'!$A$1:$A$34,0),MATCH($U$2,'ru double'!$A$1:$AH$1,0))),0)
+ IFERROR(INDIRECT("'ru double'!" &amp; ADDRESS(MATCH($N65,'ru double'!$A$1:$A$34,0),MATCH($V$2,'ru double'!$A$1:$AH$1,0))),0)
+ IFERROR(INDIRECT("'ru double'!" &amp; ADDRESS(MATCH($N65,'ru double'!$A$1:$A$34,0),MATCH($W$2,'ru double'!$A$1:$AH$1,0))),0)
+ IFERROR(INDIRECT("'ru double'!" &amp; ADDRESS(MATCH($N65,'ru double'!$A$1:$A$34,0),MATCH($X$2,'ru double'!$A$1:$AH$1,0))),0)
+ IFERROR(INDIRECT("'ru double'!" &amp; ADDRESS(MATCH($N65,'ru double'!$A$1:$A$34,0),MATCH($S$3,'ru double'!$A$1:$AH$1,0))),0)
+ IFERROR(INDIRECT("'ru double'!" &amp; ADDRESS(MATCH($N65,'ru double'!$A$1:$A$34,0),MATCH($T$3,'ru double'!$A$1:$AH$1,0))),0)
+ IFERROR(INDIRECT("'ru double'!" &amp; ADDRESS(MATCH($N65,'ru double'!$A$1:$A$34,0),MATCH($U$3,'ru double'!$A$1:$AH$1,0))),0)
+ IFERROR(INDIRECT("'ru double'!" &amp; ADDRESS(MATCH($N65,'ru double'!$A$1:$A$34,0),MATCH($V$3,'ru double'!$A$1:$AH$1,0))),0)
+ IFERROR(INDIRECT("'ru double'!" &amp; ADDRESS(MATCH($N65,'ru double'!$A$1:$A$34,0),MATCH($W$3,'ru double'!$A$1:$AH$1,0))),0)
+ IFERROR(INDIRECT("'ru double'!" &amp; ADDRESS(MATCH($N65,'ru double'!$A$1:$A$34,0),MATCH($S$1,'ru double'!$A$1:$AH$1,0))),0)) / SUM('ru double'!$B$2:$AH$34)</f>
        <v>9.5525761112405915E-3</v>
      </c>
      <c r="R65" s="3">
        <f ca="1">(IFERROR(INDIRECT("'ru double'!" &amp; ADDRESS(MATCH($N65,'ru double'!$A$1:$A$34,0),MATCH($O$1,'ru double'!$A$1:$AH$1,0))),0)
+ IFERROR(INDIRECT("'ru double'!" &amp; ADDRESS(MATCH($N65,'ru double'!$A$1:$A$34,0),MATCH($P$1,'ru double'!$A$1:$AH$1,0))),0)
+ IFERROR(INDIRECT("'ru double'!" &amp; ADDRESS(MATCH($N65,'ru double'!$A$1:$A$34,0),MATCH($Q$1,'ru double'!$A$1:$AH$1,0))),0)
+ IFERROR(INDIRECT("'ru double'!" &amp; ADDRESS(MATCH($N65,'ru double'!$A$1:$A$34,0),MATCH($R$1,'ru double'!$A$1:$AH$1,0))),0)
+ IFERROR(INDIRECT("'ru double'!" &amp; ADDRESS(MATCH($N65,'ru double'!$A$1:$A$34,0),MATCH($N$2,'ru double'!$A$1:$AH$1,0))),0)
+ IFERROR(INDIRECT("'ru double'!" &amp; ADDRESS(MATCH($N65,'ru double'!$A$1:$A$34,0),MATCH($O$2,'ru double'!$A$1:$AH$1,0))),0)
+ IFERROR(INDIRECT("'ru double'!" &amp; ADDRESS(MATCH($N65,'ru double'!$A$1:$A$34,0),MATCH($P$2,'ru double'!$A$1:$AH$1,0))),0)
+ IFERROR(INDIRECT("'ru double'!" &amp; ADDRESS(MATCH($N65,'ru double'!$A$1:$A$34,0),MATCH($Q$2,'ru double'!$A$1:$AH$1,0))),0)
+ IFERROR(INDIRECT("'ru double'!" &amp; ADDRESS(MATCH($N65,'ru double'!$A$1:$A$34,0),MATCH($R$2,'ru double'!$A$1:$AH$1,0))),0)
+ IFERROR(INDIRECT("'ru double'!" &amp; ADDRESS(MATCH($N65,'ru double'!$A$1:$A$34,0),MATCH($N$3,'ru double'!$A$1:$AH$1,0))),0)
+ IFERROR(INDIRECT("'ru double'!" &amp; ADDRESS(MATCH($N65,'ru double'!$A$1:$A$34,0),MATCH($O$3,'ru double'!$A$1:$AH$1,0))),0)
+ IFERROR(INDIRECT("'ru double'!" &amp; ADDRESS(MATCH($N65,'ru double'!$A$1:$A$34,0),MATCH($P$3,'ru double'!$A$1:$AH$1,0))),0)
+ IFERROR(INDIRECT("'ru double'!" &amp; ADDRESS(MATCH($N65,'ru double'!$A$1:$A$34,0),MATCH($Q$3,'ru double'!$A$1:$AH$1,0))),0)
+ IFERROR(INDIRECT("'ru double'!" &amp; ADDRESS(MATCH($N65,'ru double'!$A$1:$A$34,0),MATCH($R$3,'ru double'!$A$1:$AH$1,0))),0)
+ IFERROR(INDIRECT("'ru double'!" &amp; ADDRESS(MATCH($N65,'ru double'!$A$1:$A$34,0),MATCH($N$1,'ru double'!$A$1:$AH$1,0))),0)) / SUM('ru double'!$B$2:$AH$34)</f>
        <v>8.2955588057458465E-3</v>
      </c>
      <c r="S65" s="3">
        <f t="shared" ca="1" si="23"/>
        <v>2.0314785791274863E-2</v>
      </c>
      <c r="U65" s="3"/>
      <c r="W65" s="3"/>
    </row>
    <row r="66" spans="1:23" ht="15" customHeight="1" x14ac:dyDescent="0.25">
      <c r="A66" s="1" t="s">
        <v>227</v>
      </c>
      <c r="B66" s="3">
        <f ca="1">(IFERROR(INDIRECT("'en double'!" &amp; ADDRESS(MATCH($I$1,'en double'!$A$1:$AA$1,0),MATCH($A66,'en double'!$A$1:$A$27,0))),0)
+ IFERROR(INDIRECT("'en double'!" &amp; ADDRESS(MATCH($G$1,'en double'!$A$1:$AA$1,0),MATCH($A66,'en double'!$A$1:$A$27,0))),0)
+ IFERROR(INDIRECT("'en double'!" &amp; ADDRESS(MATCH($H$1,'en double'!$A$1:$AA$1,0),MATCH($A66,'en double'!$A$1:$A$27,0))),0)
+ IFERROR(INDIRECT("'en double'!" &amp; ADDRESS(MATCH($J$1,'en double'!$A$1:$AA$1,0),MATCH($A66,'en double'!$A$1:$A$27,0))),0)
+ IFERROR(INDIRECT("'en double'!" &amp; ADDRESS(MATCH($K$1,'en double'!$A$1:$AA$1,0),MATCH($A66,'en double'!$A$1:$A$27,0))),0)
+ IFERROR(INDIRECT("'en double'!" &amp; ADDRESS(MATCH($L$1,'en double'!$A$1:$AA$1,0),MATCH($A66,'en double'!$A$1:$A$27,0))),0)
+ IFERROR(INDIRECT("'en double'!" &amp; ADDRESS(MATCH($F$2,'en double'!$A$1:$AA$1,0),MATCH($A66,'en double'!$A$1:$A$27,0))),0)
+ IFERROR(INDIRECT("'en double'!" &amp; ADDRESS(MATCH($G$2,'en double'!$A$1:$AA$1,0),MATCH($A66,'en double'!$A$1:$A$27,0))),0)
+ IFERROR(INDIRECT("'en double'!" &amp; ADDRESS(MATCH($H$2,'en double'!$A$1:$AA$1,0),MATCH($A66,'en double'!$A$1:$A$27,0))),0)
+ IFERROR(INDIRECT("'en double'!" &amp; ADDRESS(MATCH($I$2,'en double'!$A$1:$AA$1,0),MATCH($A66,'en double'!$A$1:$A$27,0))),0)
+ IFERROR(INDIRECT("'en double'!" &amp; ADDRESS(MATCH($J$2,'en double'!$A$1:$AA$1,0),MATCH($A66,'en double'!$A$1:$A$27,0))),0)
+ IFERROR(INDIRECT("'en double'!" &amp; ADDRESS(MATCH($K$2,'en double'!$A$1:$AA$1,0),MATCH($A66,'en double'!$A$1:$A$27,0))),0)
+ IFERROR(INDIRECT("'en double'!" &amp; ADDRESS(MATCH($F$3,'en double'!$A$1:$AA$1,0),MATCH($A66,'en double'!$A$1:$A$27,0))),0)
+ IFERROR(INDIRECT("'en double'!" &amp; ADDRESS(MATCH($G$3,'en double'!$A$1:$AA$1,0),MATCH($A66,'en double'!$A$1:$A$27,0))),0)
+ IFERROR(INDIRECT("'en double'!" &amp; ADDRESS(MATCH($H$3,'en double'!$A$1:$AA$1,0),MATCH($A66,'en double'!$A$1:$A$27,0))),0)
+ IFERROR(INDIRECT("'en double'!" &amp; ADDRESS(MATCH($I$3,'en double'!$A$1:$AA$1,0),MATCH($A66,'en double'!$A$1:$A$27,0))),0)
+ IFERROR(INDIRECT("'en double'!" &amp; ADDRESS(MATCH($J$3,'en double'!$A$1:$AA$1,0),MATCH($A66,'en double'!$A$1:$A$27,0))),0)
+ IFERROR(INDIRECT("'en double'!" &amp; ADDRESS(MATCH($F$1,'en double'!$A$1:$AA$1,0),MATCH($A66,'en double'!$A$1:$A$27,0))),0)) / SUM('en double'!$B$2:$AA$27)</f>
        <v>1.1318355140616335E-2</v>
      </c>
      <c r="C66" s="3">
        <f ca="1">(IFERROR(INDIRECT("'en double'!" &amp; ADDRESS(MATCH($B$1,'en double'!$A$1:$AA$1,0),MATCH($A66,'en double'!$A$1:$A$27,0))),0)
+ IFERROR(INDIRECT("'en double'!" &amp; ADDRESS(MATCH($C$1,'en double'!$A$1:$AA$1,0),MATCH($A66,'en double'!$A$1:$A$27,0))),0)
+ IFERROR(INDIRECT("'en double'!" &amp; ADDRESS(MATCH($D$1,'en double'!$A$1:$AA$1,0),MATCH($A66,'en double'!$A$1:$A$27,0))),0)
+ IFERROR(INDIRECT("'en double'!" &amp; ADDRESS(MATCH($E$1,'en double'!$A$1:$AA$1,0),MATCH($A66,'en double'!$A$1:$A$27,0))),0)
+ IFERROR(INDIRECT("'en double'!" &amp; ADDRESS(MATCH($A$2,'en double'!$A$1:$AA$1,0),MATCH($A66,'en double'!$A$1:$A$27,0))),0)
+ IFERROR(INDIRECT("'en double'!" &amp; ADDRESS(MATCH($B$2,'en double'!$A$1:$AA$1,0),MATCH($A66,'en double'!$A$1:$A$27,0))),0)
+ IFERROR(INDIRECT("'en double'!" &amp; ADDRESS(MATCH($C$2,'en double'!$A$1:$AA$1,0),MATCH($A66,'en double'!$A$1:$A$27,0))),0)
+ IFERROR(INDIRECT("'en double'!" &amp; ADDRESS(MATCH($D$2,'en double'!$A$1:$AA$1,0),MATCH($A66,'en double'!$A$1:$A$27,0))),0)
+ IFERROR(INDIRECT("'en double'!" &amp; ADDRESS(MATCH($E$2,'en double'!$A$1:$AA$1,0),MATCH($A66,'en double'!$A$1:$A$27,0))),0)
+ IFERROR(INDIRECT("'en double'!" &amp; ADDRESS(MATCH($A$3,'en double'!$A$1:$AA$1,0),MATCH($A66,'en double'!$A$1:$A$27,0))),0)
+ IFERROR(INDIRECT("'en double'!" &amp; ADDRESS(MATCH($B$3,'en double'!$A$1:$AA$1,0),MATCH($A66,'en double'!$A$1:$A$27,0))),0)
+ IFERROR(INDIRECT("'en double'!" &amp; ADDRESS(MATCH($C$3,'en double'!$A$1:$AA$1,0),MATCH($A66,'en double'!$A$1:$A$27,0))),0)
+ IFERROR(INDIRECT("'en double'!" &amp; ADDRESS(MATCH($D$3,'en double'!$A$1:$AA$1,0),MATCH($A66,'en double'!$A$1:$A$27,0))),0)
+ IFERROR(INDIRECT("'en double'!" &amp; ADDRESS(MATCH($E$3,'en double'!$A$1:$AA$1,0),MATCH($A66,'en double'!$A$1:$A$27,0))),0)
+ IFERROR(INDIRECT("'en double'!" &amp; ADDRESS(MATCH($A$1,'en double'!$A$1:$AA$1,0),MATCH($A66,'en double'!$A$1:$A$27,0))),0)) / SUM('en double'!$B$2:$AA$27)</f>
        <v>8.1980428981084531E-3</v>
      </c>
      <c r="D66" s="3">
        <f ca="1">(IFERROR(INDIRECT("'en double'!" &amp; ADDRESS(MATCH(A66,'en double'!$A$1:$A$27,0),MATCH($I$1,'en double'!$A$1:$AA$1,0))),0)
+ IFERROR(INDIRECT("'en double'!" &amp; ADDRESS(MATCH(A66,'en double'!$A$1:$A$27,0),MATCH($G$1,'en double'!$A$1:$AA$1,0))),0)
+ IFERROR(INDIRECT("'en double'!" &amp; ADDRESS(MATCH(A66,'en double'!$A$1:$A$27,0),MATCH($H$1,'en double'!$A$1:$AA$1,0))),0)
+ IFERROR(INDIRECT("'en double'!" &amp; ADDRESS(MATCH(A66,'en double'!$A$1:$A$27,0),MATCH($J$1,'en double'!$A$1:$AA$1,0))),0)
+ IFERROR(INDIRECT("'en double'!" &amp; ADDRESS(MATCH(A66,'en double'!$A$1:$A$27,0),MATCH($K$1,'en double'!$A$1:$AA$1,0))),0)
+ IFERROR(INDIRECT("'en double'!" &amp; ADDRESS(MATCH(A66,'en double'!$A$1:$A$27,0),MATCH($L$1,'en double'!$A$1:$AA$1,0))),0)
+ IFERROR(INDIRECT("'en double'!" &amp; ADDRESS(MATCH(A66,'en double'!$A$1:$A$27,0),MATCH($F$2,'en double'!$A$1:$AA$1,0))),0)
+ IFERROR(INDIRECT("'en double'!" &amp; ADDRESS(MATCH(A66,'en double'!$A$1:$A$27,0),MATCH($G$2,'en double'!$A$1:$AA$1,0))),0)
+ IFERROR(INDIRECT("'en double'!" &amp; ADDRESS(MATCH(A66,'en double'!$A$1:$A$27,0),MATCH($H$2,'en double'!$A$1:$AA$1,0))),0)
+ IFERROR(INDIRECT("'en double'!" &amp; ADDRESS(MATCH(A66,'en double'!$A$1:$A$27,0),MATCH($I$2,'en double'!$A$1:$AA$1,0))),0)
+ IFERROR(INDIRECT("'en double'!" &amp; ADDRESS(MATCH(A66,'en double'!$A$1:$A$27,0),MATCH($J$2,'en double'!$A$1:$AA$1,0))),0)
+ IFERROR(INDIRECT("'en double'!" &amp; ADDRESS(MATCH(A66,'en double'!$A$1:$A$27,0),MATCH($K$2,'en double'!$A$1:$AA$1,0))),0)
+ IFERROR(INDIRECT("'en double'!" &amp; ADDRESS(MATCH(A66,'en double'!$A$1:$A$27,0),MATCH($F$3,'en double'!$A$1:$AA$1,0))),0)
+ IFERROR(INDIRECT("'en double'!" &amp; ADDRESS(MATCH(A66,'en double'!$A$1:$A$27,0),MATCH($G$3,'en double'!$A$1:$AA$1,0))),0)
+ IFERROR(INDIRECT("'en double'!" &amp; ADDRESS(MATCH(A66,'en double'!$A$1:$A$27,0),MATCH($H$3,'en double'!$A$1:$AA$1,0))),0)
+ IFERROR(INDIRECT("'en double'!" &amp; ADDRESS(MATCH(A66,'en double'!$A$1:$A$27,0),MATCH($I$3,'en double'!$A$1:$AA$1,0))),0)
+ IFERROR(INDIRECT("'en double'!" &amp; ADDRESS(MATCH(A66,'en double'!$A$1:$A$27,0),MATCH($J$3,'en double'!$A$1:$AA$1,0))),0)
+ IFERROR(INDIRECT("'en double'!" &amp; ADDRESS(MATCH(A66,'en double'!$A$1:$A$27,0),MATCH($F$1,'en double'!$A$1:$AA$1,0))),0)) / SUM('en double'!$B$2:$AA$27)</f>
        <v>4.6259274745747989E-3</v>
      </c>
      <c r="E66" s="3">
        <f ca="1">(IFERROR(INDIRECT("'en double'!" &amp; ADDRESS(MATCH($A66,'en double'!$A$1:$A$27,0),MATCH($B$1,'en double'!$A$1:$AA$1,0))),0)
+ IFERROR(INDIRECT("'en double'!" &amp; ADDRESS(MATCH($A66,'en double'!$A$1:$A$27,0),MATCH($C$1,'en double'!$A$1:$AA$1,0))),0)
+ IFERROR(INDIRECT("'en double'!" &amp; ADDRESS(MATCH($A66,'en double'!$A$1:$A$27,0),MATCH($D$1,'en double'!$A$1:$AA$1,0))),0)
+ IFERROR(INDIRECT("'en double'!" &amp; ADDRESS(MATCH($A66,'en double'!$A$1:$A$27,0),MATCH($E$1,'en double'!$A$1:$AA$1,0))),0)
+ IFERROR(INDIRECT("'en double'!" &amp; ADDRESS(MATCH($A66,'en double'!$A$1:$A$27,0),MATCH($A$2,'en double'!$A$1:$AA$1,0))),0)
+ IFERROR(INDIRECT("'en double'!" &amp; ADDRESS(MATCH($A66,'en double'!$A$1:$A$27,0),MATCH($B$2,'en double'!$A$1:$AA$1,0))),0)
+ IFERROR(INDIRECT("'en double'!" &amp; ADDRESS(MATCH($A66,'en double'!$A$1:$A$27,0),MATCH($C$2,'en double'!$A$1:$AA$1,0))),0)
+ IFERROR(INDIRECT("'en double'!" &amp; ADDRESS(MATCH($A66,'en double'!$A$1:$A$27,0),MATCH($D$2,'en double'!$A$1:$AA$1,0))),0)
+ IFERROR(INDIRECT("'en double'!" &amp; ADDRESS(MATCH($A66,'en double'!$A$1:$A$27,0),MATCH($E$2,'en double'!$A$1:$AA$1,0))),0)
+ IFERROR(INDIRECT("'en double'!" &amp; ADDRESS(MATCH($A66,'en double'!$A$1:$A$27,0),MATCH($A$3,'en double'!$A$1:$AA$1,0))),0)
+ IFERROR(INDIRECT("'en double'!" &amp; ADDRESS(MATCH($A66,'en double'!$A$1:$A$27,0),MATCH($B$3,'en double'!$A$1:$AA$1,0))),0)
+ IFERROR(INDIRECT("'en double'!" &amp; ADDRESS(MATCH($A66,'en double'!$A$1:$A$27,0),MATCH($C$3,'en double'!$A$1:$AA$1,0))),0)
+ IFERROR(INDIRECT("'en double'!" &amp; ADDRESS(MATCH($A66,'en double'!$A$1:$A$27,0),MATCH($D$3,'en double'!$A$1:$AA$1,0))),0)
+ IFERROR(INDIRECT("'en double'!" &amp; ADDRESS(MATCH($A66,'en double'!$A$1:$A$27,0),MATCH($E$3,'en double'!$A$1:$AA$1,0))),0)
+ IFERROR(INDIRECT("'en double'!" &amp; ADDRESS(MATCH($A66,'en double'!$A$1:$A$27,0),MATCH($A$1,'en double'!$A$1:$AA$1,0))),0)) / SUM('en double'!$B$2:$AA$27)</f>
        <v>1.1761979474247381E-2</v>
      </c>
      <c r="F66" s="3">
        <f t="shared" ca="1" si="22"/>
        <v>-4.0157397571646998E-3</v>
      </c>
      <c r="M66" s="143"/>
      <c r="N66" s="105" t="s">
        <v>190</v>
      </c>
      <c r="O66" s="3">
        <f ca="1">(IFERROR(INDIRECT("'ru double'!" &amp; ADDRESS(MATCH($V$1,'ru double'!$A$1:$AH$1,0),MATCH($N66,'ru double'!$A$1:$A$34,0))),0)
+ IFERROR(INDIRECT("'ru double'!" &amp; ADDRESS(MATCH($T$1,'ru double'!$A$1:$AH$1,0),MATCH($N66,'ru double'!$A$1:$A$34,0))),0)
+ IFERROR(INDIRECT("'ru double'!" &amp; ADDRESS(MATCH($U$1,'ru double'!$A$1:$AH$1,0),MATCH($N66,'ru double'!$A$1:$A$34,0))),0)
+ IFERROR(INDIRECT("'ru double'!" &amp; ADDRESS(MATCH($W$1,'ru double'!$A$1:$AH$1,0),MATCH($N66,'ru double'!$A$1:$A$34,0))),0)
+ IFERROR(INDIRECT("'ru double'!" &amp; ADDRESS(MATCH($X$1,'ru double'!$A$1:$AH$1,0),MATCH($N66,'ru double'!$A$1:$A$34,0))),0)
+ IFERROR(INDIRECT("'ru double'!" &amp; ADDRESS(MATCH($Y$1,'ru double'!$A$1:$AH$1,0),MATCH($N66,'ru double'!$A$1:$A$34,0))),0)
+ IFERROR(INDIRECT("'ru double'!" &amp; ADDRESS(MATCH($S$2,'ru double'!$A$1:$AH$1,0),MATCH($N66,'ru double'!$A$1:$A$34,0))),0)
+ IFERROR(INDIRECT("'ru double'!" &amp; ADDRESS(MATCH($T$2,'ru double'!$A$1:$AH$1,0),MATCH($N66,'ru double'!$A$1:$A$34,0))),0)
+ IFERROR(INDIRECT("'ru double'!" &amp; ADDRESS(MATCH($U$2,'ru double'!$A$1:$AH$1,0),MATCH($N66,'ru double'!$A$1:$A$34,0))),0)
+ IFERROR(INDIRECT("'ru double'!" &amp; ADDRESS(MATCH($V$2,'ru double'!$A$1:$AH$1,0),MATCH($N66,'ru double'!$A$1:$A$34,0))),0)
+ IFERROR(INDIRECT("'ru double'!" &amp; ADDRESS(MATCH($W$2,'ru double'!$A$1:$AH$1,0),MATCH($N66,'ru double'!$A$1:$A$34,0))),0)
+ IFERROR(INDIRECT("'ru double'!" &amp; ADDRESS(MATCH($X$2,'ru double'!$A$1:$AH$1,0),MATCH($N66,'ru double'!$A$1:$A$34,0))),0)
+ IFERROR(INDIRECT("'ru double'!" &amp; ADDRESS(MATCH($S$3,'ru double'!$A$1:$AH$1,0),MATCH($N66,'ru double'!$A$1:$A$34,0))),0)
+ IFERROR(INDIRECT("'ru double'!" &amp; ADDRESS(MATCH($T$3,'ru double'!$A$1:$AH$1,0),MATCH($N66,'ru double'!$A$1:$A$34,0))),0)
+ IFERROR(INDIRECT("'ru double'!" &amp; ADDRESS(MATCH($U$3,'ru double'!$A$1:$AH$1,0),MATCH($N66,'ru double'!$A$1:$A$34,0))),0)
+ IFERROR(INDIRECT("'ru double'!" &amp; ADDRESS(MATCH($V$3,'ru double'!$A$1:$AH$1,0),MATCH($N66,'ru double'!$A$1:$A$34,0))),0)
+ IFERROR(INDIRECT("'ru double'!" &amp; ADDRESS(MATCH($W$3,'ru double'!$A$1:$AH$1,0),MATCH($N66,'ru double'!$A$1:$A$34,0))),0)
+ IFERROR(INDIRECT("'ru double'!" &amp; ADDRESS(MATCH($S$1,'ru double'!$A$1:$AH$1,0),MATCH($N66,'ru double'!$A$1:$A$34,0))),0)) / SUM('ru double'!$B$2:$AH$34)</f>
        <v>1.1510082653772274E-2</v>
      </c>
      <c r="P66" s="3">
        <f ca="1">(IFERROR(INDIRECT("'ru double'!" &amp; ADDRESS(MATCH($O$1,'ru double'!$A$1:$AH$1,0),MATCH($N66,'ru double'!$A$1:$A$34,0))),0)
+ IFERROR(INDIRECT("'ru double'!" &amp; ADDRESS(MATCH($P$1,'ru double'!$A$1:$AH$1,0),MATCH($N66,'ru double'!$A$1:$A$34,0))),0)
+ IFERROR(INDIRECT("'ru double'!" &amp; ADDRESS(MATCH($Q$1,'ru double'!$A$1:$AH$1,0),MATCH($N66,'ru double'!$A$1:$A$34,0))),0)
+ IFERROR(INDIRECT("'ru double'!" &amp; ADDRESS(MATCH($R$1,'ru double'!$A$1:$AH$1,0),MATCH($N66,'ru double'!$A$1:$A$34,0))),0)
+ IFERROR(INDIRECT("'ru double'!" &amp; ADDRESS(MATCH($N$2,'ru double'!$A$1:$AH$1,0),MATCH($N66,'ru double'!$A$1:$A$34,0))),0)
+ IFERROR(INDIRECT("'ru double'!" &amp; ADDRESS(MATCH($O$2,'ru double'!$A$1:$AH$1,0),MATCH($N66,'ru double'!$A$1:$A$34,0))),0)
+ IFERROR(INDIRECT("'ru double'!" &amp; ADDRESS(MATCH($P$2,'ru double'!$A$1:$AH$1,0),MATCH($N66,'ru double'!$A$1:$A$34,0))),0)
+ IFERROR(INDIRECT("'ru double'!" &amp; ADDRESS(MATCH($Q$2,'ru double'!$A$1:$AH$1,0),MATCH($N66,'ru double'!$A$1:$A$34,0))),0)
+ IFERROR(INDIRECT("'ru double'!" &amp; ADDRESS(MATCH($R$2,'ru double'!$A$1:$AH$1,0),MATCH($N66,'ru double'!$A$1:$A$34,0))),0)
+ IFERROR(INDIRECT("'ru double'!" &amp; ADDRESS(MATCH($N$3,'ru double'!$A$1:$AH$1,0),MATCH($N66,'ru double'!$A$1:$A$34,0))),0)
+ IFERROR(INDIRECT("'ru double'!" &amp; ADDRESS(MATCH($O$3,'ru double'!$A$1:$AH$1,0),MATCH($N66,'ru double'!$A$1:$A$34,0))),0)
+ IFERROR(INDIRECT("'ru double'!" &amp; ADDRESS(MATCH($P$3,'ru double'!$A$1:$AH$1,0),MATCH($N66,'ru double'!$A$1:$A$34,0))),0)
+ IFERROR(INDIRECT("'ru double'!" &amp; ADDRESS(MATCH($Q$3,'ru double'!$A$1:$AH$1,0),MATCH($N66,'ru double'!$A$1:$A$34,0))),0)
+ IFERROR(INDIRECT("'ru double'!" &amp; ADDRESS(MATCH($R$3,'ru double'!$A$1:$AH$1,0),MATCH($N66,'ru double'!$A$1:$A$34,0))),0)
+ IFERROR(INDIRECT("'ru double'!" &amp; ADDRESS(MATCH($N$1,'ru double'!$A$1:$AH$1,0),MATCH($N66,'ru double'!$A$1:$A$34,0))),0)) / SUM('ru double'!$B$2:$AH$34)</f>
        <v>8.8169781934981806E-3</v>
      </c>
      <c r="Q66" s="3">
        <f ca="1">(IFERROR(INDIRECT("'ru double'!" &amp; ADDRESS(MATCH($N66,'ru double'!$A$1:$A$34,0),MATCH($V$1,'ru double'!$A$1:$AH$1,0))),0)
+ IFERROR(INDIRECT("'ru double'!" &amp; ADDRESS(MATCH($N66,'ru double'!$A$1:$A$34,0),MATCH($T$1,'ru double'!$A$1:$AH$1,0))),0)
+ IFERROR(INDIRECT("'ru double'!" &amp; ADDRESS(MATCH($N66,'ru double'!$A$1:$A$34,0),MATCH($U$1,'ru double'!$A$1:$AH$1,0))),0)
+ IFERROR(INDIRECT("'ru double'!" &amp; ADDRESS(MATCH($N66,'ru double'!$A$1:$A$34,0),MATCH($W$1,'ru double'!$A$1:$AH$1,0))),0)
+ IFERROR(INDIRECT("'ru double'!" &amp; ADDRESS(MATCH($N66,'ru double'!$A$1:$A$34,0),MATCH($X$1,'ru double'!$A$1:$AH$1,0))),0)
+ IFERROR(INDIRECT("'ru double'!" &amp; ADDRESS(MATCH($N66,'ru double'!$A$1:$A$34,0),MATCH($Y$1,'ru double'!$A$1:$AH$1,0))),0)
+ IFERROR(INDIRECT("'ru double'!" &amp; ADDRESS(MATCH($N66,'ru double'!$A$1:$A$34,0),MATCH($S$2,'ru double'!$A$1:$AH$1,0))),0)
+ IFERROR(INDIRECT("'ru double'!" &amp; ADDRESS(MATCH($N66,'ru double'!$A$1:$A$34,0),MATCH($T$2,'ru double'!$A$1:$AH$1,0))),0)
+ IFERROR(INDIRECT("'ru double'!" &amp; ADDRESS(MATCH($N66,'ru double'!$A$1:$A$34,0),MATCH($U$2,'ru double'!$A$1:$AH$1,0))),0)
+ IFERROR(INDIRECT("'ru double'!" &amp; ADDRESS(MATCH($N66,'ru double'!$A$1:$A$34,0),MATCH($V$2,'ru double'!$A$1:$AH$1,0))),0)
+ IFERROR(INDIRECT("'ru double'!" &amp; ADDRESS(MATCH($N66,'ru double'!$A$1:$A$34,0),MATCH($W$2,'ru double'!$A$1:$AH$1,0))),0)
+ IFERROR(INDIRECT("'ru double'!" &amp; ADDRESS(MATCH($N66,'ru double'!$A$1:$A$34,0),MATCH($X$2,'ru double'!$A$1:$AH$1,0))),0)
+ IFERROR(INDIRECT("'ru double'!" &amp; ADDRESS(MATCH($N66,'ru double'!$A$1:$A$34,0),MATCH($S$3,'ru double'!$A$1:$AH$1,0))),0)
+ IFERROR(INDIRECT("'ru double'!" &amp; ADDRESS(MATCH($N66,'ru double'!$A$1:$A$34,0),MATCH($T$3,'ru double'!$A$1:$AH$1,0))),0)
+ IFERROR(INDIRECT("'ru double'!" &amp; ADDRESS(MATCH($N66,'ru double'!$A$1:$A$34,0),MATCH($U$3,'ru double'!$A$1:$AH$1,0))),0)
+ IFERROR(INDIRECT("'ru double'!" &amp; ADDRESS(MATCH($N66,'ru double'!$A$1:$A$34,0),MATCH($V$3,'ru double'!$A$1:$AH$1,0))),0)
+ IFERROR(INDIRECT("'ru double'!" &amp; ADDRESS(MATCH($N66,'ru double'!$A$1:$A$34,0),MATCH($W$3,'ru double'!$A$1:$AH$1,0))),0)
+ IFERROR(INDIRECT("'ru double'!" &amp; ADDRESS(MATCH($N66,'ru double'!$A$1:$A$34,0),MATCH($S$1,'ru double'!$A$1:$AH$1,0))),0)) / SUM('ru double'!$B$2:$AH$34)</f>
        <v>1.1597507274769563E-2</v>
      </c>
      <c r="R66" s="3">
        <f ca="1">(IFERROR(INDIRECT("'ru double'!" &amp; ADDRESS(MATCH($N66,'ru double'!$A$1:$A$34,0),MATCH($O$1,'ru double'!$A$1:$AH$1,0))),0)
+ IFERROR(INDIRECT("'ru double'!" &amp; ADDRESS(MATCH($N66,'ru double'!$A$1:$A$34,0),MATCH($P$1,'ru double'!$A$1:$AH$1,0))),0)
+ IFERROR(INDIRECT("'ru double'!" &amp; ADDRESS(MATCH($N66,'ru double'!$A$1:$A$34,0),MATCH($Q$1,'ru double'!$A$1:$AH$1,0))),0)
+ IFERROR(INDIRECT("'ru double'!" &amp; ADDRESS(MATCH($N66,'ru double'!$A$1:$A$34,0),MATCH($R$1,'ru double'!$A$1:$AH$1,0))),0)
+ IFERROR(INDIRECT("'ru double'!" &amp; ADDRESS(MATCH($N66,'ru double'!$A$1:$A$34,0),MATCH($N$2,'ru double'!$A$1:$AH$1,0))),0)
+ IFERROR(INDIRECT("'ru double'!" &amp; ADDRESS(MATCH($N66,'ru double'!$A$1:$A$34,0),MATCH($O$2,'ru double'!$A$1:$AH$1,0))),0)
+ IFERROR(INDIRECT("'ru double'!" &amp; ADDRESS(MATCH($N66,'ru double'!$A$1:$A$34,0),MATCH($P$2,'ru double'!$A$1:$AH$1,0))),0)
+ IFERROR(INDIRECT("'ru double'!" &amp; ADDRESS(MATCH($N66,'ru double'!$A$1:$A$34,0),MATCH($Q$2,'ru double'!$A$1:$AH$1,0))),0)
+ IFERROR(INDIRECT("'ru double'!" &amp; ADDRESS(MATCH($N66,'ru double'!$A$1:$A$34,0),MATCH($R$2,'ru double'!$A$1:$AH$1,0))),0)
+ IFERROR(INDIRECT("'ru double'!" &amp; ADDRESS(MATCH($N66,'ru double'!$A$1:$A$34,0),MATCH($N$3,'ru double'!$A$1:$AH$1,0))),0)
+ IFERROR(INDIRECT("'ru double'!" &amp; ADDRESS(MATCH($N66,'ru double'!$A$1:$A$34,0),MATCH($O$3,'ru double'!$A$1:$AH$1,0))),0)
+ IFERROR(INDIRECT("'ru double'!" &amp; ADDRESS(MATCH($N66,'ru double'!$A$1:$A$34,0),MATCH($P$3,'ru double'!$A$1:$AH$1,0))),0)
+ IFERROR(INDIRECT("'ru double'!" &amp; ADDRESS(MATCH($N66,'ru double'!$A$1:$A$34,0),MATCH($Q$3,'ru double'!$A$1:$AH$1,0))),0)
+ IFERROR(INDIRECT("'ru double'!" &amp; ADDRESS(MATCH($N66,'ru double'!$A$1:$A$34,0),MATCH($R$3,'ru double'!$A$1:$AH$1,0))),0)
+ IFERROR(INDIRECT("'ru double'!" &amp; ADDRESS(MATCH($N66,'ru double'!$A$1:$A$34,0),MATCH($N$1,'ru double'!$A$1:$AH$1,0))),0)) / SUM('ru double'!$B$2:$AH$34)</f>
        <v>4.7789024460639313E-3</v>
      </c>
      <c r="S66" s="3">
        <f t="shared" ca="1" si="23"/>
        <v>9.5117092889797257E-3</v>
      </c>
      <c r="W66" s="3"/>
    </row>
    <row r="67" spans="1:23" ht="15" customHeight="1" x14ac:dyDescent="0.25">
      <c r="A67" s="1" t="s">
        <v>228</v>
      </c>
      <c r="B67" s="3">
        <f ca="1">(IFERROR(INDIRECT("'en double'!" &amp; ADDRESS(MATCH($I$1,'en double'!$A$1:$AA$1,0),MATCH($A67,'en double'!$A$1:$A$27,0))),0)
+ IFERROR(INDIRECT("'en double'!" &amp; ADDRESS(MATCH($G$1,'en double'!$A$1:$AA$1,0),MATCH($A67,'en double'!$A$1:$A$27,0))),0)
+ IFERROR(INDIRECT("'en double'!" &amp; ADDRESS(MATCH($H$1,'en double'!$A$1:$AA$1,0),MATCH($A67,'en double'!$A$1:$A$27,0))),0)
+ IFERROR(INDIRECT("'en double'!" &amp; ADDRESS(MATCH($J$1,'en double'!$A$1:$AA$1,0),MATCH($A67,'en double'!$A$1:$A$27,0))),0)
+ IFERROR(INDIRECT("'en double'!" &amp; ADDRESS(MATCH($K$1,'en double'!$A$1:$AA$1,0),MATCH($A67,'en double'!$A$1:$A$27,0))),0)
+ IFERROR(INDIRECT("'en double'!" &amp; ADDRESS(MATCH($L$1,'en double'!$A$1:$AA$1,0),MATCH($A67,'en double'!$A$1:$A$27,0))),0)
+ IFERROR(INDIRECT("'en double'!" &amp; ADDRESS(MATCH($F$2,'en double'!$A$1:$AA$1,0),MATCH($A67,'en double'!$A$1:$A$27,0))),0)
+ IFERROR(INDIRECT("'en double'!" &amp; ADDRESS(MATCH($G$2,'en double'!$A$1:$AA$1,0),MATCH($A67,'en double'!$A$1:$A$27,0))),0)
+ IFERROR(INDIRECT("'en double'!" &amp; ADDRESS(MATCH($H$2,'en double'!$A$1:$AA$1,0),MATCH($A67,'en double'!$A$1:$A$27,0))),0)
+ IFERROR(INDIRECT("'en double'!" &amp; ADDRESS(MATCH($I$2,'en double'!$A$1:$AA$1,0),MATCH($A67,'en double'!$A$1:$A$27,0))),0)
+ IFERROR(INDIRECT("'en double'!" &amp; ADDRESS(MATCH($J$2,'en double'!$A$1:$AA$1,0),MATCH($A67,'en double'!$A$1:$A$27,0))),0)
+ IFERROR(INDIRECT("'en double'!" &amp; ADDRESS(MATCH($K$2,'en double'!$A$1:$AA$1,0),MATCH($A67,'en double'!$A$1:$A$27,0))),0)
+ IFERROR(INDIRECT("'en double'!" &amp; ADDRESS(MATCH($F$3,'en double'!$A$1:$AA$1,0),MATCH($A67,'en double'!$A$1:$A$27,0))),0)
+ IFERROR(INDIRECT("'en double'!" &amp; ADDRESS(MATCH($G$3,'en double'!$A$1:$AA$1,0),MATCH($A67,'en double'!$A$1:$A$27,0))),0)
+ IFERROR(INDIRECT("'en double'!" &amp; ADDRESS(MATCH($H$3,'en double'!$A$1:$AA$1,0),MATCH($A67,'en double'!$A$1:$A$27,0))),0)
+ IFERROR(INDIRECT("'en double'!" &amp; ADDRESS(MATCH($I$3,'en double'!$A$1:$AA$1,0),MATCH($A67,'en double'!$A$1:$A$27,0))),0)
+ IFERROR(INDIRECT("'en double'!" &amp; ADDRESS(MATCH($J$3,'en double'!$A$1:$AA$1,0),MATCH($A67,'en double'!$A$1:$A$27,0))),0)
+ IFERROR(INDIRECT("'en double'!" &amp; ADDRESS(MATCH($F$1,'en double'!$A$1:$AA$1,0),MATCH($A67,'en double'!$A$1:$A$27,0))),0)) / SUM('en double'!$B$2:$AA$27)</f>
        <v>5.4003671535593541E-3</v>
      </c>
      <c r="C67" s="3">
        <f ca="1">(IFERROR(INDIRECT("'en double'!" &amp; ADDRESS(MATCH($B$1,'en double'!$A$1:$AA$1,0),MATCH($A67,'en double'!$A$1:$A$27,0))),0)
+ IFERROR(INDIRECT("'en double'!" &amp; ADDRESS(MATCH($C$1,'en double'!$A$1:$AA$1,0),MATCH($A67,'en double'!$A$1:$A$27,0))),0)
+ IFERROR(INDIRECT("'en double'!" &amp; ADDRESS(MATCH($D$1,'en double'!$A$1:$AA$1,0),MATCH($A67,'en double'!$A$1:$A$27,0))),0)
+ IFERROR(INDIRECT("'en double'!" &amp; ADDRESS(MATCH($E$1,'en double'!$A$1:$AA$1,0),MATCH($A67,'en double'!$A$1:$A$27,0))),0)
+ IFERROR(INDIRECT("'en double'!" &amp; ADDRESS(MATCH($A$2,'en double'!$A$1:$AA$1,0),MATCH($A67,'en double'!$A$1:$A$27,0))),0)
+ IFERROR(INDIRECT("'en double'!" &amp; ADDRESS(MATCH($B$2,'en double'!$A$1:$AA$1,0),MATCH($A67,'en double'!$A$1:$A$27,0))),0)
+ IFERROR(INDIRECT("'en double'!" &amp; ADDRESS(MATCH($C$2,'en double'!$A$1:$AA$1,0),MATCH($A67,'en double'!$A$1:$A$27,0))),0)
+ IFERROR(INDIRECT("'en double'!" &amp; ADDRESS(MATCH($D$2,'en double'!$A$1:$AA$1,0),MATCH($A67,'en double'!$A$1:$A$27,0))),0)
+ IFERROR(INDIRECT("'en double'!" &amp; ADDRESS(MATCH($E$2,'en double'!$A$1:$AA$1,0),MATCH($A67,'en double'!$A$1:$A$27,0))),0)
+ IFERROR(INDIRECT("'en double'!" &amp; ADDRESS(MATCH($A$3,'en double'!$A$1:$AA$1,0),MATCH($A67,'en double'!$A$1:$A$27,0))),0)
+ IFERROR(INDIRECT("'en double'!" &amp; ADDRESS(MATCH($B$3,'en double'!$A$1:$AA$1,0),MATCH($A67,'en double'!$A$1:$A$27,0))),0)
+ IFERROR(INDIRECT("'en double'!" &amp; ADDRESS(MATCH($C$3,'en double'!$A$1:$AA$1,0),MATCH($A67,'en double'!$A$1:$A$27,0))),0)
+ IFERROR(INDIRECT("'en double'!" &amp; ADDRESS(MATCH($D$3,'en double'!$A$1:$AA$1,0),MATCH($A67,'en double'!$A$1:$A$27,0))),0)
+ IFERROR(INDIRECT("'en double'!" &amp; ADDRESS(MATCH($E$3,'en double'!$A$1:$AA$1,0),MATCH($A67,'en double'!$A$1:$A$27,0))),0)
+ IFERROR(INDIRECT("'en double'!" &amp; ADDRESS(MATCH($A$1,'en double'!$A$1:$AA$1,0),MATCH($A67,'en double'!$A$1:$A$27,0))),0)) / SUM('en double'!$B$2:$AA$27)</f>
        <v>1.0822650373889922E-2</v>
      </c>
      <c r="D67" s="3">
        <f ca="1">(IFERROR(INDIRECT("'en double'!" &amp; ADDRESS(MATCH(A67,'en double'!$A$1:$A$27,0),MATCH($I$1,'en double'!$A$1:$AA$1,0))),0)
+ IFERROR(INDIRECT("'en double'!" &amp; ADDRESS(MATCH(A67,'en double'!$A$1:$A$27,0),MATCH($G$1,'en double'!$A$1:$AA$1,0))),0)
+ IFERROR(INDIRECT("'en double'!" &amp; ADDRESS(MATCH(A67,'en double'!$A$1:$A$27,0),MATCH($H$1,'en double'!$A$1:$AA$1,0))),0)
+ IFERROR(INDIRECT("'en double'!" &amp; ADDRESS(MATCH(A67,'en double'!$A$1:$A$27,0),MATCH($J$1,'en double'!$A$1:$AA$1,0))),0)
+ IFERROR(INDIRECT("'en double'!" &amp; ADDRESS(MATCH(A67,'en double'!$A$1:$A$27,0),MATCH($K$1,'en double'!$A$1:$AA$1,0))),0)
+ IFERROR(INDIRECT("'en double'!" &amp; ADDRESS(MATCH(A67,'en double'!$A$1:$A$27,0),MATCH($L$1,'en double'!$A$1:$AA$1,0))),0)
+ IFERROR(INDIRECT("'en double'!" &amp; ADDRESS(MATCH(A67,'en double'!$A$1:$A$27,0),MATCH($F$2,'en double'!$A$1:$AA$1,0))),0)
+ IFERROR(INDIRECT("'en double'!" &amp; ADDRESS(MATCH(A67,'en double'!$A$1:$A$27,0),MATCH($G$2,'en double'!$A$1:$AA$1,0))),0)
+ IFERROR(INDIRECT("'en double'!" &amp; ADDRESS(MATCH(A67,'en double'!$A$1:$A$27,0),MATCH($H$2,'en double'!$A$1:$AA$1,0))),0)
+ IFERROR(INDIRECT("'en double'!" &amp; ADDRESS(MATCH(A67,'en double'!$A$1:$A$27,0),MATCH($I$2,'en double'!$A$1:$AA$1,0))),0)
+ IFERROR(INDIRECT("'en double'!" &amp; ADDRESS(MATCH(A67,'en double'!$A$1:$A$27,0),MATCH($J$2,'en double'!$A$1:$AA$1,0))),0)
+ IFERROR(INDIRECT("'en double'!" &amp; ADDRESS(MATCH(A67,'en double'!$A$1:$A$27,0),MATCH($K$2,'en double'!$A$1:$AA$1,0))),0)
+ IFERROR(INDIRECT("'en double'!" &amp; ADDRESS(MATCH(A67,'en double'!$A$1:$A$27,0),MATCH($F$3,'en double'!$A$1:$AA$1,0))),0)
+ IFERROR(INDIRECT("'en double'!" &amp; ADDRESS(MATCH(A67,'en double'!$A$1:$A$27,0),MATCH($G$3,'en double'!$A$1:$AA$1,0))),0)
+ IFERROR(INDIRECT("'en double'!" &amp; ADDRESS(MATCH(A67,'en double'!$A$1:$A$27,0),MATCH($H$3,'en double'!$A$1:$AA$1,0))),0)
+ IFERROR(INDIRECT("'en double'!" &amp; ADDRESS(MATCH(A67,'en double'!$A$1:$A$27,0),MATCH($I$3,'en double'!$A$1:$AA$1,0))),0)
+ IFERROR(INDIRECT("'en double'!" &amp; ADDRESS(MATCH(A67,'en double'!$A$1:$A$27,0),MATCH($J$3,'en double'!$A$1:$AA$1,0))),0)
+ IFERROR(INDIRECT("'en double'!" &amp; ADDRESS(MATCH(A67,'en double'!$A$1:$A$27,0),MATCH($F$1,'en double'!$A$1:$AA$1,0))),0)) / SUM('en double'!$B$2:$AA$27)</f>
        <v>9.1717667119285834E-3</v>
      </c>
      <c r="E67" s="3">
        <f ca="1">(IFERROR(INDIRECT("'en double'!" &amp; ADDRESS(MATCH($A67,'en double'!$A$1:$A$27,0),MATCH($B$1,'en double'!$A$1:$AA$1,0))),0)
+ IFERROR(INDIRECT("'en double'!" &amp; ADDRESS(MATCH($A67,'en double'!$A$1:$A$27,0),MATCH($C$1,'en double'!$A$1:$AA$1,0))),0)
+ IFERROR(INDIRECT("'en double'!" &amp; ADDRESS(MATCH($A67,'en double'!$A$1:$A$27,0),MATCH($D$1,'en double'!$A$1:$AA$1,0))),0)
+ IFERROR(INDIRECT("'en double'!" &amp; ADDRESS(MATCH($A67,'en double'!$A$1:$A$27,0),MATCH($E$1,'en double'!$A$1:$AA$1,0))),0)
+ IFERROR(INDIRECT("'en double'!" &amp; ADDRESS(MATCH($A67,'en double'!$A$1:$A$27,0),MATCH($A$2,'en double'!$A$1:$AA$1,0))),0)
+ IFERROR(INDIRECT("'en double'!" &amp; ADDRESS(MATCH($A67,'en double'!$A$1:$A$27,0),MATCH($B$2,'en double'!$A$1:$AA$1,0))),0)
+ IFERROR(INDIRECT("'en double'!" &amp; ADDRESS(MATCH($A67,'en double'!$A$1:$A$27,0),MATCH($C$2,'en double'!$A$1:$AA$1,0))),0)
+ IFERROR(INDIRECT("'en double'!" &amp; ADDRESS(MATCH($A67,'en double'!$A$1:$A$27,0),MATCH($D$2,'en double'!$A$1:$AA$1,0))),0)
+ IFERROR(INDIRECT("'en double'!" &amp; ADDRESS(MATCH($A67,'en double'!$A$1:$A$27,0),MATCH($E$2,'en double'!$A$1:$AA$1,0))),0)
+ IFERROR(INDIRECT("'en double'!" &amp; ADDRESS(MATCH($A67,'en double'!$A$1:$A$27,0),MATCH($A$3,'en double'!$A$1:$AA$1,0))),0)
+ IFERROR(INDIRECT("'en double'!" &amp; ADDRESS(MATCH($A67,'en double'!$A$1:$A$27,0),MATCH($B$3,'en double'!$A$1:$AA$1,0))),0)
+ IFERROR(INDIRECT("'en double'!" &amp; ADDRESS(MATCH($A67,'en double'!$A$1:$A$27,0),MATCH($C$3,'en double'!$A$1:$AA$1,0))),0)
+ IFERROR(INDIRECT("'en double'!" &amp; ADDRESS(MATCH($A67,'en double'!$A$1:$A$27,0),MATCH($D$3,'en double'!$A$1:$AA$1,0))),0)
+ IFERROR(INDIRECT("'en double'!" &amp; ADDRESS(MATCH($A67,'en double'!$A$1:$A$27,0),MATCH($E$3,'en double'!$A$1:$AA$1,0))),0)
+ IFERROR(INDIRECT("'en double'!" &amp; ADDRESS(MATCH($A67,'en double'!$A$1:$A$27,0),MATCH($A$1,'en double'!$A$1:$AA$1,0))),0)) / SUM('en double'!$B$2:$AA$27)</f>
        <v>1.6050910368120005E-2</v>
      </c>
      <c r="F67" s="3">
        <f t="shared" ca="1" si="22"/>
        <v>-1.2301426876521989E-2</v>
      </c>
      <c r="M67" s="143"/>
      <c r="N67" s="105" t="s">
        <v>163</v>
      </c>
      <c r="O67" s="3">
        <f ca="1">(IFERROR(INDIRECT("'ru double'!" &amp; ADDRESS(MATCH($V$1,'ru double'!$A$1:$AH$1,0),MATCH($N67,'ru double'!$A$1:$A$34,0))),0)
+ IFERROR(INDIRECT("'ru double'!" &amp; ADDRESS(MATCH($T$1,'ru double'!$A$1:$AH$1,0),MATCH($N67,'ru double'!$A$1:$A$34,0))),0)
+ IFERROR(INDIRECT("'ru double'!" &amp; ADDRESS(MATCH($U$1,'ru double'!$A$1:$AH$1,0),MATCH($N67,'ru double'!$A$1:$A$34,0))),0)
+ IFERROR(INDIRECT("'ru double'!" &amp; ADDRESS(MATCH($W$1,'ru double'!$A$1:$AH$1,0),MATCH($N67,'ru double'!$A$1:$A$34,0))),0)
+ IFERROR(INDIRECT("'ru double'!" &amp; ADDRESS(MATCH($X$1,'ru double'!$A$1:$AH$1,0),MATCH($N67,'ru double'!$A$1:$A$34,0))),0)
+ IFERROR(INDIRECT("'ru double'!" &amp; ADDRESS(MATCH($Y$1,'ru double'!$A$1:$AH$1,0),MATCH($N67,'ru double'!$A$1:$A$34,0))),0)
+ IFERROR(INDIRECT("'ru double'!" &amp; ADDRESS(MATCH($S$2,'ru double'!$A$1:$AH$1,0),MATCH($N67,'ru double'!$A$1:$A$34,0))),0)
+ IFERROR(INDIRECT("'ru double'!" &amp; ADDRESS(MATCH($T$2,'ru double'!$A$1:$AH$1,0),MATCH($N67,'ru double'!$A$1:$A$34,0))),0)
+ IFERROR(INDIRECT("'ru double'!" &amp; ADDRESS(MATCH($U$2,'ru double'!$A$1:$AH$1,0),MATCH($N67,'ru double'!$A$1:$A$34,0))),0)
+ IFERROR(INDIRECT("'ru double'!" &amp; ADDRESS(MATCH($V$2,'ru double'!$A$1:$AH$1,0),MATCH($N67,'ru double'!$A$1:$A$34,0))),0)
+ IFERROR(INDIRECT("'ru double'!" &amp; ADDRESS(MATCH($W$2,'ru double'!$A$1:$AH$1,0),MATCH($N67,'ru double'!$A$1:$A$34,0))),0)
+ IFERROR(INDIRECT("'ru double'!" &amp; ADDRESS(MATCH($X$2,'ru double'!$A$1:$AH$1,0),MATCH($N67,'ru double'!$A$1:$A$34,0))),0)
+ IFERROR(INDIRECT("'ru double'!" &amp; ADDRESS(MATCH($S$3,'ru double'!$A$1:$AH$1,0),MATCH($N67,'ru double'!$A$1:$A$34,0))),0)
+ IFERROR(INDIRECT("'ru double'!" &amp; ADDRESS(MATCH($T$3,'ru double'!$A$1:$AH$1,0),MATCH($N67,'ru double'!$A$1:$A$34,0))),0)
+ IFERROR(INDIRECT("'ru double'!" &amp; ADDRESS(MATCH($U$3,'ru double'!$A$1:$AH$1,0),MATCH($N67,'ru double'!$A$1:$A$34,0))),0)
+ IFERROR(INDIRECT("'ru double'!" &amp; ADDRESS(MATCH($V$3,'ru double'!$A$1:$AH$1,0),MATCH($N67,'ru double'!$A$1:$A$34,0))),0)
+ IFERROR(INDIRECT("'ru double'!" &amp; ADDRESS(MATCH($W$3,'ru double'!$A$1:$AH$1,0),MATCH($N67,'ru double'!$A$1:$A$34,0))),0)
+ IFERROR(INDIRECT("'ru double'!" &amp; ADDRESS(MATCH($S$1,'ru double'!$A$1:$AH$1,0),MATCH($N67,'ru double'!$A$1:$A$34,0))),0)) / SUM('ru double'!$B$2:$AH$34)</f>
        <v>3.3186775887784859E-3</v>
      </c>
      <c r="P67" s="3">
        <f ca="1">(IFERROR(INDIRECT("'ru double'!" &amp; ADDRESS(MATCH($O$1,'ru double'!$A$1:$AH$1,0),MATCH($N67,'ru double'!$A$1:$A$34,0))),0)
+ IFERROR(INDIRECT("'ru double'!" &amp; ADDRESS(MATCH($P$1,'ru double'!$A$1:$AH$1,0),MATCH($N67,'ru double'!$A$1:$A$34,0))),0)
+ IFERROR(INDIRECT("'ru double'!" &amp; ADDRESS(MATCH($Q$1,'ru double'!$A$1:$AH$1,0),MATCH($N67,'ru double'!$A$1:$A$34,0))),0)
+ IFERROR(INDIRECT("'ru double'!" &amp; ADDRESS(MATCH($R$1,'ru double'!$A$1:$AH$1,0),MATCH($N67,'ru double'!$A$1:$A$34,0))),0)
+ IFERROR(INDIRECT("'ru double'!" &amp; ADDRESS(MATCH($N$2,'ru double'!$A$1:$AH$1,0),MATCH($N67,'ru double'!$A$1:$A$34,0))),0)
+ IFERROR(INDIRECT("'ru double'!" &amp; ADDRESS(MATCH($O$2,'ru double'!$A$1:$AH$1,0),MATCH($N67,'ru double'!$A$1:$A$34,0))),0)
+ IFERROR(INDIRECT("'ru double'!" &amp; ADDRESS(MATCH($P$2,'ru double'!$A$1:$AH$1,0),MATCH($N67,'ru double'!$A$1:$A$34,0))),0)
+ IFERROR(INDIRECT("'ru double'!" &amp; ADDRESS(MATCH($Q$2,'ru double'!$A$1:$AH$1,0),MATCH($N67,'ru double'!$A$1:$A$34,0))),0)
+ IFERROR(INDIRECT("'ru double'!" &amp; ADDRESS(MATCH($R$2,'ru double'!$A$1:$AH$1,0),MATCH($N67,'ru double'!$A$1:$A$34,0))),0)
+ IFERROR(INDIRECT("'ru double'!" &amp; ADDRESS(MATCH($N$3,'ru double'!$A$1:$AH$1,0),MATCH($N67,'ru double'!$A$1:$A$34,0))),0)
+ IFERROR(INDIRECT("'ru double'!" &amp; ADDRESS(MATCH($O$3,'ru double'!$A$1:$AH$1,0),MATCH($N67,'ru double'!$A$1:$A$34,0))),0)
+ IFERROR(INDIRECT("'ru double'!" &amp; ADDRESS(MATCH($P$3,'ru double'!$A$1:$AH$1,0),MATCH($N67,'ru double'!$A$1:$A$34,0))),0)
+ IFERROR(INDIRECT("'ru double'!" &amp; ADDRESS(MATCH($Q$3,'ru double'!$A$1:$AH$1,0),MATCH($N67,'ru double'!$A$1:$A$34,0))),0)
+ IFERROR(INDIRECT("'ru double'!" &amp; ADDRESS(MATCH($R$3,'ru double'!$A$1:$AH$1,0),MATCH($N67,'ru double'!$A$1:$A$34,0))),0)
+ IFERROR(INDIRECT("'ru double'!" &amp; ADDRESS(MATCH($N$1,'ru double'!$A$1:$AH$1,0),MATCH($N67,'ru double'!$A$1:$A$34,0))),0)) / SUM('ru double'!$B$2:$AH$34)</f>
        <v>1.4459639656926071E-2</v>
      </c>
      <c r="Q67" s="3">
        <f ca="1">(IFERROR(INDIRECT("'ru double'!" &amp; ADDRESS(MATCH($N67,'ru double'!$A$1:$A$34,0),MATCH($V$1,'ru double'!$A$1:$AH$1,0))),0)
+ IFERROR(INDIRECT("'ru double'!" &amp; ADDRESS(MATCH($N67,'ru double'!$A$1:$A$34,0),MATCH($T$1,'ru double'!$A$1:$AH$1,0))),0)
+ IFERROR(INDIRECT("'ru double'!" &amp; ADDRESS(MATCH($N67,'ru double'!$A$1:$A$34,0),MATCH($U$1,'ru double'!$A$1:$AH$1,0))),0)
+ IFERROR(INDIRECT("'ru double'!" &amp; ADDRESS(MATCH($N67,'ru double'!$A$1:$A$34,0),MATCH($W$1,'ru double'!$A$1:$AH$1,0))),0)
+ IFERROR(INDIRECT("'ru double'!" &amp; ADDRESS(MATCH($N67,'ru double'!$A$1:$A$34,0),MATCH($X$1,'ru double'!$A$1:$AH$1,0))),0)
+ IFERROR(INDIRECT("'ru double'!" &amp; ADDRESS(MATCH($N67,'ru double'!$A$1:$A$34,0),MATCH($Y$1,'ru double'!$A$1:$AH$1,0))),0)
+ IFERROR(INDIRECT("'ru double'!" &amp; ADDRESS(MATCH($N67,'ru double'!$A$1:$A$34,0),MATCH($S$2,'ru double'!$A$1:$AH$1,0))),0)
+ IFERROR(INDIRECT("'ru double'!" &amp; ADDRESS(MATCH($N67,'ru double'!$A$1:$A$34,0),MATCH($T$2,'ru double'!$A$1:$AH$1,0))),0)
+ IFERROR(INDIRECT("'ru double'!" &amp; ADDRESS(MATCH($N67,'ru double'!$A$1:$A$34,0),MATCH($U$2,'ru double'!$A$1:$AH$1,0))),0)
+ IFERROR(INDIRECT("'ru double'!" &amp; ADDRESS(MATCH($N67,'ru double'!$A$1:$A$34,0),MATCH($V$2,'ru double'!$A$1:$AH$1,0))),0)
+ IFERROR(INDIRECT("'ru double'!" &amp; ADDRESS(MATCH($N67,'ru double'!$A$1:$A$34,0),MATCH($W$2,'ru double'!$A$1:$AH$1,0))),0)
+ IFERROR(INDIRECT("'ru double'!" &amp; ADDRESS(MATCH($N67,'ru double'!$A$1:$A$34,0),MATCH($X$2,'ru double'!$A$1:$AH$1,0))),0)
+ IFERROR(INDIRECT("'ru double'!" &amp; ADDRESS(MATCH($N67,'ru double'!$A$1:$A$34,0),MATCH($S$3,'ru double'!$A$1:$AH$1,0))),0)
+ IFERROR(INDIRECT("'ru double'!" &amp; ADDRESS(MATCH($N67,'ru double'!$A$1:$A$34,0),MATCH($T$3,'ru double'!$A$1:$AH$1,0))),0)
+ IFERROR(INDIRECT("'ru double'!" &amp; ADDRESS(MATCH($N67,'ru double'!$A$1:$A$34,0),MATCH($U$3,'ru double'!$A$1:$AH$1,0))),0)
+ IFERROR(INDIRECT("'ru double'!" &amp; ADDRESS(MATCH($N67,'ru double'!$A$1:$A$34,0),MATCH($V$3,'ru double'!$A$1:$AH$1,0))),0)
+ IFERROR(INDIRECT("'ru double'!" &amp; ADDRESS(MATCH($N67,'ru double'!$A$1:$A$34,0),MATCH($W$3,'ru double'!$A$1:$AH$1,0))),0)
+ IFERROR(INDIRECT("'ru double'!" &amp; ADDRESS(MATCH($N67,'ru double'!$A$1:$A$34,0),MATCH($S$1,'ru double'!$A$1:$AH$1,0))),0)) / SUM('ru double'!$B$2:$AH$34)</f>
        <v>4.4632125648635937E-3</v>
      </c>
      <c r="R67" s="3">
        <f ca="1">(IFERROR(INDIRECT("'ru double'!" &amp; ADDRESS(MATCH($N67,'ru double'!$A$1:$A$34,0),MATCH($O$1,'ru double'!$A$1:$AH$1,0))),0)
+ IFERROR(INDIRECT("'ru double'!" &amp; ADDRESS(MATCH($N67,'ru double'!$A$1:$A$34,0),MATCH($P$1,'ru double'!$A$1:$AH$1,0))),0)
+ IFERROR(INDIRECT("'ru double'!" &amp; ADDRESS(MATCH($N67,'ru double'!$A$1:$A$34,0),MATCH($Q$1,'ru double'!$A$1:$AH$1,0))),0)
+ IFERROR(INDIRECT("'ru double'!" &amp; ADDRESS(MATCH($N67,'ru double'!$A$1:$A$34,0),MATCH($R$1,'ru double'!$A$1:$AH$1,0))),0)
+ IFERROR(INDIRECT("'ru double'!" &amp; ADDRESS(MATCH($N67,'ru double'!$A$1:$A$34,0),MATCH($N$2,'ru double'!$A$1:$AH$1,0))),0)
+ IFERROR(INDIRECT("'ru double'!" &amp; ADDRESS(MATCH($N67,'ru double'!$A$1:$A$34,0),MATCH($O$2,'ru double'!$A$1:$AH$1,0))),0)
+ IFERROR(INDIRECT("'ru double'!" &amp; ADDRESS(MATCH($N67,'ru double'!$A$1:$A$34,0),MATCH($P$2,'ru double'!$A$1:$AH$1,0))),0)
+ IFERROR(INDIRECT("'ru double'!" &amp; ADDRESS(MATCH($N67,'ru double'!$A$1:$A$34,0),MATCH($Q$2,'ru double'!$A$1:$AH$1,0))),0)
+ IFERROR(INDIRECT("'ru double'!" &amp; ADDRESS(MATCH($N67,'ru double'!$A$1:$A$34,0),MATCH($R$2,'ru double'!$A$1:$AH$1,0))),0)
+ IFERROR(INDIRECT("'ru double'!" &amp; ADDRESS(MATCH($N67,'ru double'!$A$1:$A$34,0),MATCH($N$3,'ru double'!$A$1:$AH$1,0))),0)
+ IFERROR(INDIRECT("'ru double'!" &amp; ADDRESS(MATCH($N67,'ru double'!$A$1:$A$34,0),MATCH($O$3,'ru double'!$A$1:$AH$1,0))),0)
+ IFERROR(INDIRECT("'ru double'!" &amp; ADDRESS(MATCH($N67,'ru double'!$A$1:$A$34,0),MATCH($P$3,'ru double'!$A$1:$AH$1,0))),0)
+ IFERROR(INDIRECT("'ru double'!" &amp; ADDRESS(MATCH($N67,'ru double'!$A$1:$A$34,0),MATCH($Q$3,'ru double'!$A$1:$AH$1,0))),0)
+ IFERROR(INDIRECT("'ru double'!" &amp; ADDRESS(MATCH($N67,'ru double'!$A$1:$A$34,0),MATCH($R$3,'ru double'!$A$1:$AH$1,0))),0)
+ IFERROR(INDIRECT("'ru double'!" &amp; ADDRESS(MATCH($N67,'ru double'!$A$1:$A$34,0),MATCH($N$1,'ru double'!$A$1:$AH$1,0))),0)) / SUM('ru double'!$B$2:$AH$34)</f>
        <v>1.4519468989715206E-2</v>
      </c>
      <c r="S67" s="3">
        <f t="shared" ca="1" si="23"/>
        <v>-2.1197218492999197E-2</v>
      </c>
    </row>
    <row r="68" spans="1:23" x14ac:dyDescent="0.25">
      <c r="A68" s="1" t="s">
        <v>225</v>
      </c>
      <c r="B68" s="3">
        <f ca="1">(IFERROR(INDIRECT("'en double'!" &amp; ADDRESS(MATCH($I$1,'en double'!$A$1:$AA$1,0),MATCH($A68,'en double'!$A$1:$A$27,0))),0)
+ IFERROR(INDIRECT("'en double'!" &amp; ADDRESS(MATCH($G$1,'en double'!$A$1:$AA$1,0),MATCH($A68,'en double'!$A$1:$A$27,0))),0)
+ IFERROR(INDIRECT("'en double'!" &amp; ADDRESS(MATCH($H$1,'en double'!$A$1:$AA$1,0),MATCH($A68,'en double'!$A$1:$A$27,0))),0)
+ IFERROR(INDIRECT("'en double'!" &amp; ADDRESS(MATCH($J$1,'en double'!$A$1:$AA$1,0),MATCH($A68,'en double'!$A$1:$A$27,0))),0)
+ IFERROR(INDIRECT("'en double'!" &amp; ADDRESS(MATCH($K$1,'en double'!$A$1:$AA$1,0),MATCH($A68,'en double'!$A$1:$A$27,0))),0)
+ IFERROR(INDIRECT("'en double'!" &amp; ADDRESS(MATCH($L$1,'en double'!$A$1:$AA$1,0),MATCH($A68,'en double'!$A$1:$A$27,0))),0)
+ IFERROR(INDIRECT("'en double'!" &amp; ADDRESS(MATCH($F$2,'en double'!$A$1:$AA$1,0),MATCH($A68,'en double'!$A$1:$A$27,0))),0)
+ IFERROR(INDIRECT("'en double'!" &amp; ADDRESS(MATCH($G$2,'en double'!$A$1:$AA$1,0),MATCH($A68,'en double'!$A$1:$A$27,0))),0)
+ IFERROR(INDIRECT("'en double'!" &amp; ADDRESS(MATCH($H$2,'en double'!$A$1:$AA$1,0),MATCH($A68,'en double'!$A$1:$A$27,0))),0)
+ IFERROR(INDIRECT("'en double'!" &amp; ADDRESS(MATCH($I$2,'en double'!$A$1:$AA$1,0),MATCH($A68,'en double'!$A$1:$A$27,0))),0)
+ IFERROR(INDIRECT("'en double'!" &amp; ADDRESS(MATCH($J$2,'en double'!$A$1:$AA$1,0),MATCH($A68,'en double'!$A$1:$A$27,0))),0)
+ IFERROR(INDIRECT("'en double'!" &amp; ADDRESS(MATCH($K$2,'en double'!$A$1:$AA$1,0),MATCH($A68,'en double'!$A$1:$A$27,0))),0)
+ IFERROR(INDIRECT("'en double'!" &amp; ADDRESS(MATCH($F$3,'en double'!$A$1:$AA$1,0),MATCH($A68,'en double'!$A$1:$A$27,0))),0)
+ IFERROR(INDIRECT("'en double'!" &amp; ADDRESS(MATCH($G$3,'en double'!$A$1:$AA$1,0),MATCH($A68,'en double'!$A$1:$A$27,0))),0)
+ IFERROR(INDIRECT("'en double'!" &amp; ADDRESS(MATCH($H$3,'en double'!$A$1:$AA$1,0),MATCH($A68,'en double'!$A$1:$A$27,0))),0)
+ IFERROR(INDIRECT("'en double'!" &amp; ADDRESS(MATCH($I$3,'en double'!$A$1:$AA$1,0),MATCH($A68,'en double'!$A$1:$A$27,0))),0)
+ IFERROR(INDIRECT("'en double'!" &amp; ADDRESS(MATCH($J$3,'en double'!$A$1:$AA$1,0),MATCH($A68,'en double'!$A$1:$A$27,0))),0)
+ IFERROR(INDIRECT("'en double'!" &amp; ADDRESS(MATCH($F$1,'en double'!$A$1:$AA$1,0),MATCH($A68,'en double'!$A$1:$A$27,0))),0)) / SUM('en double'!$B$2:$AA$27)</f>
        <v>1.3837897470868681E-2</v>
      </c>
      <c r="C68" s="3">
        <f ca="1">(IFERROR(INDIRECT("'en double'!" &amp; ADDRESS(MATCH($B$1,'en double'!$A$1:$AA$1,0),MATCH($A68,'en double'!$A$1:$A$27,0))),0)
+ IFERROR(INDIRECT("'en double'!" &amp; ADDRESS(MATCH($C$1,'en double'!$A$1:$AA$1,0),MATCH($A68,'en double'!$A$1:$A$27,0))),0)
+ IFERROR(INDIRECT("'en double'!" &amp; ADDRESS(MATCH($D$1,'en double'!$A$1:$AA$1,0),MATCH($A68,'en double'!$A$1:$A$27,0))),0)
+ IFERROR(INDIRECT("'en double'!" &amp; ADDRESS(MATCH($E$1,'en double'!$A$1:$AA$1,0),MATCH($A68,'en double'!$A$1:$A$27,0))),0)
+ IFERROR(INDIRECT("'en double'!" &amp; ADDRESS(MATCH($A$2,'en double'!$A$1:$AA$1,0),MATCH($A68,'en double'!$A$1:$A$27,0))),0)
+ IFERROR(INDIRECT("'en double'!" &amp; ADDRESS(MATCH($B$2,'en double'!$A$1:$AA$1,0),MATCH($A68,'en double'!$A$1:$A$27,0))),0)
+ IFERROR(INDIRECT("'en double'!" &amp; ADDRESS(MATCH($C$2,'en double'!$A$1:$AA$1,0),MATCH($A68,'en double'!$A$1:$A$27,0))),0)
+ IFERROR(INDIRECT("'en double'!" &amp; ADDRESS(MATCH($D$2,'en double'!$A$1:$AA$1,0),MATCH($A68,'en double'!$A$1:$A$27,0))),0)
+ IFERROR(INDIRECT("'en double'!" &amp; ADDRESS(MATCH($E$2,'en double'!$A$1:$AA$1,0),MATCH($A68,'en double'!$A$1:$A$27,0))),0)
+ IFERROR(INDIRECT("'en double'!" &amp; ADDRESS(MATCH($A$3,'en double'!$A$1:$AA$1,0),MATCH($A68,'en double'!$A$1:$A$27,0))),0)
+ IFERROR(INDIRECT("'en double'!" &amp; ADDRESS(MATCH($B$3,'en double'!$A$1:$AA$1,0),MATCH($A68,'en double'!$A$1:$A$27,0))),0)
+ IFERROR(INDIRECT("'en double'!" &amp; ADDRESS(MATCH($C$3,'en double'!$A$1:$AA$1,0),MATCH($A68,'en double'!$A$1:$A$27,0))),0)
+ IFERROR(INDIRECT("'en double'!" &amp; ADDRESS(MATCH($D$3,'en double'!$A$1:$AA$1,0),MATCH($A68,'en double'!$A$1:$A$27,0))),0)
+ IFERROR(INDIRECT("'en double'!" &amp; ADDRESS(MATCH($E$3,'en double'!$A$1:$AA$1,0),MATCH($A68,'en double'!$A$1:$A$27,0))),0)
+ IFERROR(INDIRECT("'en double'!" &amp; ADDRESS(MATCH($A$1,'en double'!$A$1:$AA$1,0),MATCH($A68,'en double'!$A$1:$A$27,0))),0)) / SUM('en double'!$B$2:$AA$27)</f>
        <v>4.6558338698512568E-3</v>
      </c>
      <c r="D68" s="3">
        <f ca="1">(IFERROR(INDIRECT("'en double'!" &amp; ADDRESS(MATCH(A68,'en double'!$A$1:$A$27,0),MATCH($I$1,'en double'!$A$1:$AA$1,0))),0)
+ IFERROR(INDIRECT("'en double'!" &amp; ADDRESS(MATCH(A68,'en double'!$A$1:$A$27,0),MATCH($G$1,'en double'!$A$1:$AA$1,0))),0)
+ IFERROR(INDIRECT("'en double'!" &amp; ADDRESS(MATCH(A68,'en double'!$A$1:$A$27,0),MATCH($H$1,'en double'!$A$1:$AA$1,0))),0)
+ IFERROR(INDIRECT("'en double'!" &amp; ADDRESS(MATCH(A68,'en double'!$A$1:$A$27,0),MATCH($J$1,'en double'!$A$1:$AA$1,0))),0)
+ IFERROR(INDIRECT("'en double'!" &amp; ADDRESS(MATCH(A68,'en double'!$A$1:$A$27,0),MATCH($K$1,'en double'!$A$1:$AA$1,0))),0)
+ IFERROR(INDIRECT("'en double'!" &amp; ADDRESS(MATCH(A68,'en double'!$A$1:$A$27,0),MATCH($L$1,'en double'!$A$1:$AA$1,0))),0)
+ IFERROR(INDIRECT("'en double'!" &amp; ADDRESS(MATCH(A68,'en double'!$A$1:$A$27,0),MATCH($F$2,'en double'!$A$1:$AA$1,0))),0)
+ IFERROR(INDIRECT("'en double'!" &amp; ADDRESS(MATCH(A68,'en double'!$A$1:$A$27,0),MATCH($G$2,'en double'!$A$1:$AA$1,0))),0)
+ IFERROR(INDIRECT("'en double'!" &amp; ADDRESS(MATCH(A68,'en double'!$A$1:$A$27,0),MATCH($H$2,'en double'!$A$1:$AA$1,0))),0)
+ IFERROR(INDIRECT("'en double'!" &amp; ADDRESS(MATCH(A68,'en double'!$A$1:$A$27,0),MATCH($I$2,'en double'!$A$1:$AA$1,0))),0)
+ IFERROR(INDIRECT("'en double'!" &amp; ADDRESS(MATCH(A68,'en double'!$A$1:$A$27,0),MATCH($J$2,'en double'!$A$1:$AA$1,0))),0)
+ IFERROR(INDIRECT("'en double'!" &amp; ADDRESS(MATCH(A68,'en double'!$A$1:$A$27,0),MATCH($K$2,'en double'!$A$1:$AA$1,0))),0)
+ IFERROR(INDIRECT("'en double'!" &amp; ADDRESS(MATCH(A68,'en double'!$A$1:$A$27,0),MATCH($F$3,'en double'!$A$1:$AA$1,0))),0)
+ IFERROR(INDIRECT("'en double'!" &amp; ADDRESS(MATCH(A68,'en double'!$A$1:$A$27,0),MATCH($G$3,'en double'!$A$1:$AA$1,0))),0)
+ IFERROR(INDIRECT("'en double'!" &amp; ADDRESS(MATCH(A68,'en double'!$A$1:$A$27,0),MATCH($H$3,'en double'!$A$1:$AA$1,0))),0)
+ IFERROR(INDIRECT("'en double'!" &amp; ADDRESS(MATCH(A68,'en double'!$A$1:$A$27,0),MATCH($I$3,'en double'!$A$1:$AA$1,0))),0)
+ IFERROR(INDIRECT("'en double'!" &amp; ADDRESS(MATCH(A68,'en double'!$A$1:$A$27,0),MATCH($J$3,'en double'!$A$1:$AA$1,0))),0)
+ IFERROR(INDIRECT("'en double'!" &amp; ADDRESS(MATCH(A68,'en double'!$A$1:$A$27,0),MATCH($F$1,'en double'!$A$1:$AA$1,0))),0)) / SUM('en double'!$B$2:$AA$27)</f>
        <v>2.6839485472317749E-3</v>
      </c>
      <c r="E68" s="3">
        <f ca="1">(IFERROR(INDIRECT("'en double'!" &amp; ADDRESS(MATCH($A68,'en double'!$A$1:$A$27,0),MATCH($B$1,'en double'!$A$1:$AA$1,0))),0)
+ IFERROR(INDIRECT("'en double'!" &amp; ADDRESS(MATCH($A68,'en double'!$A$1:$A$27,0),MATCH($C$1,'en double'!$A$1:$AA$1,0))),0)
+ IFERROR(INDIRECT("'en double'!" &amp; ADDRESS(MATCH($A68,'en double'!$A$1:$A$27,0),MATCH($D$1,'en double'!$A$1:$AA$1,0))),0)
+ IFERROR(INDIRECT("'en double'!" &amp; ADDRESS(MATCH($A68,'en double'!$A$1:$A$27,0),MATCH($E$1,'en double'!$A$1:$AA$1,0))),0)
+ IFERROR(INDIRECT("'en double'!" &amp; ADDRESS(MATCH($A68,'en double'!$A$1:$A$27,0),MATCH($A$2,'en double'!$A$1:$AA$1,0))),0)
+ IFERROR(INDIRECT("'en double'!" &amp; ADDRESS(MATCH($A68,'en double'!$A$1:$A$27,0),MATCH($B$2,'en double'!$A$1:$AA$1,0))),0)
+ IFERROR(INDIRECT("'en double'!" &amp; ADDRESS(MATCH($A68,'en double'!$A$1:$A$27,0),MATCH($C$2,'en double'!$A$1:$AA$1,0))),0)
+ IFERROR(INDIRECT("'en double'!" &amp; ADDRESS(MATCH($A68,'en double'!$A$1:$A$27,0),MATCH($D$2,'en double'!$A$1:$AA$1,0))),0)
+ IFERROR(INDIRECT("'en double'!" &amp; ADDRESS(MATCH($A68,'en double'!$A$1:$A$27,0),MATCH($E$2,'en double'!$A$1:$AA$1,0))),0)
+ IFERROR(INDIRECT("'en double'!" &amp; ADDRESS(MATCH($A68,'en double'!$A$1:$A$27,0),MATCH($A$3,'en double'!$A$1:$AA$1,0))),0)
+ IFERROR(INDIRECT("'en double'!" &amp; ADDRESS(MATCH($A68,'en double'!$A$1:$A$27,0),MATCH($B$3,'en double'!$A$1:$AA$1,0))),0)
+ IFERROR(INDIRECT("'en double'!" &amp; ADDRESS(MATCH($A68,'en double'!$A$1:$A$27,0),MATCH($C$3,'en double'!$A$1:$AA$1,0))),0)
+ IFERROR(INDIRECT("'en double'!" &amp; ADDRESS(MATCH($A68,'en double'!$A$1:$A$27,0),MATCH($D$3,'en double'!$A$1:$AA$1,0))),0)
+ IFERROR(INDIRECT("'en double'!" &amp; ADDRESS(MATCH($A68,'en double'!$A$1:$A$27,0),MATCH($E$3,'en double'!$A$1:$AA$1,0))),0)
+ IFERROR(INDIRECT("'en double'!" &amp; ADDRESS(MATCH($A68,'en double'!$A$1:$A$27,0),MATCH($A$1,'en double'!$A$1:$AA$1,0))),0)) / SUM('en double'!$B$2:$AA$27)</f>
        <v>3.5372203258933494E-3</v>
      </c>
      <c r="F68" s="3">
        <f t="shared" ca="1" si="22"/>
        <v>8.3287918223558487E-3</v>
      </c>
      <c r="M68" s="143"/>
      <c r="N68" s="105" t="s">
        <v>161</v>
      </c>
      <c r="O68" s="3">
        <f ca="1">(IFERROR(INDIRECT("'ru double'!" &amp; ADDRESS(MATCH($V$1,'ru double'!$A$1:$AH$1,0),MATCH($N68,'ru double'!$A$1:$A$34,0))),0)
+ IFERROR(INDIRECT("'ru double'!" &amp; ADDRESS(MATCH($T$1,'ru double'!$A$1:$AH$1,0),MATCH($N68,'ru double'!$A$1:$A$34,0))),0)
+ IFERROR(INDIRECT("'ru double'!" &amp; ADDRESS(MATCH($U$1,'ru double'!$A$1:$AH$1,0),MATCH($N68,'ru double'!$A$1:$A$34,0))),0)
+ IFERROR(INDIRECT("'ru double'!" &amp; ADDRESS(MATCH($W$1,'ru double'!$A$1:$AH$1,0),MATCH($N68,'ru double'!$A$1:$A$34,0))),0)
+ IFERROR(INDIRECT("'ru double'!" &amp; ADDRESS(MATCH($X$1,'ru double'!$A$1:$AH$1,0),MATCH($N68,'ru double'!$A$1:$A$34,0))),0)
+ IFERROR(INDIRECT("'ru double'!" &amp; ADDRESS(MATCH($Y$1,'ru double'!$A$1:$AH$1,0),MATCH($N68,'ru double'!$A$1:$A$34,0))),0)
+ IFERROR(INDIRECT("'ru double'!" &amp; ADDRESS(MATCH($S$2,'ru double'!$A$1:$AH$1,0),MATCH($N68,'ru double'!$A$1:$A$34,0))),0)
+ IFERROR(INDIRECT("'ru double'!" &amp; ADDRESS(MATCH($T$2,'ru double'!$A$1:$AH$1,0),MATCH($N68,'ru double'!$A$1:$A$34,0))),0)
+ IFERROR(INDIRECT("'ru double'!" &amp; ADDRESS(MATCH($U$2,'ru double'!$A$1:$AH$1,0),MATCH($N68,'ru double'!$A$1:$A$34,0))),0)
+ IFERROR(INDIRECT("'ru double'!" &amp; ADDRESS(MATCH($V$2,'ru double'!$A$1:$AH$1,0),MATCH($N68,'ru double'!$A$1:$A$34,0))),0)
+ IFERROR(INDIRECT("'ru double'!" &amp; ADDRESS(MATCH($W$2,'ru double'!$A$1:$AH$1,0),MATCH($N68,'ru double'!$A$1:$A$34,0))),0)
+ IFERROR(INDIRECT("'ru double'!" &amp; ADDRESS(MATCH($X$2,'ru double'!$A$1:$AH$1,0),MATCH($N68,'ru double'!$A$1:$A$34,0))),0)
+ IFERROR(INDIRECT("'ru double'!" &amp; ADDRESS(MATCH($S$3,'ru double'!$A$1:$AH$1,0),MATCH($N68,'ru double'!$A$1:$A$34,0))),0)
+ IFERROR(INDIRECT("'ru double'!" &amp; ADDRESS(MATCH($T$3,'ru double'!$A$1:$AH$1,0),MATCH($N68,'ru double'!$A$1:$A$34,0))),0)
+ IFERROR(INDIRECT("'ru double'!" &amp; ADDRESS(MATCH($U$3,'ru double'!$A$1:$AH$1,0),MATCH($N68,'ru double'!$A$1:$A$34,0))),0)
+ IFERROR(INDIRECT("'ru double'!" &amp; ADDRESS(MATCH($V$3,'ru double'!$A$1:$AH$1,0),MATCH($N68,'ru double'!$A$1:$A$34,0))),0)
+ IFERROR(INDIRECT("'ru double'!" &amp; ADDRESS(MATCH($W$3,'ru double'!$A$1:$AH$1,0),MATCH($N68,'ru double'!$A$1:$A$34,0))),0)
+ IFERROR(INDIRECT("'ru double'!" &amp; ADDRESS(MATCH($S$1,'ru double'!$A$1:$AH$1,0),MATCH($N68,'ru double'!$A$1:$A$34,0))),0)) / SUM('ru double'!$B$2:$AH$34)</f>
        <v>2.0650391954015893E-3</v>
      </c>
      <c r="P68" s="3">
        <f ca="1">(IFERROR(INDIRECT("'ru double'!" &amp; ADDRESS(MATCH($O$1,'ru double'!$A$1:$AH$1,0),MATCH($N68,'ru double'!$A$1:$A$34,0))),0)
+ IFERROR(INDIRECT("'ru double'!" &amp; ADDRESS(MATCH($P$1,'ru double'!$A$1:$AH$1,0),MATCH($N68,'ru double'!$A$1:$A$34,0))),0)
+ IFERROR(INDIRECT("'ru double'!" &amp; ADDRESS(MATCH($Q$1,'ru double'!$A$1:$AH$1,0),MATCH($N68,'ru double'!$A$1:$A$34,0))),0)
+ IFERROR(INDIRECT("'ru double'!" &amp; ADDRESS(MATCH($R$1,'ru double'!$A$1:$AH$1,0),MATCH($N68,'ru double'!$A$1:$A$34,0))),0)
+ IFERROR(INDIRECT("'ru double'!" &amp; ADDRESS(MATCH($N$2,'ru double'!$A$1:$AH$1,0),MATCH($N68,'ru double'!$A$1:$A$34,0))),0)
+ IFERROR(INDIRECT("'ru double'!" &amp; ADDRESS(MATCH($O$2,'ru double'!$A$1:$AH$1,0),MATCH($N68,'ru double'!$A$1:$A$34,0))),0)
+ IFERROR(INDIRECT("'ru double'!" &amp; ADDRESS(MATCH($P$2,'ru double'!$A$1:$AH$1,0),MATCH($N68,'ru double'!$A$1:$A$34,0))),0)
+ IFERROR(INDIRECT("'ru double'!" &amp; ADDRESS(MATCH($Q$2,'ru double'!$A$1:$AH$1,0),MATCH($N68,'ru double'!$A$1:$A$34,0))),0)
+ IFERROR(INDIRECT("'ru double'!" &amp; ADDRESS(MATCH($R$2,'ru double'!$A$1:$AH$1,0),MATCH($N68,'ru double'!$A$1:$A$34,0))),0)
+ IFERROR(INDIRECT("'ru double'!" &amp; ADDRESS(MATCH($N$3,'ru double'!$A$1:$AH$1,0),MATCH($N68,'ru double'!$A$1:$A$34,0))),0)
+ IFERROR(INDIRECT("'ru double'!" &amp; ADDRESS(MATCH($O$3,'ru double'!$A$1:$AH$1,0),MATCH($N68,'ru double'!$A$1:$A$34,0))),0)
+ IFERROR(INDIRECT("'ru double'!" &amp; ADDRESS(MATCH($P$3,'ru double'!$A$1:$AH$1,0),MATCH($N68,'ru double'!$A$1:$A$34,0))),0)
+ IFERROR(INDIRECT("'ru double'!" &amp; ADDRESS(MATCH($Q$3,'ru double'!$A$1:$AH$1,0),MATCH($N68,'ru double'!$A$1:$A$34,0))),0)
+ IFERROR(INDIRECT("'ru double'!" &amp; ADDRESS(MATCH($R$3,'ru double'!$A$1:$AH$1,0),MATCH($N68,'ru double'!$A$1:$A$34,0))),0)
+ IFERROR(INDIRECT("'ru double'!" &amp; ADDRESS(MATCH($N$1,'ru double'!$A$1:$AH$1,0),MATCH($N68,'ru double'!$A$1:$A$34,0))),0)) / SUM('ru double'!$B$2:$AH$34)</f>
        <v>1.2220809218338631E-2</v>
      </c>
      <c r="Q68" s="3">
        <f ca="1">(IFERROR(INDIRECT("'ru double'!" &amp; ADDRESS(MATCH($N68,'ru double'!$A$1:$A$34,0),MATCH($V$1,'ru double'!$A$1:$AH$1,0))),0)
+ IFERROR(INDIRECT("'ru double'!" &amp; ADDRESS(MATCH($N68,'ru double'!$A$1:$A$34,0),MATCH($T$1,'ru double'!$A$1:$AH$1,0))),0)
+ IFERROR(INDIRECT("'ru double'!" &amp; ADDRESS(MATCH($N68,'ru double'!$A$1:$A$34,0),MATCH($U$1,'ru double'!$A$1:$AH$1,0))),0)
+ IFERROR(INDIRECT("'ru double'!" &amp; ADDRESS(MATCH($N68,'ru double'!$A$1:$A$34,0),MATCH($W$1,'ru double'!$A$1:$AH$1,0))),0)
+ IFERROR(INDIRECT("'ru double'!" &amp; ADDRESS(MATCH($N68,'ru double'!$A$1:$A$34,0),MATCH($X$1,'ru double'!$A$1:$AH$1,0))),0)
+ IFERROR(INDIRECT("'ru double'!" &amp; ADDRESS(MATCH($N68,'ru double'!$A$1:$A$34,0),MATCH($Y$1,'ru double'!$A$1:$AH$1,0))),0)
+ IFERROR(INDIRECT("'ru double'!" &amp; ADDRESS(MATCH($N68,'ru double'!$A$1:$A$34,0),MATCH($S$2,'ru double'!$A$1:$AH$1,0))),0)
+ IFERROR(INDIRECT("'ru double'!" &amp; ADDRESS(MATCH($N68,'ru double'!$A$1:$A$34,0),MATCH($T$2,'ru double'!$A$1:$AH$1,0))),0)
+ IFERROR(INDIRECT("'ru double'!" &amp; ADDRESS(MATCH($N68,'ru double'!$A$1:$A$34,0),MATCH($U$2,'ru double'!$A$1:$AH$1,0))),0)
+ IFERROR(INDIRECT("'ru double'!" &amp; ADDRESS(MATCH($N68,'ru double'!$A$1:$A$34,0),MATCH($V$2,'ru double'!$A$1:$AH$1,0))),0)
+ IFERROR(INDIRECT("'ru double'!" &amp; ADDRESS(MATCH($N68,'ru double'!$A$1:$A$34,0),MATCH($W$2,'ru double'!$A$1:$AH$1,0))),0)
+ IFERROR(INDIRECT("'ru double'!" &amp; ADDRESS(MATCH($N68,'ru double'!$A$1:$A$34,0),MATCH($X$2,'ru double'!$A$1:$AH$1,0))),0)
+ IFERROR(INDIRECT("'ru double'!" &amp; ADDRESS(MATCH($N68,'ru double'!$A$1:$A$34,0),MATCH($S$3,'ru double'!$A$1:$AH$1,0))),0)
+ IFERROR(INDIRECT("'ru double'!" &amp; ADDRESS(MATCH($N68,'ru double'!$A$1:$A$34,0),MATCH($T$3,'ru double'!$A$1:$AH$1,0))),0)
+ IFERROR(INDIRECT("'ru double'!" &amp; ADDRESS(MATCH($N68,'ru double'!$A$1:$A$34,0),MATCH($U$3,'ru double'!$A$1:$AH$1,0))),0)
+ IFERROR(INDIRECT("'ru double'!" &amp; ADDRESS(MATCH($N68,'ru double'!$A$1:$A$34,0),MATCH($V$3,'ru double'!$A$1:$AH$1,0))),0)
+ IFERROR(INDIRECT("'ru double'!" &amp; ADDRESS(MATCH($N68,'ru double'!$A$1:$A$34,0),MATCH($W$3,'ru double'!$A$1:$AH$1,0))),0)
+ IFERROR(INDIRECT("'ru double'!" &amp; ADDRESS(MATCH($N68,'ru double'!$A$1:$A$34,0),MATCH($S$1,'ru double'!$A$1:$AH$1,0))),0)) / SUM('ru double'!$B$2:$AH$34)</f>
        <v>4.6157394627636007E-3</v>
      </c>
      <c r="R68" s="3">
        <f ca="1">(IFERROR(INDIRECT("'ru double'!" &amp; ADDRESS(MATCH($N68,'ru double'!$A$1:$A$34,0),MATCH($O$1,'ru double'!$A$1:$AH$1,0))),0)
+ IFERROR(INDIRECT("'ru double'!" &amp; ADDRESS(MATCH($N68,'ru double'!$A$1:$A$34,0),MATCH($P$1,'ru double'!$A$1:$AH$1,0))),0)
+ IFERROR(INDIRECT("'ru double'!" &amp; ADDRESS(MATCH($N68,'ru double'!$A$1:$A$34,0),MATCH($Q$1,'ru double'!$A$1:$AH$1,0))),0)
+ IFERROR(INDIRECT("'ru double'!" &amp; ADDRESS(MATCH($N68,'ru double'!$A$1:$A$34,0),MATCH($R$1,'ru double'!$A$1:$AH$1,0))),0)
+ IFERROR(INDIRECT("'ru double'!" &amp; ADDRESS(MATCH($N68,'ru double'!$A$1:$A$34,0),MATCH($N$2,'ru double'!$A$1:$AH$1,0))),0)
+ IFERROR(INDIRECT("'ru double'!" &amp; ADDRESS(MATCH($N68,'ru double'!$A$1:$A$34,0),MATCH($O$2,'ru double'!$A$1:$AH$1,0))),0)
+ IFERROR(INDIRECT("'ru double'!" &amp; ADDRESS(MATCH($N68,'ru double'!$A$1:$A$34,0),MATCH($P$2,'ru double'!$A$1:$AH$1,0))),0)
+ IFERROR(INDIRECT("'ru double'!" &amp; ADDRESS(MATCH($N68,'ru double'!$A$1:$A$34,0),MATCH($Q$2,'ru double'!$A$1:$AH$1,0))),0)
+ IFERROR(INDIRECT("'ru double'!" &amp; ADDRESS(MATCH($N68,'ru double'!$A$1:$A$34,0),MATCH($R$2,'ru double'!$A$1:$AH$1,0))),0)
+ IFERROR(INDIRECT("'ru double'!" &amp; ADDRESS(MATCH($N68,'ru double'!$A$1:$A$34,0),MATCH($N$3,'ru double'!$A$1:$AH$1,0))),0)
+ IFERROR(INDIRECT("'ru double'!" &amp; ADDRESS(MATCH($N68,'ru double'!$A$1:$A$34,0),MATCH($O$3,'ru double'!$A$1:$AH$1,0))),0)
+ IFERROR(INDIRECT("'ru double'!" &amp; ADDRESS(MATCH($N68,'ru double'!$A$1:$A$34,0),MATCH($P$3,'ru double'!$A$1:$AH$1,0))),0)
+ IFERROR(INDIRECT("'ru double'!" &amp; ADDRESS(MATCH($N68,'ru double'!$A$1:$A$34,0),MATCH($Q$3,'ru double'!$A$1:$AH$1,0))),0)
+ IFERROR(INDIRECT("'ru double'!" &amp; ADDRESS(MATCH($N68,'ru double'!$A$1:$A$34,0),MATCH($R$3,'ru double'!$A$1:$AH$1,0))),0)
+ IFERROR(INDIRECT("'ru double'!" &amp; ADDRESS(MATCH($N68,'ru double'!$A$1:$A$34,0),MATCH($N$1,'ru double'!$A$1:$AH$1,0))),0)) / SUM('ru double'!$B$2:$AH$34)</f>
        <v>1.1981432635597091E-2</v>
      </c>
      <c r="S68" s="3">
        <f t="shared" ca="1" si="23"/>
        <v>-1.7521463195770533E-2</v>
      </c>
    </row>
    <row r="69" spans="1:23" x14ac:dyDescent="0.25">
      <c r="A69" s="1" t="s">
        <v>229</v>
      </c>
      <c r="B69" s="3">
        <f ca="1">(IFERROR(INDIRECT("'en double'!" &amp; ADDRESS(MATCH($I$1,'en double'!$A$1:$AA$1,0),MATCH($A69,'en double'!$A$1:$A$27,0))),0)
+ IFERROR(INDIRECT("'en double'!" &amp; ADDRESS(MATCH($G$1,'en double'!$A$1:$AA$1,0),MATCH($A69,'en double'!$A$1:$A$27,0))),0)
+ IFERROR(INDIRECT("'en double'!" &amp; ADDRESS(MATCH($H$1,'en double'!$A$1:$AA$1,0),MATCH($A69,'en double'!$A$1:$A$27,0))),0)
+ IFERROR(INDIRECT("'en double'!" &amp; ADDRESS(MATCH($J$1,'en double'!$A$1:$AA$1,0),MATCH($A69,'en double'!$A$1:$A$27,0))),0)
+ IFERROR(INDIRECT("'en double'!" &amp; ADDRESS(MATCH($K$1,'en double'!$A$1:$AA$1,0),MATCH($A69,'en double'!$A$1:$A$27,0))),0)
+ IFERROR(INDIRECT("'en double'!" &amp; ADDRESS(MATCH($L$1,'en double'!$A$1:$AA$1,0),MATCH($A69,'en double'!$A$1:$A$27,0))),0)
+ IFERROR(INDIRECT("'en double'!" &amp; ADDRESS(MATCH($F$2,'en double'!$A$1:$AA$1,0),MATCH($A69,'en double'!$A$1:$A$27,0))),0)
+ IFERROR(INDIRECT("'en double'!" &amp; ADDRESS(MATCH($G$2,'en double'!$A$1:$AA$1,0),MATCH($A69,'en double'!$A$1:$A$27,0))),0)
+ IFERROR(INDIRECT("'en double'!" &amp; ADDRESS(MATCH($H$2,'en double'!$A$1:$AA$1,0),MATCH($A69,'en double'!$A$1:$A$27,0))),0)
+ IFERROR(INDIRECT("'en double'!" &amp; ADDRESS(MATCH($I$2,'en double'!$A$1:$AA$1,0),MATCH($A69,'en double'!$A$1:$A$27,0))),0)
+ IFERROR(INDIRECT("'en double'!" &amp; ADDRESS(MATCH($J$2,'en double'!$A$1:$AA$1,0),MATCH($A69,'en double'!$A$1:$A$27,0))),0)
+ IFERROR(INDIRECT("'en double'!" &amp; ADDRESS(MATCH($K$2,'en double'!$A$1:$AA$1,0),MATCH($A69,'en double'!$A$1:$A$27,0))),0)
+ IFERROR(INDIRECT("'en double'!" &amp; ADDRESS(MATCH($F$3,'en double'!$A$1:$AA$1,0),MATCH($A69,'en double'!$A$1:$A$27,0))),0)
+ IFERROR(INDIRECT("'en double'!" &amp; ADDRESS(MATCH($G$3,'en double'!$A$1:$AA$1,0),MATCH($A69,'en double'!$A$1:$A$27,0))),0)
+ IFERROR(INDIRECT("'en double'!" &amp; ADDRESS(MATCH($H$3,'en double'!$A$1:$AA$1,0),MATCH($A69,'en double'!$A$1:$A$27,0))),0)
+ IFERROR(INDIRECT("'en double'!" &amp; ADDRESS(MATCH($I$3,'en double'!$A$1:$AA$1,0),MATCH($A69,'en double'!$A$1:$A$27,0))),0)
+ IFERROR(INDIRECT("'en double'!" &amp; ADDRESS(MATCH($J$3,'en double'!$A$1:$AA$1,0),MATCH($A69,'en double'!$A$1:$A$27,0))),0)
+ IFERROR(INDIRECT("'en double'!" &amp; ADDRESS(MATCH($F$1,'en double'!$A$1:$AA$1,0),MATCH($A69,'en double'!$A$1:$A$27,0))),0)) / SUM('en double'!$B$2:$AA$27)</f>
        <v>2.1940529702157772E-3</v>
      </c>
      <c r="C69" s="3">
        <f ca="1">(IFERROR(INDIRECT("'en double'!" &amp; ADDRESS(MATCH($B$1,'en double'!$A$1:$AA$1,0),MATCH($A69,'en double'!$A$1:$A$27,0))),0)
+ IFERROR(INDIRECT("'en double'!" &amp; ADDRESS(MATCH($C$1,'en double'!$A$1:$AA$1,0),MATCH($A69,'en double'!$A$1:$A$27,0))),0)
+ IFERROR(INDIRECT("'en double'!" &amp; ADDRESS(MATCH($D$1,'en double'!$A$1:$AA$1,0),MATCH($A69,'en double'!$A$1:$A$27,0))),0)
+ IFERROR(INDIRECT("'en double'!" &amp; ADDRESS(MATCH($E$1,'en double'!$A$1:$AA$1,0),MATCH($A69,'en double'!$A$1:$A$27,0))),0)
+ IFERROR(INDIRECT("'en double'!" &amp; ADDRESS(MATCH($A$2,'en double'!$A$1:$AA$1,0),MATCH($A69,'en double'!$A$1:$A$27,0))),0)
+ IFERROR(INDIRECT("'en double'!" &amp; ADDRESS(MATCH($B$2,'en double'!$A$1:$AA$1,0),MATCH($A69,'en double'!$A$1:$A$27,0))),0)
+ IFERROR(INDIRECT("'en double'!" &amp; ADDRESS(MATCH($C$2,'en double'!$A$1:$AA$1,0),MATCH($A69,'en double'!$A$1:$A$27,0))),0)
+ IFERROR(INDIRECT("'en double'!" &amp; ADDRESS(MATCH($D$2,'en double'!$A$1:$AA$1,0),MATCH($A69,'en double'!$A$1:$A$27,0))),0)
+ IFERROR(INDIRECT("'en double'!" &amp; ADDRESS(MATCH($E$2,'en double'!$A$1:$AA$1,0),MATCH($A69,'en double'!$A$1:$A$27,0))),0)
+ IFERROR(INDIRECT("'en double'!" &amp; ADDRESS(MATCH($A$3,'en double'!$A$1:$AA$1,0),MATCH($A69,'en double'!$A$1:$A$27,0))),0)
+ IFERROR(INDIRECT("'en double'!" &amp; ADDRESS(MATCH($B$3,'en double'!$A$1:$AA$1,0),MATCH($A69,'en double'!$A$1:$A$27,0))),0)
+ IFERROR(INDIRECT("'en double'!" &amp; ADDRESS(MATCH($C$3,'en double'!$A$1:$AA$1,0),MATCH($A69,'en double'!$A$1:$A$27,0))),0)
+ IFERROR(INDIRECT("'en double'!" &amp; ADDRESS(MATCH($D$3,'en double'!$A$1:$AA$1,0),MATCH($A69,'en double'!$A$1:$A$27,0))),0)
+ IFERROR(INDIRECT("'en double'!" &amp; ADDRESS(MATCH($E$3,'en double'!$A$1:$AA$1,0),MATCH($A69,'en double'!$A$1:$A$27,0))),0)
+ IFERROR(INDIRECT("'en double'!" &amp; ADDRESS(MATCH($A$1,'en double'!$A$1:$AA$1,0),MATCH($A69,'en double'!$A$1:$A$27,0))),0)) / SUM('en double'!$B$2:$AA$27)</f>
        <v>5.7830110284887272E-3</v>
      </c>
      <c r="D69" s="3">
        <f ca="1">(IFERROR(INDIRECT("'en double'!" &amp; ADDRESS(MATCH(A69,'en double'!$A$1:$A$27,0),MATCH($I$1,'en double'!$A$1:$AA$1,0))),0)
+ IFERROR(INDIRECT("'en double'!" &amp; ADDRESS(MATCH(A69,'en double'!$A$1:$A$27,0),MATCH($G$1,'en double'!$A$1:$AA$1,0))),0)
+ IFERROR(INDIRECT("'en double'!" &amp; ADDRESS(MATCH(A69,'en double'!$A$1:$A$27,0),MATCH($H$1,'en double'!$A$1:$AA$1,0))),0)
+ IFERROR(INDIRECT("'en double'!" &amp; ADDRESS(MATCH(A69,'en double'!$A$1:$A$27,0),MATCH($J$1,'en double'!$A$1:$AA$1,0))),0)
+ IFERROR(INDIRECT("'en double'!" &amp; ADDRESS(MATCH(A69,'en double'!$A$1:$A$27,0),MATCH($K$1,'en double'!$A$1:$AA$1,0))),0)
+ IFERROR(INDIRECT("'en double'!" &amp; ADDRESS(MATCH(A69,'en double'!$A$1:$A$27,0),MATCH($L$1,'en double'!$A$1:$AA$1,0))),0)
+ IFERROR(INDIRECT("'en double'!" &amp; ADDRESS(MATCH(A69,'en double'!$A$1:$A$27,0),MATCH($F$2,'en double'!$A$1:$AA$1,0))),0)
+ IFERROR(INDIRECT("'en double'!" &amp; ADDRESS(MATCH(A69,'en double'!$A$1:$A$27,0),MATCH($G$2,'en double'!$A$1:$AA$1,0))),0)
+ IFERROR(INDIRECT("'en double'!" &amp; ADDRESS(MATCH(A69,'en double'!$A$1:$A$27,0),MATCH($H$2,'en double'!$A$1:$AA$1,0))),0)
+ IFERROR(INDIRECT("'en double'!" &amp; ADDRESS(MATCH(A69,'en double'!$A$1:$A$27,0),MATCH($I$2,'en double'!$A$1:$AA$1,0))),0)
+ IFERROR(INDIRECT("'en double'!" &amp; ADDRESS(MATCH(A69,'en double'!$A$1:$A$27,0),MATCH($J$2,'en double'!$A$1:$AA$1,0))),0)
+ IFERROR(INDIRECT("'en double'!" &amp; ADDRESS(MATCH(A69,'en double'!$A$1:$A$27,0),MATCH($K$2,'en double'!$A$1:$AA$1,0))),0)
+ IFERROR(INDIRECT("'en double'!" &amp; ADDRESS(MATCH(A69,'en double'!$A$1:$A$27,0),MATCH($F$3,'en double'!$A$1:$AA$1,0))),0)
+ IFERROR(INDIRECT("'en double'!" &amp; ADDRESS(MATCH(A69,'en double'!$A$1:$A$27,0),MATCH($G$3,'en double'!$A$1:$AA$1,0))),0)
+ IFERROR(INDIRECT("'en double'!" &amp; ADDRESS(MATCH(A69,'en double'!$A$1:$A$27,0),MATCH($H$3,'en double'!$A$1:$AA$1,0))),0)
+ IFERROR(INDIRECT("'en double'!" &amp; ADDRESS(MATCH(A69,'en double'!$A$1:$A$27,0),MATCH($I$3,'en double'!$A$1:$AA$1,0))),0)
+ IFERROR(INDIRECT("'en double'!" &amp; ADDRESS(MATCH(A69,'en double'!$A$1:$A$27,0),MATCH($J$3,'en double'!$A$1:$AA$1,0))),0)
+ IFERROR(INDIRECT("'en double'!" &amp; ADDRESS(MATCH(A69,'en double'!$A$1:$A$27,0),MATCH($F$1,'en double'!$A$1:$AA$1,0))),0)) / SUM('en double'!$B$2:$AA$27)</f>
        <v>4.214315072065866E-3</v>
      </c>
      <c r="E69" s="3">
        <f ca="1">(IFERROR(INDIRECT("'en double'!" &amp; ADDRESS(MATCH($A69,'en double'!$A$1:$A$27,0),MATCH($B$1,'en double'!$A$1:$AA$1,0))),0)
+ IFERROR(INDIRECT("'en double'!" &amp; ADDRESS(MATCH($A69,'en double'!$A$1:$A$27,0),MATCH($C$1,'en double'!$A$1:$AA$1,0))),0)
+ IFERROR(INDIRECT("'en double'!" &amp; ADDRESS(MATCH($A69,'en double'!$A$1:$A$27,0),MATCH($D$1,'en double'!$A$1:$AA$1,0))),0)
+ IFERROR(INDIRECT("'en double'!" &amp; ADDRESS(MATCH($A69,'en double'!$A$1:$A$27,0),MATCH($E$1,'en double'!$A$1:$AA$1,0))),0)
+ IFERROR(INDIRECT("'en double'!" &amp; ADDRESS(MATCH($A69,'en double'!$A$1:$A$27,0),MATCH($A$2,'en double'!$A$1:$AA$1,0))),0)
+ IFERROR(INDIRECT("'en double'!" &amp; ADDRESS(MATCH($A69,'en double'!$A$1:$A$27,0),MATCH($B$2,'en double'!$A$1:$AA$1,0))),0)
+ IFERROR(INDIRECT("'en double'!" &amp; ADDRESS(MATCH($A69,'en double'!$A$1:$A$27,0),MATCH($C$2,'en double'!$A$1:$AA$1,0))),0)
+ IFERROR(INDIRECT("'en double'!" &amp; ADDRESS(MATCH($A69,'en double'!$A$1:$A$27,0),MATCH($D$2,'en double'!$A$1:$AA$1,0))),0)
+ IFERROR(INDIRECT("'en double'!" &amp; ADDRESS(MATCH($A69,'en double'!$A$1:$A$27,0),MATCH($E$2,'en double'!$A$1:$AA$1,0))),0)
+ IFERROR(INDIRECT("'en double'!" &amp; ADDRESS(MATCH($A69,'en double'!$A$1:$A$27,0),MATCH($A$3,'en double'!$A$1:$AA$1,0))),0)
+ IFERROR(INDIRECT("'en double'!" &amp; ADDRESS(MATCH($A69,'en double'!$A$1:$A$27,0),MATCH($B$3,'en double'!$A$1:$AA$1,0))),0)
+ IFERROR(INDIRECT("'en double'!" &amp; ADDRESS(MATCH($A69,'en double'!$A$1:$A$27,0),MATCH($C$3,'en double'!$A$1:$AA$1,0))),0)
+ IFERROR(INDIRECT("'en double'!" &amp; ADDRESS(MATCH($A69,'en double'!$A$1:$A$27,0),MATCH($D$3,'en double'!$A$1:$AA$1,0))),0)
+ IFERROR(INDIRECT("'en double'!" &amp; ADDRESS(MATCH($A69,'en double'!$A$1:$A$27,0),MATCH($E$3,'en double'!$A$1:$AA$1,0))),0)
+ IFERROR(INDIRECT("'en double'!" &amp; ADDRESS(MATCH($A69,'en double'!$A$1:$A$27,0),MATCH($A$1,'en double'!$A$1:$AA$1,0))),0)) / SUM('en double'!$B$2:$AA$27)</f>
        <v>1.3749664152920581E-2</v>
      </c>
      <c r="F69" s="3">
        <f t="shared" ca="1" si="22"/>
        <v>-1.3124307139127666E-2</v>
      </c>
      <c r="M69" s="143"/>
      <c r="N69" s="105" t="s">
        <v>187</v>
      </c>
      <c r="O69" s="3">
        <f ca="1">(IFERROR(INDIRECT("'ru double'!" &amp; ADDRESS(MATCH($V$1,'ru double'!$A$1:$AH$1,0),MATCH($N69,'ru double'!$A$1:$A$34,0))),0)
+ IFERROR(INDIRECT("'ru double'!" &amp; ADDRESS(MATCH($T$1,'ru double'!$A$1:$AH$1,0),MATCH($N69,'ru double'!$A$1:$A$34,0))),0)
+ IFERROR(INDIRECT("'ru double'!" &amp; ADDRESS(MATCH($U$1,'ru double'!$A$1:$AH$1,0),MATCH($N69,'ru double'!$A$1:$A$34,0))),0)
+ IFERROR(INDIRECT("'ru double'!" &amp; ADDRESS(MATCH($W$1,'ru double'!$A$1:$AH$1,0),MATCH($N69,'ru double'!$A$1:$A$34,0))),0)
+ IFERROR(INDIRECT("'ru double'!" &amp; ADDRESS(MATCH($X$1,'ru double'!$A$1:$AH$1,0),MATCH($N69,'ru double'!$A$1:$A$34,0))),0)
+ IFERROR(INDIRECT("'ru double'!" &amp; ADDRESS(MATCH($Y$1,'ru double'!$A$1:$AH$1,0),MATCH($N69,'ru double'!$A$1:$A$34,0))),0)
+ IFERROR(INDIRECT("'ru double'!" &amp; ADDRESS(MATCH($S$2,'ru double'!$A$1:$AH$1,0),MATCH($N69,'ru double'!$A$1:$A$34,0))),0)
+ IFERROR(INDIRECT("'ru double'!" &amp; ADDRESS(MATCH($T$2,'ru double'!$A$1:$AH$1,0),MATCH($N69,'ru double'!$A$1:$A$34,0))),0)
+ IFERROR(INDIRECT("'ru double'!" &amp; ADDRESS(MATCH($U$2,'ru double'!$A$1:$AH$1,0),MATCH($N69,'ru double'!$A$1:$A$34,0))),0)
+ IFERROR(INDIRECT("'ru double'!" &amp; ADDRESS(MATCH($V$2,'ru double'!$A$1:$AH$1,0),MATCH($N69,'ru double'!$A$1:$A$34,0))),0)
+ IFERROR(INDIRECT("'ru double'!" &amp; ADDRESS(MATCH($W$2,'ru double'!$A$1:$AH$1,0),MATCH($N69,'ru double'!$A$1:$A$34,0))),0)
+ IFERROR(INDIRECT("'ru double'!" &amp; ADDRESS(MATCH($X$2,'ru double'!$A$1:$AH$1,0),MATCH($N69,'ru double'!$A$1:$A$34,0))),0)
+ IFERROR(INDIRECT("'ru double'!" &amp; ADDRESS(MATCH($S$3,'ru double'!$A$1:$AH$1,0),MATCH($N69,'ru double'!$A$1:$A$34,0))),0)
+ IFERROR(INDIRECT("'ru double'!" &amp; ADDRESS(MATCH($T$3,'ru double'!$A$1:$AH$1,0),MATCH($N69,'ru double'!$A$1:$A$34,0))),0)
+ IFERROR(INDIRECT("'ru double'!" &amp; ADDRESS(MATCH($U$3,'ru double'!$A$1:$AH$1,0),MATCH($N69,'ru double'!$A$1:$A$34,0))),0)
+ IFERROR(INDIRECT("'ru double'!" &amp; ADDRESS(MATCH($V$3,'ru double'!$A$1:$AH$1,0),MATCH($N69,'ru double'!$A$1:$A$34,0))),0)
+ IFERROR(INDIRECT("'ru double'!" &amp; ADDRESS(MATCH($W$3,'ru double'!$A$1:$AH$1,0),MATCH($N69,'ru double'!$A$1:$A$34,0))),0)
+ IFERROR(INDIRECT("'ru double'!" &amp; ADDRESS(MATCH($S$1,'ru double'!$A$1:$AH$1,0),MATCH($N69,'ru double'!$A$1:$A$34,0))),0)) / SUM('ru double'!$B$2:$AH$34)</f>
        <v>1.2157850824782421E-2</v>
      </c>
      <c r="P69" s="3">
        <f ca="1">(IFERROR(INDIRECT("'ru double'!" &amp; ADDRESS(MATCH($O$1,'ru double'!$A$1:$AH$1,0),MATCH($N69,'ru double'!$A$1:$A$34,0))),0)
+ IFERROR(INDIRECT("'ru double'!" &amp; ADDRESS(MATCH($P$1,'ru double'!$A$1:$AH$1,0),MATCH($N69,'ru double'!$A$1:$A$34,0))),0)
+ IFERROR(INDIRECT("'ru double'!" &amp; ADDRESS(MATCH($Q$1,'ru double'!$A$1:$AH$1,0),MATCH($N69,'ru double'!$A$1:$A$34,0))),0)
+ IFERROR(INDIRECT("'ru double'!" &amp; ADDRESS(MATCH($R$1,'ru double'!$A$1:$AH$1,0),MATCH($N69,'ru double'!$A$1:$A$34,0))),0)
+ IFERROR(INDIRECT("'ru double'!" &amp; ADDRESS(MATCH($N$2,'ru double'!$A$1:$AH$1,0),MATCH($N69,'ru double'!$A$1:$A$34,0))),0)
+ IFERROR(INDIRECT("'ru double'!" &amp; ADDRESS(MATCH($O$2,'ru double'!$A$1:$AH$1,0),MATCH($N69,'ru double'!$A$1:$A$34,0))),0)
+ IFERROR(INDIRECT("'ru double'!" &amp; ADDRESS(MATCH($P$2,'ru double'!$A$1:$AH$1,0),MATCH($N69,'ru double'!$A$1:$A$34,0))),0)
+ IFERROR(INDIRECT("'ru double'!" &amp; ADDRESS(MATCH($Q$2,'ru double'!$A$1:$AH$1,0),MATCH($N69,'ru double'!$A$1:$A$34,0))),0)
+ IFERROR(INDIRECT("'ru double'!" &amp; ADDRESS(MATCH($R$2,'ru double'!$A$1:$AH$1,0),MATCH($N69,'ru double'!$A$1:$A$34,0))),0)
+ IFERROR(INDIRECT("'ru double'!" &amp; ADDRESS(MATCH($N$3,'ru double'!$A$1:$AH$1,0),MATCH($N69,'ru double'!$A$1:$A$34,0))),0)
+ IFERROR(INDIRECT("'ru double'!" &amp; ADDRESS(MATCH($O$3,'ru double'!$A$1:$AH$1,0),MATCH($N69,'ru double'!$A$1:$A$34,0))),0)
+ IFERROR(INDIRECT("'ru double'!" &amp; ADDRESS(MATCH($P$3,'ru double'!$A$1:$AH$1,0),MATCH($N69,'ru double'!$A$1:$A$34,0))),0)
+ IFERROR(INDIRECT("'ru double'!" &amp; ADDRESS(MATCH($Q$3,'ru double'!$A$1:$AH$1,0),MATCH($N69,'ru double'!$A$1:$A$34,0))),0)
+ IFERROR(INDIRECT("'ru double'!" &amp; ADDRESS(MATCH($R$3,'ru double'!$A$1:$AH$1,0),MATCH($N69,'ru double'!$A$1:$A$34,0))),0)
+ IFERROR(INDIRECT("'ru double'!" &amp; ADDRESS(MATCH($N$1,'ru double'!$A$1:$AH$1,0),MATCH($N69,'ru double'!$A$1:$A$34,0))),0)) / SUM('ru double'!$B$2:$AH$34)</f>
        <v>9.1069099557571448E-5</v>
      </c>
      <c r="Q69" s="3">
        <f ca="1">(IFERROR(INDIRECT("'ru double'!" &amp; ADDRESS(MATCH($N69,'ru double'!$A$1:$A$34,0),MATCH($V$1,'ru double'!$A$1:$AH$1,0))),0)
+ IFERROR(INDIRECT("'ru double'!" &amp; ADDRESS(MATCH($N69,'ru double'!$A$1:$A$34,0),MATCH($T$1,'ru double'!$A$1:$AH$1,0))),0)
+ IFERROR(INDIRECT("'ru double'!" &amp; ADDRESS(MATCH($N69,'ru double'!$A$1:$A$34,0),MATCH($U$1,'ru double'!$A$1:$AH$1,0))),0)
+ IFERROR(INDIRECT("'ru double'!" &amp; ADDRESS(MATCH($N69,'ru double'!$A$1:$A$34,0),MATCH($W$1,'ru double'!$A$1:$AH$1,0))),0)
+ IFERROR(INDIRECT("'ru double'!" &amp; ADDRESS(MATCH($N69,'ru double'!$A$1:$A$34,0),MATCH($X$1,'ru double'!$A$1:$AH$1,0))),0)
+ IFERROR(INDIRECT("'ru double'!" &amp; ADDRESS(MATCH($N69,'ru double'!$A$1:$A$34,0),MATCH($Y$1,'ru double'!$A$1:$AH$1,0))),0)
+ IFERROR(INDIRECT("'ru double'!" &amp; ADDRESS(MATCH($N69,'ru double'!$A$1:$A$34,0),MATCH($S$2,'ru double'!$A$1:$AH$1,0))),0)
+ IFERROR(INDIRECT("'ru double'!" &amp; ADDRESS(MATCH($N69,'ru double'!$A$1:$A$34,0),MATCH($T$2,'ru double'!$A$1:$AH$1,0))),0)
+ IFERROR(INDIRECT("'ru double'!" &amp; ADDRESS(MATCH($N69,'ru double'!$A$1:$A$34,0),MATCH($U$2,'ru double'!$A$1:$AH$1,0))),0)
+ IFERROR(INDIRECT("'ru double'!" &amp; ADDRESS(MATCH($N69,'ru double'!$A$1:$A$34,0),MATCH($V$2,'ru double'!$A$1:$AH$1,0))),0)
+ IFERROR(INDIRECT("'ru double'!" &amp; ADDRESS(MATCH($N69,'ru double'!$A$1:$A$34,0),MATCH($W$2,'ru double'!$A$1:$AH$1,0))),0)
+ IFERROR(INDIRECT("'ru double'!" &amp; ADDRESS(MATCH($N69,'ru double'!$A$1:$A$34,0),MATCH($X$2,'ru double'!$A$1:$AH$1,0))),0)
+ IFERROR(INDIRECT("'ru double'!" &amp; ADDRESS(MATCH($N69,'ru double'!$A$1:$A$34,0),MATCH($S$3,'ru double'!$A$1:$AH$1,0))),0)
+ IFERROR(INDIRECT("'ru double'!" &amp; ADDRESS(MATCH($N69,'ru double'!$A$1:$A$34,0),MATCH($T$3,'ru double'!$A$1:$AH$1,0))),0)
+ IFERROR(INDIRECT("'ru double'!" &amp; ADDRESS(MATCH($N69,'ru double'!$A$1:$A$34,0),MATCH($U$3,'ru double'!$A$1:$AH$1,0))),0)
+ IFERROR(INDIRECT("'ru double'!" &amp; ADDRESS(MATCH($N69,'ru double'!$A$1:$A$34,0),MATCH($V$3,'ru double'!$A$1:$AH$1,0))),0)
+ IFERROR(INDIRECT("'ru double'!" &amp; ADDRESS(MATCH($N69,'ru double'!$A$1:$A$34,0),MATCH($W$3,'ru double'!$A$1:$AH$1,0))),0)
+ IFERROR(INDIRECT("'ru double'!" &amp; ADDRESS(MATCH($N69,'ru double'!$A$1:$A$34,0),MATCH($S$1,'ru double'!$A$1:$AH$1,0))),0)) / SUM('ru double'!$B$2:$AH$34)</f>
        <v>7.1536853794609721E-3</v>
      </c>
      <c r="R69" s="3">
        <f ca="1">(IFERROR(INDIRECT("'ru double'!" &amp; ADDRESS(MATCH($N69,'ru double'!$A$1:$A$34,0),MATCH($O$1,'ru double'!$A$1:$AH$1,0))),0)
+ IFERROR(INDIRECT("'ru double'!" &amp; ADDRESS(MATCH($N69,'ru double'!$A$1:$A$34,0),MATCH($P$1,'ru double'!$A$1:$AH$1,0))),0)
+ IFERROR(INDIRECT("'ru double'!" &amp; ADDRESS(MATCH($N69,'ru double'!$A$1:$A$34,0),MATCH($Q$1,'ru double'!$A$1:$AH$1,0))),0)
+ IFERROR(INDIRECT("'ru double'!" &amp; ADDRESS(MATCH($N69,'ru double'!$A$1:$A$34,0),MATCH($R$1,'ru double'!$A$1:$AH$1,0))),0)
+ IFERROR(INDIRECT("'ru double'!" &amp; ADDRESS(MATCH($N69,'ru double'!$A$1:$A$34,0),MATCH($N$2,'ru double'!$A$1:$AH$1,0))),0)
+ IFERROR(INDIRECT("'ru double'!" &amp; ADDRESS(MATCH($N69,'ru double'!$A$1:$A$34,0),MATCH($O$2,'ru double'!$A$1:$AH$1,0))),0)
+ IFERROR(INDIRECT("'ru double'!" &amp; ADDRESS(MATCH($N69,'ru double'!$A$1:$A$34,0),MATCH($P$2,'ru double'!$A$1:$AH$1,0))),0)
+ IFERROR(INDIRECT("'ru double'!" &amp; ADDRESS(MATCH($N69,'ru double'!$A$1:$A$34,0),MATCH($Q$2,'ru double'!$A$1:$AH$1,0))),0)
+ IFERROR(INDIRECT("'ru double'!" &amp; ADDRESS(MATCH($N69,'ru double'!$A$1:$A$34,0),MATCH($R$2,'ru double'!$A$1:$AH$1,0))),0)
+ IFERROR(INDIRECT("'ru double'!" &amp; ADDRESS(MATCH($N69,'ru double'!$A$1:$A$34,0),MATCH($N$3,'ru double'!$A$1:$AH$1,0))),0)
+ IFERROR(INDIRECT("'ru double'!" &amp; ADDRESS(MATCH($N69,'ru double'!$A$1:$A$34,0),MATCH($O$3,'ru double'!$A$1:$AH$1,0))),0)
+ IFERROR(INDIRECT("'ru double'!" &amp; ADDRESS(MATCH($N69,'ru double'!$A$1:$A$34,0),MATCH($P$3,'ru double'!$A$1:$AH$1,0))),0)
+ IFERROR(INDIRECT("'ru double'!" &amp; ADDRESS(MATCH($N69,'ru double'!$A$1:$A$34,0),MATCH($Q$3,'ru double'!$A$1:$AH$1,0))),0)
+ IFERROR(INDIRECT("'ru double'!" &amp; ADDRESS(MATCH($N69,'ru double'!$A$1:$A$34,0),MATCH($R$3,'ru double'!$A$1:$AH$1,0))),0)
+ IFERROR(INDIRECT("'ru double'!" &amp; ADDRESS(MATCH($N69,'ru double'!$A$1:$A$34,0),MATCH($N$1,'ru double'!$A$1:$AH$1,0))),0)) / SUM('ru double'!$B$2:$AH$34)</f>
        <v>3.5291479174812401E-3</v>
      </c>
      <c r="S69" s="3">
        <f t="shared" ca="1" si="23"/>
        <v>1.569131918720458E-2</v>
      </c>
    </row>
    <row r="70" spans="1:23" x14ac:dyDescent="0.25">
      <c r="A70" s="1" t="s">
        <v>230</v>
      </c>
      <c r="B70" s="3">
        <f ca="1">(IFERROR(INDIRECT("'en double'!" &amp; ADDRESS(MATCH($I$1,'en double'!$A$1:$AA$1,0),MATCH($A70,'en double'!$A$1:$A$27,0))),0)
+ IFERROR(INDIRECT("'en double'!" &amp; ADDRESS(MATCH($G$1,'en double'!$A$1:$AA$1,0),MATCH($A70,'en double'!$A$1:$A$27,0))),0)
+ IFERROR(INDIRECT("'en double'!" &amp; ADDRESS(MATCH($H$1,'en double'!$A$1:$AA$1,0),MATCH($A70,'en double'!$A$1:$A$27,0))),0)
+ IFERROR(INDIRECT("'en double'!" &amp; ADDRESS(MATCH($J$1,'en double'!$A$1:$AA$1,0),MATCH($A70,'en double'!$A$1:$A$27,0))),0)
+ IFERROR(INDIRECT("'en double'!" &amp; ADDRESS(MATCH($K$1,'en double'!$A$1:$AA$1,0),MATCH($A70,'en double'!$A$1:$A$27,0))),0)
+ IFERROR(INDIRECT("'en double'!" &amp; ADDRESS(MATCH($L$1,'en double'!$A$1:$AA$1,0),MATCH($A70,'en double'!$A$1:$A$27,0))),0)
+ IFERROR(INDIRECT("'en double'!" &amp; ADDRESS(MATCH($F$2,'en double'!$A$1:$AA$1,0),MATCH($A70,'en double'!$A$1:$A$27,0))),0)
+ IFERROR(INDIRECT("'en double'!" &amp; ADDRESS(MATCH($G$2,'en double'!$A$1:$AA$1,0),MATCH($A70,'en double'!$A$1:$A$27,0))),0)
+ IFERROR(INDIRECT("'en double'!" &amp; ADDRESS(MATCH($H$2,'en double'!$A$1:$AA$1,0),MATCH($A70,'en double'!$A$1:$A$27,0))),0)
+ IFERROR(INDIRECT("'en double'!" &amp; ADDRESS(MATCH($I$2,'en double'!$A$1:$AA$1,0),MATCH($A70,'en double'!$A$1:$A$27,0))),0)
+ IFERROR(INDIRECT("'en double'!" &amp; ADDRESS(MATCH($J$2,'en double'!$A$1:$AA$1,0),MATCH($A70,'en double'!$A$1:$A$27,0))),0)
+ IFERROR(INDIRECT("'en double'!" &amp; ADDRESS(MATCH($K$2,'en double'!$A$1:$AA$1,0),MATCH($A70,'en double'!$A$1:$A$27,0))),0)
+ IFERROR(INDIRECT("'en double'!" &amp; ADDRESS(MATCH($F$3,'en double'!$A$1:$AA$1,0),MATCH($A70,'en double'!$A$1:$A$27,0))),0)
+ IFERROR(INDIRECT("'en double'!" &amp; ADDRESS(MATCH($G$3,'en double'!$A$1:$AA$1,0),MATCH($A70,'en double'!$A$1:$A$27,0))),0)
+ IFERROR(INDIRECT("'en double'!" &amp; ADDRESS(MATCH($H$3,'en double'!$A$1:$AA$1,0),MATCH($A70,'en double'!$A$1:$A$27,0))),0)
+ IFERROR(INDIRECT("'en double'!" &amp; ADDRESS(MATCH($I$3,'en double'!$A$1:$AA$1,0),MATCH($A70,'en double'!$A$1:$A$27,0))),0)
+ IFERROR(INDIRECT("'en double'!" &amp; ADDRESS(MATCH($J$3,'en double'!$A$1:$AA$1,0),MATCH($A70,'en double'!$A$1:$A$27,0))),0)
+ IFERROR(INDIRECT("'en double'!" &amp; ADDRESS(MATCH($F$1,'en double'!$A$1:$AA$1,0),MATCH($A70,'en double'!$A$1:$A$27,0))),0)) / SUM('en double'!$B$2:$AA$27)</f>
        <v>1.8915304888555353E-3</v>
      </c>
      <c r="C70" s="3">
        <f ca="1">(IFERROR(INDIRECT("'en double'!" &amp; ADDRESS(MATCH($B$1,'en double'!$A$1:$AA$1,0),MATCH($A70,'en double'!$A$1:$A$27,0))),0)
+ IFERROR(INDIRECT("'en double'!" &amp; ADDRESS(MATCH($C$1,'en double'!$A$1:$AA$1,0),MATCH($A70,'en double'!$A$1:$A$27,0))),0)
+ IFERROR(INDIRECT("'en double'!" &amp; ADDRESS(MATCH($D$1,'en double'!$A$1:$AA$1,0),MATCH($A70,'en double'!$A$1:$A$27,0))),0)
+ IFERROR(INDIRECT("'en double'!" &amp; ADDRESS(MATCH($E$1,'en double'!$A$1:$AA$1,0),MATCH($A70,'en double'!$A$1:$A$27,0))),0)
+ IFERROR(INDIRECT("'en double'!" &amp; ADDRESS(MATCH($A$2,'en double'!$A$1:$AA$1,0),MATCH($A70,'en double'!$A$1:$A$27,0))),0)
+ IFERROR(INDIRECT("'en double'!" &amp; ADDRESS(MATCH($B$2,'en double'!$A$1:$AA$1,0),MATCH($A70,'en double'!$A$1:$A$27,0))),0)
+ IFERROR(INDIRECT("'en double'!" &amp; ADDRESS(MATCH($C$2,'en double'!$A$1:$AA$1,0),MATCH($A70,'en double'!$A$1:$A$27,0))),0)
+ IFERROR(INDIRECT("'en double'!" &amp; ADDRESS(MATCH($D$2,'en double'!$A$1:$AA$1,0),MATCH($A70,'en double'!$A$1:$A$27,0))),0)
+ IFERROR(INDIRECT("'en double'!" &amp; ADDRESS(MATCH($E$2,'en double'!$A$1:$AA$1,0),MATCH($A70,'en double'!$A$1:$A$27,0))),0)
+ IFERROR(INDIRECT("'en double'!" &amp; ADDRESS(MATCH($A$3,'en double'!$A$1:$AA$1,0),MATCH($A70,'en double'!$A$1:$A$27,0))),0)
+ IFERROR(INDIRECT("'en double'!" &amp; ADDRESS(MATCH($B$3,'en double'!$A$1:$AA$1,0),MATCH($A70,'en double'!$A$1:$A$27,0))),0)
+ IFERROR(INDIRECT("'en double'!" &amp; ADDRESS(MATCH($C$3,'en double'!$A$1:$AA$1,0),MATCH($A70,'en double'!$A$1:$A$27,0))),0)
+ IFERROR(INDIRECT("'en double'!" &amp; ADDRESS(MATCH($D$3,'en double'!$A$1:$AA$1,0),MATCH($A70,'en double'!$A$1:$A$27,0))),0)
+ IFERROR(INDIRECT("'en double'!" &amp; ADDRESS(MATCH($E$3,'en double'!$A$1:$AA$1,0),MATCH($A70,'en double'!$A$1:$A$27,0))),0)
+ IFERROR(INDIRECT("'en double'!" &amp; ADDRESS(MATCH($A$1,'en double'!$A$1:$AA$1,0),MATCH($A70,'en double'!$A$1:$A$27,0))),0)) / SUM('en double'!$B$2:$AA$27)</f>
        <v>9.2573130269428781E-3</v>
      </c>
      <c r="D70" s="3">
        <f ca="1">(IFERROR(INDIRECT("'en double'!" &amp; ADDRESS(MATCH(A70,'en double'!$A$1:$A$27,0),MATCH($I$1,'en double'!$A$1:$AA$1,0))),0)
+ IFERROR(INDIRECT("'en double'!" &amp; ADDRESS(MATCH(A70,'en double'!$A$1:$A$27,0),MATCH($G$1,'en double'!$A$1:$AA$1,0))),0)
+ IFERROR(INDIRECT("'en double'!" &amp; ADDRESS(MATCH(A70,'en double'!$A$1:$A$27,0),MATCH($H$1,'en double'!$A$1:$AA$1,0))),0)
+ IFERROR(INDIRECT("'en double'!" &amp; ADDRESS(MATCH(A70,'en double'!$A$1:$A$27,0),MATCH($J$1,'en double'!$A$1:$AA$1,0))),0)
+ IFERROR(INDIRECT("'en double'!" &amp; ADDRESS(MATCH(A70,'en double'!$A$1:$A$27,0),MATCH($K$1,'en double'!$A$1:$AA$1,0))),0)
+ IFERROR(INDIRECT("'en double'!" &amp; ADDRESS(MATCH(A70,'en double'!$A$1:$A$27,0),MATCH($L$1,'en double'!$A$1:$AA$1,0))),0)
+ IFERROR(INDIRECT("'en double'!" &amp; ADDRESS(MATCH(A70,'en double'!$A$1:$A$27,0),MATCH($F$2,'en double'!$A$1:$AA$1,0))),0)
+ IFERROR(INDIRECT("'en double'!" &amp; ADDRESS(MATCH(A70,'en double'!$A$1:$A$27,0),MATCH($G$2,'en double'!$A$1:$AA$1,0))),0)
+ IFERROR(INDIRECT("'en double'!" &amp; ADDRESS(MATCH(A70,'en double'!$A$1:$A$27,0),MATCH($H$2,'en double'!$A$1:$AA$1,0))),0)
+ IFERROR(INDIRECT("'en double'!" &amp; ADDRESS(MATCH(A70,'en double'!$A$1:$A$27,0),MATCH($I$2,'en double'!$A$1:$AA$1,0))),0)
+ IFERROR(INDIRECT("'en double'!" &amp; ADDRESS(MATCH(A70,'en double'!$A$1:$A$27,0),MATCH($J$2,'en double'!$A$1:$AA$1,0))),0)
+ IFERROR(INDIRECT("'en double'!" &amp; ADDRESS(MATCH(A70,'en double'!$A$1:$A$27,0),MATCH($K$2,'en double'!$A$1:$AA$1,0))),0)
+ IFERROR(INDIRECT("'en double'!" &amp; ADDRESS(MATCH(A70,'en double'!$A$1:$A$27,0),MATCH($F$3,'en double'!$A$1:$AA$1,0))),0)
+ IFERROR(INDIRECT("'en double'!" &amp; ADDRESS(MATCH(A70,'en double'!$A$1:$A$27,0),MATCH($G$3,'en double'!$A$1:$AA$1,0))),0)
+ IFERROR(INDIRECT("'en double'!" &amp; ADDRESS(MATCH(A70,'en double'!$A$1:$A$27,0),MATCH($H$3,'en double'!$A$1:$AA$1,0))),0)
+ IFERROR(INDIRECT("'en double'!" &amp; ADDRESS(MATCH(A70,'en double'!$A$1:$A$27,0),MATCH($I$3,'en double'!$A$1:$AA$1,0))),0)
+ IFERROR(INDIRECT("'en double'!" &amp; ADDRESS(MATCH(A70,'en double'!$A$1:$A$27,0),MATCH($J$3,'en double'!$A$1:$AA$1,0))),0)
+ IFERROR(INDIRECT("'en double'!" &amp; ADDRESS(MATCH(A70,'en double'!$A$1:$A$27,0),MATCH($F$1,'en double'!$A$1:$AA$1,0))),0)) / SUM('en double'!$B$2:$AA$27)</f>
        <v>4.5921379201414663E-5</v>
      </c>
      <c r="E70" s="3">
        <f ca="1">(IFERROR(INDIRECT("'en double'!" &amp; ADDRESS(MATCH($A70,'en double'!$A$1:$A$27,0),MATCH($B$1,'en double'!$A$1:$AA$1,0))),0)
+ IFERROR(INDIRECT("'en double'!" &amp; ADDRESS(MATCH($A70,'en double'!$A$1:$A$27,0),MATCH($C$1,'en double'!$A$1:$AA$1,0))),0)
+ IFERROR(INDIRECT("'en double'!" &amp; ADDRESS(MATCH($A70,'en double'!$A$1:$A$27,0),MATCH($D$1,'en double'!$A$1:$AA$1,0))),0)
+ IFERROR(INDIRECT("'en double'!" &amp; ADDRESS(MATCH($A70,'en double'!$A$1:$A$27,0),MATCH($E$1,'en double'!$A$1:$AA$1,0))),0)
+ IFERROR(INDIRECT("'en double'!" &amp; ADDRESS(MATCH($A70,'en double'!$A$1:$A$27,0),MATCH($A$2,'en double'!$A$1:$AA$1,0))),0)
+ IFERROR(INDIRECT("'en double'!" &amp; ADDRESS(MATCH($A70,'en double'!$A$1:$A$27,0),MATCH($B$2,'en double'!$A$1:$AA$1,0))),0)
+ IFERROR(INDIRECT("'en double'!" &amp; ADDRESS(MATCH($A70,'en double'!$A$1:$A$27,0),MATCH($C$2,'en double'!$A$1:$AA$1,0))),0)
+ IFERROR(INDIRECT("'en double'!" &amp; ADDRESS(MATCH($A70,'en double'!$A$1:$A$27,0),MATCH($D$2,'en double'!$A$1:$AA$1,0))),0)
+ IFERROR(INDIRECT("'en double'!" &amp; ADDRESS(MATCH($A70,'en double'!$A$1:$A$27,0),MATCH($E$2,'en double'!$A$1:$AA$1,0))),0)
+ IFERROR(INDIRECT("'en double'!" &amp; ADDRESS(MATCH($A70,'en double'!$A$1:$A$27,0),MATCH($A$3,'en double'!$A$1:$AA$1,0))),0)
+ IFERROR(INDIRECT("'en double'!" &amp; ADDRESS(MATCH($A70,'en double'!$A$1:$A$27,0),MATCH($B$3,'en double'!$A$1:$AA$1,0))),0)
+ IFERROR(INDIRECT("'en double'!" &amp; ADDRESS(MATCH($A70,'en double'!$A$1:$A$27,0),MATCH($C$3,'en double'!$A$1:$AA$1,0))),0)
+ IFERROR(INDIRECT("'en double'!" &amp; ADDRESS(MATCH($A70,'en double'!$A$1:$A$27,0),MATCH($D$3,'en double'!$A$1:$AA$1,0))),0)
+ IFERROR(INDIRECT("'en double'!" &amp; ADDRESS(MATCH($A70,'en double'!$A$1:$A$27,0),MATCH($E$3,'en double'!$A$1:$AA$1,0))),0)
+ IFERROR(INDIRECT("'en double'!" &amp; ADDRESS(MATCH($A70,'en double'!$A$1:$A$27,0),MATCH($A$1,'en double'!$A$1:$AA$1,0))),0)) / SUM('en double'!$B$2:$AA$27)</f>
        <v>1.2874673896689793E-2</v>
      </c>
      <c r="F70" s="3">
        <f t="shared" ca="1" si="22"/>
        <v>-2.0194535055575721E-2</v>
      </c>
      <c r="M70" s="143"/>
      <c r="N70" s="105" t="s">
        <v>167</v>
      </c>
      <c r="O70" s="3">
        <f ca="1">(IFERROR(INDIRECT("'ru double'!" &amp; ADDRESS(MATCH($V$1,'ru double'!$A$1:$AH$1,0),MATCH($N70,'ru double'!$A$1:$A$34,0))),0)
+ IFERROR(INDIRECT("'ru double'!" &amp; ADDRESS(MATCH($T$1,'ru double'!$A$1:$AH$1,0),MATCH($N70,'ru double'!$A$1:$A$34,0))),0)
+ IFERROR(INDIRECT("'ru double'!" &amp; ADDRESS(MATCH($U$1,'ru double'!$A$1:$AH$1,0),MATCH($N70,'ru double'!$A$1:$A$34,0))),0)
+ IFERROR(INDIRECT("'ru double'!" &amp; ADDRESS(MATCH($W$1,'ru double'!$A$1:$AH$1,0),MATCH($N70,'ru double'!$A$1:$A$34,0))),0)
+ IFERROR(INDIRECT("'ru double'!" &amp; ADDRESS(MATCH($X$1,'ru double'!$A$1:$AH$1,0),MATCH($N70,'ru double'!$A$1:$A$34,0))),0)
+ IFERROR(INDIRECT("'ru double'!" &amp; ADDRESS(MATCH($Y$1,'ru double'!$A$1:$AH$1,0),MATCH($N70,'ru double'!$A$1:$A$34,0))),0)
+ IFERROR(INDIRECT("'ru double'!" &amp; ADDRESS(MATCH($S$2,'ru double'!$A$1:$AH$1,0),MATCH($N70,'ru double'!$A$1:$A$34,0))),0)
+ IFERROR(INDIRECT("'ru double'!" &amp; ADDRESS(MATCH($T$2,'ru double'!$A$1:$AH$1,0),MATCH($N70,'ru double'!$A$1:$A$34,0))),0)
+ IFERROR(INDIRECT("'ru double'!" &amp; ADDRESS(MATCH($U$2,'ru double'!$A$1:$AH$1,0),MATCH($N70,'ru double'!$A$1:$A$34,0))),0)
+ IFERROR(INDIRECT("'ru double'!" &amp; ADDRESS(MATCH($V$2,'ru double'!$A$1:$AH$1,0),MATCH($N70,'ru double'!$A$1:$A$34,0))),0)
+ IFERROR(INDIRECT("'ru double'!" &amp; ADDRESS(MATCH($W$2,'ru double'!$A$1:$AH$1,0),MATCH($N70,'ru double'!$A$1:$A$34,0))),0)
+ IFERROR(INDIRECT("'ru double'!" &amp; ADDRESS(MATCH($X$2,'ru double'!$A$1:$AH$1,0),MATCH($N70,'ru double'!$A$1:$A$34,0))),0)
+ IFERROR(INDIRECT("'ru double'!" &amp; ADDRESS(MATCH($S$3,'ru double'!$A$1:$AH$1,0),MATCH($N70,'ru double'!$A$1:$A$34,0))),0)
+ IFERROR(INDIRECT("'ru double'!" &amp; ADDRESS(MATCH($T$3,'ru double'!$A$1:$AH$1,0),MATCH($N70,'ru double'!$A$1:$A$34,0))),0)
+ IFERROR(INDIRECT("'ru double'!" &amp; ADDRESS(MATCH($U$3,'ru double'!$A$1:$AH$1,0),MATCH($N70,'ru double'!$A$1:$A$34,0))),0)
+ IFERROR(INDIRECT("'ru double'!" &amp; ADDRESS(MATCH($V$3,'ru double'!$A$1:$AH$1,0),MATCH($N70,'ru double'!$A$1:$A$34,0))),0)
+ IFERROR(INDIRECT("'ru double'!" &amp; ADDRESS(MATCH($W$3,'ru double'!$A$1:$AH$1,0),MATCH($N70,'ru double'!$A$1:$A$34,0))),0)
+ IFERROR(INDIRECT("'ru double'!" &amp; ADDRESS(MATCH($S$1,'ru double'!$A$1:$AH$1,0),MATCH($N70,'ru double'!$A$1:$A$34,0))),0)) / SUM('ru double'!$B$2:$AH$34)</f>
        <v>1.3570345512079834E-3</v>
      </c>
      <c r="P70" s="3">
        <f ca="1">(IFERROR(INDIRECT("'ru double'!" &amp; ADDRESS(MATCH($O$1,'ru double'!$A$1:$AH$1,0),MATCH($N70,'ru double'!$A$1:$A$34,0))),0)
+ IFERROR(INDIRECT("'ru double'!" &amp; ADDRESS(MATCH($P$1,'ru double'!$A$1:$AH$1,0),MATCH($N70,'ru double'!$A$1:$A$34,0))),0)
+ IFERROR(INDIRECT("'ru double'!" &amp; ADDRESS(MATCH($Q$1,'ru double'!$A$1:$AH$1,0),MATCH($N70,'ru double'!$A$1:$A$34,0))),0)
+ IFERROR(INDIRECT("'ru double'!" &amp; ADDRESS(MATCH($R$1,'ru double'!$A$1:$AH$1,0),MATCH($N70,'ru double'!$A$1:$A$34,0))),0)
+ IFERROR(INDIRECT("'ru double'!" &amp; ADDRESS(MATCH($N$2,'ru double'!$A$1:$AH$1,0),MATCH($N70,'ru double'!$A$1:$A$34,0))),0)
+ IFERROR(INDIRECT("'ru double'!" &amp; ADDRESS(MATCH($O$2,'ru double'!$A$1:$AH$1,0),MATCH($N70,'ru double'!$A$1:$A$34,0))),0)
+ IFERROR(INDIRECT("'ru double'!" &amp; ADDRESS(MATCH($P$2,'ru double'!$A$1:$AH$1,0),MATCH($N70,'ru double'!$A$1:$A$34,0))),0)
+ IFERROR(INDIRECT("'ru double'!" &amp; ADDRESS(MATCH($Q$2,'ru double'!$A$1:$AH$1,0),MATCH($N70,'ru double'!$A$1:$A$34,0))),0)
+ IFERROR(INDIRECT("'ru double'!" &amp; ADDRESS(MATCH($R$2,'ru double'!$A$1:$AH$1,0),MATCH($N70,'ru double'!$A$1:$A$34,0))),0)
+ IFERROR(INDIRECT("'ru double'!" &amp; ADDRESS(MATCH($N$3,'ru double'!$A$1:$AH$1,0),MATCH($N70,'ru double'!$A$1:$A$34,0))),0)
+ IFERROR(INDIRECT("'ru double'!" &amp; ADDRESS(MATCH($O$3,'ru double'!$A$1:$AH$1,0),MATCH($N70,'ru double'!$A$1:$A$34,0))),0)
+ IFERROR(INDIRECT("'ru double'!" &amp; ADDRESS(MATCH($P$3,'ru double'!$A$1:$AH$1,0),MATCH($N70,'ru double'!$A$1:$A$34,0))),0)
+ IFERROR(INDIRECT("'ru double'!" &amp; ADDRESS(MATCH($Q$3,'ru double'!$A$1:$AH$1,0),MATCH($N70,'ru double'!$A$1:$A$34,0))),0)
+ IFERROR(INDIRECT("'ru double'!" &amp; ADDRESS(MATCH($R$3,'ru double'!$A$1:$AH$1,0),MATCH($N70,'ru double'!$A$1:$A$34,0))),0)
+ IFERROR(INDIRECT("'ru double'!" &amp; ADDRESS(MATCH($N$1,'ru double'!$A$1:$AH$1,0),MATCH($N70,'ru double'!$A$1:$A$34,0))),0)) / SUM('ru double'!$B$2:$AH$34)</f>
        <v>1.4032092671198589E-2</v>
      </c>
      <c r="Q70" s="3">
        <f ca="1">(IFERROR(INDIRECT("'ru double'!" &amp; ADDRESS(MATCH($N70,'ru double'!$A$1:$A$34,0),MATCH($V$1,'ru double'!$A$1:$AH$1,0))),0)
+ IFERROR(INDIRECT("'ru double'!" &amp; ADDRESS(MATCH($N70,'ru double'!$A$1:$A$34,0),MATCH($T$1,'ru double'!$A$1:$AH$1,0))),0)
+ IFERROR(INDIRECT("'ru double'!" &amp; ADDRESS(MATCH($N70,'ru double'!$A$1:$A$34,0),MATCH($U$1,'ru double'!$A$1:$AH$1,0))),0)
+ IFERROR(INDIRECT("'ru double'!" &amp; ADDRESS(MATCH($N70,'ru double'!$A$1:$A$34,0),MATCH($W$1,'ru double'!$A$1:$AH$1,0))),0)
+ IFERROR(INDIRECT("'ru double'!" &amp; ADDRESS(MATCH($N70,'ru double'!$A$1:$A$34,0),MATCH($X$1,'ru double'!$A$1:$AH$1,0))),0)
+ IFERROR(INDIRECT("'ru double'!" &amp; ADDRESS(MATCH($N70,'ru double'!$A$1:$A$34,0),MATCH($Y$1,'ru double'!$A$1:$AH$1,0))),0)
+ IFERROR(INDIRECT("'ru double'!" &amp; ADDRESS(MATCH($N70,'ru double'!$A$1:$A$34,0),MATCH($S$2,'ru double'!$A$1:$AH$1,0))),0)
+ IFERROR(INDIRECT("'ru double'!" &amp; ADDRESS(MATCH($N70,'ru double'!$A$1:$A$34,0),MATCH($T$2,'ru double'!$A$1:$AH$1,0))),0)
+ IFERROR(INDIRECT("'ru double'!" &amp; ADDRESS(MATCH($N70,'ru double'!$A$1:$A$34,0),MATCH($U$2,'ru double'!$A$1:$AH$1,0))),0)
+ IFERROR(INDIRECT("'ru double'!" &amp; ADDRESS(MATCH($N70,'ru double'!$A$1:$A$34,0),MATCH($V$2,'ru double'!$A$1:$AH$1,0))),0)
+ IFERROR(INDIRECT("'ru double'!" &amp; ADDRESS(MATCH($N70,'ru double'!$A$1:$A$34,0),MATCH($W$2,'ru double'!$A$1:$AH$1,0))),0)
+ IFERROR(INDIRECT("'ru double'!" &amp; ADDRESS(MATCH($N70,'ru double'!$A$1:$A$34,0),MATCH($X$2,'ru double'!$A$1:$AH$1,0))),0)
+ IFERROR(INDIRECT("'ru double'!" &amp; ADDRESS(MATCH($N70,'ru double'!$A$1:$A$34,0),MATCH($S$3,'ru double'!$A$1:$AH$1,0))),0)
+ IFERROR(INDIRECT("'ru double'!" &amp; ADDRESS(MATCH($N70,'ru double'!$A$1:$A$34,0),MATCH($T$3,'ru double'!$A$1:$AH$1,0))),0)
+ IFERROR(INDIRECT("'ru double'!" &amp; ADDRESS(MATCH($N70,'ru double'!$A$1:$A$34,0),MATCH($U$3,'ru double'!$A$1:$AH$1,0))),0)
+ IFERROR(INDIRECT("'ru double'!" &amp; ADDRESS(MATCH($N70,'ru double'!$A$1:$A$34,0),MATCH($V$3,'ru double'!$A$1:$AH$1,0))),0)
+ IFERROR(INDIRECT("'ru double'!" &amp; ADDRESS(MATCH($N70,'ru double'!$A$1:$A$34,0),MATCH($W$3,'ru double'!$A$1:$AH$1,0))),0)
+ IFERROR(INDIRECT("'ru double'!" &amp; ADDRESS(MATCH($N70,'ru double'!$A$1:$A$34,0),MATCH($S$1,'ru double'!$A$1:$AH$1,0))),0)) / SUM('ru double'!$B$2:$AH$34)</f>
        <v>6.7596449903733853E-3</v>
      </c>
      <c r="R70" s="3">
        <f ca="1">(IFERROR(INDIRECT("'ru double'!" &amp; ADDRESS(MATCH($N70,'ru double'!$A$1:$A$34,0),MATCH($O$1,'ru double'!$A$1:$AH$1,0))),0)
+ IFERROR(INDIRECT("'ru double'!" &amp; ADDRESS(MATCH($N70,'ru double'!$A$1:$A$34,0),MATCH($P$1,'ru double'!$A$1:$AH$1,0))),0)
+ IFERROR(INDIRECT("'ru double'!" &amp; ADDRESS(MATCH($N70,'ru double'!$A$1:$A$34,0),MATCH($Q$1,'ru double'!$A$1:$AH$1,0))),0)
+ IFERROR(INDIRECT("'ru double'!" &amp; ADDRESS(MATCH($N70,'ru double'!$A$1:$A$34,0),MATCH($R$1,'ru double'!$A$1:$AH$1,0))),0)
+ IFERROR(INDIRECT("'ru double'!" &amp; ADDRESS(MATCH($N70,'ru double'!$A$1:$A$34,0),MATCH($N$2,'ru double'!$A$1:$AH$1,0))),0)
+ IFERROR(INDIRECT("'ru double'!" &amp; ADDRESS(MATCH($N70,'ru double'!$A$1:$A$34,0),MATCH($O$2,'ru double'!$A$1:$AH$1,0))),0)
+ IFERROR(INDIRECT("'ru double'!" &amp; ADDRESS(MATCH($N70,'ru double'!$A$1:$A$34,0),MATCH($P$2,'ru double'!$A$1:$AH$1,0))),0)
+ IFERROR(INDIRECT("'ru double'!" &amp; ADDRESS(MATCH($N70,'ru double'!$A$1:$A$34,0),MATCH($Q$2,'ru double'!$A$1:$AH$1,0))),0)
+ IFERROR(INDIRECT("'ru double'!" &amp; ADDRESS(MATCH($N70,'ru double'!$A$1:$A$34,0),MATCH($R$2,'ru double'!$A$1:$AH$1,0))),0)
+ IFERROR(INDIRECT("'ru double'!" &amp; ADDRESS(MATCH($N70,'ru double'!$A$1:$A$34,0),MATCH($N$3,'ru double'!$A$1:$AH$1,0))),0)
+ IFERROR(INDIRECT("'ru double'!" &amp; ADDRESS(MATCH($N70,'ru double'!$A$1:$A$34,0),MATCH($O$3,'ru double'!$A$1:$AH$1,0))),0)
+ IFERROR(INDIRECT("'ru double'!" &amp; ADDRESS(MATCH($N70,'ru double'!$A$1:$A$34,0),MATCH($P$3,'ru double'!$A$1:$AH$1,0))),0)
+ IFERROR(INDIRECT("'ru double'!" &amp; ADDRESS(MATCH($N70,'ru double'!$A$1:$A$34,0),MATCH($Q$3,'ru double'!$A$1:$AH$1,0))),0)
+ IFERROR(INDIRECT("'ru double'!" &amp; ADDRESS(MATCH($N70,'ru double'!$A$1:$A$34,0),MATCH($R$3,'ru double'!$A$1:$AH$1,0))),0)
+ IFERROR(INDIRECT("'ru double'!" &amp; ADDRESS(MATCH($N70,'ru double'!$A$1:$A$34,0),MATCH($N$1,'ru double'!$A$1:$AH$1,0))),0)) / SUM('ru double'!$B$2:$AH$34)</f>
        <v>9.8772576550953655E-3</v>
      </c>
      <c r="S70" s="3">
        <f t="shared" ca="1" si="23"/>
        <v>-1.5792670784712588E-2</v>
      </c>
    </row>
    <row r="71" spans="1:23" x14ac:dyDescent="0.25">
      <c r="A71" s="1" t="s">
        <v>231</v>
      </c>
      <c r="B71" s="3">
        <f ca="1">(IFERROR(INDIRECT("'en double'!" &amp; ADDRESS(MATCH($I$1,'en double'!$A$1:$AA$1,0),MATCH($A71,'en double'!$A$1:$A$27,0))),0)
+ IFERROR(INDIRECT("'en double'!" &amp; ADDRESS(MATCH($G$1,'en double'!$A$1:$AA$1,0),MATCH($A71,'en double'!$A$1:$A$27,0))),0)
+ IFERROR(INDIRECT("'en double'!" &amp; ADDRESS(MATCH($H$1,'en double'!$A$1:$AA$1,0),MATCH($A71,'en double'!$A$1:$A$27,0))),0)
+ IFERROR(INDIRECT("'en double'!" &amp; ADDRESS(MATCH($J$1,'en double'!$A$1:$AA$1,0),MATCH($A71,'en double'!$A$1:$A$27,0))),0)
+ IFERROR(INDIRECT("'en double'!" &amp; ADDRESS(MATCH($K$1,'en double'!$A$1:$AA$1,0),MATCH($A71,'en double'!$A$1:$A$27,0))),0)
+ IFERROR(INDIRECT("'en double'!" &amp; ADDRESS(MATCH($L$1,'en double'!$A$1:$AA$1,0),MATCH($A71,'en double'!$A$1:$A$27,0))),0)
+ IFERROR(INDIRECT("'en double'!" &amp; ADDRESS(MATCH($F$2,'en double'!$A$1:$AA$1,0),MATCH($A71,'en double'!$A$1:$A$27,0))),0)
+ IFERROR(INDIRECT("'en double'!" &amp; ADDRESS(MATCH($G$2,'en double'!$A$1:$AA$1,0),MATCH($A71,'en double'!$A$1:$A$27,0))),0)
+ IFERROR(INDIRECT("'en double'!" &amp; ADDRESS(MATCH($H$2,'en double'!$A$1:$AA$1,0),MATCH($A71,'en double'!$A$1:$A$27,0))),0)
+ IFERROR(INDIRECT("'en double'!" &amp; ADDRESS(MATCH($I$2,'en double'!$A$1:$AA$1,0),MATCH($A71,'en double'!$A$1:$A$27,0))),0)
+ IFERROR(INDIRECT("'en double'!" &amp; ADDRESS(MATCH($J$2,'en double'!$A$1:$AA$1,0),MATCH($A71,'en double'!$A$1:$A$27,0))),0)
+ IFERROR(INDIRECT("'en double'!" &amp; ADDRESS(MATCH($K$2,'en double'!$A$1:$AA$1,0),MATCH($A71,'en double'!$A$1:$A$27,0))),0)
+ IFERROR(INDIRECT("'en double'!" &amp; ADDRESS(MATCH($F$3,'en double'!$A$1:$AA$1,0),MATCH($A71,'en double'!$A$1:$A$27,0))),0)
+ IFERROR(INDIRECT("'en double'!" &amp; ADDRESS(MATCH($G$3,'en double'!$A$1:$AA$1,0),MATCH($A71,'en double'!$A$1:$A$27,0))),0)
+ IFERROR(INDIRECT("'en double'!" &amp; ADDRESS(MATCH($H$3,'en double'!$A$1:$AA$1,0),MATCH($A71,'en double'!$A$1:$A$27,0))),0)
+ IFERROR(INDIRECT("'en double'!" &amp; ADDRESS(MATCH($I$3,'en double'!$A$1:$AA$1,0),MATCH($A71,'en double'!$A$1:$A$27,0))),0)
+ IFERROR(INDIRECT("'en double'!" &amp; ADDRESS(MATCH($J$3,'en double'!$A$1:$AA$1,0),MATCH($A71,'en double'!$A$1:$A$27,0))),0)
+ IFERROR(INDIRECT("'en double'!" &amp; ADDRESS(MATCH($F$1,'en double'!$A$1:$AA$1,0),MATCH($A71,'en double'!$A$1:$A$27,0))),0)) / SUM('en double'!$B$2:$AA$27)</f>
        <v>3.3612193737655289E-3</v>
      </c>
      <c r="C71" s="3">
        <f ca="1">(IFERROR(INDIRECT("'en double'!" &amp; ADDRESS(MATCH($B$1,'en double'!$A$1:$AA$1,0),MATCH($A71,'en double'!$A$1:$A$27,0))),0)
+ IFERROR(INDIRECT("'en double'!" &amp; ADDRESS(MATCH($C$1,'en double'!$A$1:$AA$1,0),MATCH($A71,'en double'!$A$1:$A$27,0))),0)
+ IFERROR(INDIRECT("'en double'!" &amp; ADDRESS(MATCH($D$1,'en double'!$A$1:$AA$1,0),MATCH($A71,'en double'!$A$1:$A$27,0))),0)
+ IFERROR(INDIRECT("'en double'!" &amp; ADDRESS(MATCH($E$1,'en double'!$A$1:$AA$1,0),MATCH($A71,'en double'!$A$1:$A$27,0))),0)
+ IFERROR(INDIRECT("'en double'!" &amp; ADDRESS(MATCH($A$2,'en double'!$A$1:$AA$1,0),MATCH($A71,'en double'!$A$1:$A$27,0))),0)
+ IFERROR(INDIRECT("'en double'!" &amp; ADDRESS(MATCH($B$2,'en double'!$A$1:$AA$1,0),MATCH($A71,'en double'!$A$1:$A$27,0))),0)
+ IFERROR(INDIRECT("'en double'!" &amp; ADDRESS(MATCH($C$2,'en double'!$A$1:$AA$1,0),MATCH($A71,'en double'!$A$1:$A$27,0))),0)
+ IFERROR(INDIRECT("'en double'!" &amp; ADDRESS(MATCH($D$2,'en double'!$A$1:$AA$1,0),MATCH($A71,'en double'!$A$1:$A$27,0))),0)
+ IFERROR(INDIRECT("'en double'!" &amp; ADDRESS(MATCH($E$2,'en double'!$A$1:$AA$1,0),MATCH($A71,'en double'!$A$1:$A$27,0))),0)
+ IFERROR(INDIRECT("'en double'!" &amp; ADDRESS(MATCH($A$3,'en double'!$A$1:$AA$1,0),MATCH($A71,'en double'!$A$1:$A$27,0))),0)
+ IFERROR(INDIRECT("'en double'!" &amp; ADDRESS(MATCH($B$3,'en double'!$A$1:$AA$1,0),MATCH($A71,'en double'!$A$1:$A$27,0))),0)
+ IFERROR(INDIRECT("'en double'!" &amp; ADDRESS(MATCH($C$3,'en double'!$A$1:$AA$1,0),MATCH($A71,'en double'!$A$1:$A$27,0))),0)
+ IFERROR(INDIRECT("'en double'!" &amp; ADDRESS(MATCH($D$3,'en double'!$A$1:$AA$1,0),MATCH($A71,'en double'!$A$1:$A$27,0))),0)
+ IFERROR(INDIRECT("'en double'!" &amp; ADDRESS(MATCH($E$3,'en double'!$A$1:$AA$1,0),MATCH($A71,'en double'!$A$1:$A$27,0))),0)
+ IFERROR(INDIRECT("'en double'!" &amp; ADDRESS(MATCH($A$1,'en double'!$A$1:$AA$1,0),MATCH($A71,'en double'!$A$1:$A$27,0))),0)) / SUM('en double'!$B$2:$AA$27)</f>
        <v>2.4283922022658496E-3</v>
      </c>
      <c r="D71" s="3">
        <f ca="1">(IFERROR(INDIRECT("'en double'!" &amp; ADDRESS(MATCH(A71,'en double'!$A$1:$A$27,0),MATCH($I$1,'en double'!$A$1:$AA$1,0))),0)
+ IFERROR(INDIRECT("'en double'!" &amp; ADDRESS(MATCH(A71,'en double'!$A$1:$A$27,0),MATCH($G$1,'en double'!$A$1:$AA$1,0))),0)
+ IFERROR(INDIRECT("'en double'!" &amp; ADDRESS(MATCH(A71,'en double'!$A$1:$A$27,0),MATCH($H$1,'en double'!$A$1:$AA$1,0))),0)
+ IFERROR(INDIRECT("'en double'!" &amp; ADDRESS(MATCH(A71,'en double'!$A$1:$A$27,0),MATCH($J$1,'en double'!$A$1:$AA$1,0))),0)
+ IFERROR(INDIRECT("'en double'!" &amp; ADDRESS(MATCH(A71,'en double'!$A$1:$A$27,0),MATCH($K$1,'en double'!$A$1:$AA$1,0))),0)
+ IFERROR(INDIRECT("'en double'!" &amp; ADDRESS(MATCH(A71,'en double'!$A$1:$A$27,0),MATCH($L$1,'en double'!$A$1:$AA$1,0))),0)
+ IFERROR(INDIRECT("'en double'!" &amp; ADDRESS(MATCH(A71,'en double'!$A$1:$A$27,0),MATCH($F$2,'en double'!$A$1:$AA$1,0))),0)
+ IFERROR(INDIRECT("'en double'!" &amp; ADDRESS(MATCH(A71,'en double'!$A$1:$A$27,0),MATCH($G$2,'en double'!$A$1:$AA$1,0))),0)
+ IFERROR(INDIRECT("'en double'!" &amp; ADDRESS(MATCH(A71,'en double'!$A$1:$A$27,0),MATCH($H$2,'en double'!$A$1:$AA$1,0))),0)
+ IFERROR(INDIRECT("'en double'!" &amp; ADDRESS(MATCH(A71,'en double'!$A$1:$A$27,0),MATCH($I$2,'en double'!$A$1:$AA$1,0))),0)
+ IFERROR(INDIRECT("'en double'!" &amp; ADDRESS(MATCH(A71,'en double'!$A$1:$A$27,0),MATCH($J$2,'en double'!$A$1:$AA$1,0))),0)
+ IFERROR(INDIRECT("'en double'!" &amp; ADDRESS(MATCH(A71,'en double'!$A$1:$A$27,0),MATCH($K$2,'en double'!$A$1:$AA$1,0))),0)
+ IFERROR(INDIRECT("'en double'!" &amp; ADDRESS(MATCH(A71,'en double'!$A$1:$A$27,0),MATCH($F$3,'en double'!$A$1:$AA$1,0))),0)
+ IFERROR(INDIRECT("'en double'!" &amp; ADDRESS(MATCH(A71,'en double'!$A$1:$A$27,0),MATCH($G$3,'en double'!$A$1:$AA$1,0))),0)
+ IFERROR(INDIRECT("'en double'!" &amp; ADDRESS(MATCH(A71,'en double'!$A$1:$A$27,0),MATCH($H$3,'en double'!$A$1:$AA$1,0))),0)
+ IFERROR(INDIRECT("'en double'!" &amp; ADDRESS(MATCH(A71,'en double'!$A$1:$A$27,0),MATCH($I$3,'en double'!$A$1:$AA$1,0))),0)
+ IFERROR(INDIRECT("'en double'!" &amp; ADDRESS(MATCH(A71,'en double'!$A$1:$A$27,0),MATCH($J$3,'en double'!$A$1:$AA$1,0))),0)
+ IFERROR(INDIRECT("'en double'!" &amp; ADDRESS(MATCH(A71,'en double'!$A$1:$A$27,0),MATCH($F$1,'en double'!$A$1:$AA$1,0))),0)) / SUM('en double'!$B$2:$AA$27)</f>
        <v>1.3340793884492541E-3</v>
      </c>
      <c r="E71" s="3">
        <f ca="1">(IFERROR(INDIRECT("'en double'!" &amp; ADDRESS(MATCH($A71,'en double'!$A$1:$A$27,0),MATCH($B$1,'en double'!$A$1:$AA$1,0))),0)
+ IFERROR(INDIRECT("'en double'!" &amp; ADDRESS(MATCH($A71,'en double'!$A$1:$A$27,0),MATCH($C$1,'en double'!$A$1:$AA$1,0))),0)
+ IFERROR(INDIRECT("'en double'!" &amp; ADDRESS(MATCH($A71,'en double'!$A$1:$A$27,0),MATCH($D$1,'en double'!$A$1:$AA$1,0))),0)
+ IFERROR(INDIRECT("'en double'!" &amp; ADDRESS(MATCH($A71,'en double'!$A$1:$A$27,0),MATCH($E$1,'en double'!$A$1:$AA$1,0))),0)
+ IFERROR(INDIRECT("'en double'!" &amp; ADDRESS(MATCH($A71,'en double'!$A$1:$A$27,0),MATCH($A$2,'en double'!$A$1:$AA$1,0))),0)
+ IFERROR(INDIRECT("'en double'!" &amp; ADDRESS(MATCH($A71,'en double'!$A$1:$A$27,0),MATCH($B$2,'en double'!$A$1:$AA$1,0))),0)
+ IFERROR(INDIRECT("'en double'!" &amp; ADDRESS(MATCH($A71,'en double'!$A$1:$A$27,0),MATCH($C$2,'en double'!$A$1:$AA$1,0))),0)
+ IFERROR(INDIRECT("'en double'!" &amp; ADDRESS(MATCH($A71,'en double'!$A$1:$A$27,0),MATCH($D$2,'en double'!$A$1:$AA$1,0))),0)
+ IFERROR(INDIRECT("'en double'!" &amp; ADDRESS(MATCH($A71,'en double'!$A$1:$A$27,0),MATCH($E$2,'en double'!$A$1:$AA$1,0))),0)
+ IFERROR(INDIRECT("'en double'!" &amp; ADDRESS(MATCH($A71,'en double'!$A$1:$A$27,0),MATCH($A$3,'en double'!$A$1:$AA$1,0))),0)
+ IFERROR(INDIRECT("'en double'!" &amp; ADDRESS(MATCH($A71,'en double'!$A$1:$A$27,0),MATCH($B$3,'en double'!$A$1:$AA$1,0))),0)
+ IFERROR(INDIRECT("'en double'!" &amp; ADDRESS(MATCH($A71,'en double'!$A$1:$A$27,0),MATCH($C$3,'en double'!$A$1:$AA$1,0))),0)
+ IFERROR(INDIRECT("'en double'!" &amp; ADDRESS(MATCH($A71,'en double'!$A$1:$A$27,0),MATCH($D$3,'en double'!$A$1:$AA$1,0))),0)
+ IFERROR(INDIRECT("'en double'!" &amp; ADDRESS(MATCH($A71,'en double'!$A$1:$A$27,0),MATCH($E$3,'en double'!$A$1:$AA$1,0))),0)
+ IFERROR(INDIRECT("'en double'!" &amp; ADDRESS(MATCH($A71,'en double'!$A$1:$A$27,0),MATCH($A$1,'en double'!$A$1:$AA$1,0))),0)) / SUM('en double'!$B$2:$AA$27)</f>
        <v>3.6421596076398714E-3</v>
      </c>
      <c r="F71" s="3">
        <f t="shared" ca="1" si="22"/>
        <v>-1.3752530476909379E-3</v>
      </c>
      <c r="M71" s="143"/>
      <c r="N71" s="105" t="s">
        <v>183</v>
      </c>
      <c r="O71" s="3">
        <f ca="1">(IFERROR(INDIRECT("'ru double'!" &amp; ADDRESS(MATCH($V$1,'ru double'!$A$1:$AH$1,0),MATCH($N71,'ru double'!$A$1:$A$34,0))),0)
+ IFERROR(INDIRECT("'ru double'!" &amp; ADDRESS(MATCH($T$1,'ru double'!$A$1:$AH$1,0),MATCH($N71,'ru double'!$A$1:$A$34,0))),0)
+ IFERROR(INDIRECT("'ru double'!" &amp; ADDRESS(MATCH($U$1,'ru double'!$A$1:$AH$1,0),MATCH($N71,'ru double'!$A$1:$A$34,0))),0)
+ IFERROR(INDIRECT("'ru double'!" &amp; ADDRESS(MATCH($W$1,'ru double'!$A$1:$AH$1,0),MATCH($N71,'ru double'!$A$1:$A$34,0))),0)
+ IFERROR(INDIRECT("'ru double'!" &amp; ADDRESS(MATCH($X$1,'ru double'!$A$1:$AH$1,0),MATCH($N71,'ru double'!$A$1:$A$34,0))),0)
+ IFERROR(INDIRECT("'ru double'!" &amp; ADDRESS(MATCH($Y$1,'ru double'!$A$1:$AH$1,0),MATCH($N71,'ru double'!$A$1:$A$34,0))),0)
+ IFERROR(INDIRECT("'ru double'!" &amp; ADDRESS(MATCH($S$2,'ru double'!$A$1:$AH$1,0),MATCH($N71,'ru double'!$A$1:$A$34,0))),0)
+ IFERROR(INDIRECT("'ru double'!" &amp; ADDRESS(MATCH($T$2,'ru double'!$A$1:$AH$1,0),MATCH($N71,'ru double'!$A$1:$A$34,0))),0)
+ IFERROR(INDIRECT("'ru double'!" &amp; ADDRESS(MATCH($U$2,'ru double'!$A$1:$AH$1,0),MATCH($N71,'ru double'!$A$1:$A$34,0))),0)
+ IFERROR(INDIRECT("'ru double'!" &amp; ADDRESS(MATCH($V$2,'ru double'!$A$1:$AH$1,0),MATCH($N71,'ru double'!$A$1:$A$34,0))),0)
+ IFERROR(INDIRECT("'ru double'!" &amp; ADDRESS(MATCH($W$2,'ru double'!$A$1:$AH$1,0),MATCH($N71,'ru double'!$A$1:$A$34,0))),0)
+ IFERROR(INDIRECT("'ru double'!" &amp; ADDRESS(MATCH($X$2,'ru double'!$A$1:$AH$1,0),MATCH($N71,'ru double'!$A$1:$A$34,0))),0)
+ IFERROR(INDIRECT("'ru double'!" &amp; ADDRESS(MATCH($S$3,'ru double'!$A$1:$AH$1,0),MATCH($N71,'ru double'!$A$1:$A$34,0))),0)
+ IFERROR(INDIRECT("'ru double'!" &amp; ADDRESS(MATCH($T$3,'ru double'!$A$1:$AH$1,0),MATCH($N71,'ru double'!$A$1:$A$34,0))),0)
+ IFERROR(INDIRECT("'ru double'!" &amp; ADDRESS(MATCH($U$3,'ru double'!$A$1:$AH$1,0),MATCH($N71,'ru double'!$A$1:$A$34,0))),0)
+ IFERROR(INDIRECT("'ru double'!" &amp; ADDRESS(MATCH($V$3,'ru double'!$A$1:$AH$1,0),MATCH($N71,'ru double'!$A$1:$A$34,0))),0)
+ IFERROR(INDIRECT("'ru double'!" &amp; ADDRESS(MATCH($W$3,'ru double'!$A$1:$AH$1,0),MATCH($N71,'ru double'!$A$1:$A$34,0))),0)
+ IFERROR(INDIRECT("'ru double'!" &amp; ADDRESS(MATCH($S$1,'ru double'!$A$1:$AH$1,0),MATCH($N71,'ru double'!$A$1:$A$34,0))),0)) / SUM('ru double'!$B$2:$AH$34)</f>
        <v>1.8710223862562225E-3</v>
      </c>
      <c r="P71" s="3">
        <f ca="1">(IFERROR(INDIRECT("'ru double'!" &amp; ADDRESS(MATCH($O$1,'ru double'!$A$1:$AH$1,0),MATCH($N71,'ru double'!$A$1:$A$34,0))),0)
+ IFERROR(INDIRECT("'ru double'!" &amp; ADDRESS(MATCH($P$1,'ru double'!$A$1:$AH$1,0),MATCH($N71,'ru double'!$A$1:$A$34,0))),0)
+ IFERROR(INDIRECT("'ru double'!" &amp; ADDRESS(MATCH($Q$1,'ru double'!$A$1:$AH$1,0),MATCH($N71,'ru double'!$A$1:$A$34,0))),0)
+ IFERROR(INDIRECT("'ru double'!" &amp; ADDRESS(MATCH($R$1,'ru double'!$A$1:$AH$1,0),MATCH($N71,'ru double'!$A$1:$A$34,0))),0)
+ IFERROR(INDIRECT("'ru double'!" &amp; ADDRESS(MATCH($N$2,'ru double'!$A$1:$AH$1,0),MATCH($N71,'ru double'!$A$1:$A$34,0))),0)
+ IFERROR(INDIRECT("'ru double'!" &amp; ADDRESS(MATCH($O$2,'ru double'!$A$1:$AH$1,0),MATCH($N71,'ru double'!$A$1:$A$34,0))),0)
+ IFERROR(INDIRECT("'ru double'!" &amp; ADDRESS(MATCH($P$2,'ru double'!$A$1:$AH$1,0),MATCH($N71,'ru double'!$A$1:$A$34,0))),0)
+ IFERROR(INDIRECT("'ru double'!" &amp; ADDRESS(MATCH($Q$2,'ru double'!$A$1:$AH$1,0),MATCH($N71,'ru double'!$A$1:$A$34,0))),0)
+ IFERROR(INDIRECT("'ru double'!" &amp; ADDRESS(MATCH($R$2,'ru double'!$A$1:$AH$1,0),MATCH($N71,'ru double'!$A$1:$A$34,0))),0)
+ IFERROR(INDIRECT("'ru double'!" &amp; ADDRESS(MATCH($N$3,'ru double'!$A$1:$AH$1,0),MATCH($N71,'ru double'!$A$1:$A$34,0))),0)
+ IFERROR(INDIRECT("'ru double'!" &amp; ADDRESS(MATCH($O$3,'ru double'!$A$1:$AH$1,0),MATCH($N71,'ru double'!$A$1:$A$34,0))),0)
+ IFERROR(INDIRECT("'ru double'!" &amp; ADDRESS(MATCH($P$3,'ru double'!$A$1:$AH$1,0),MATCH($N71,'ru double'!$A$1:$A$34,0))),0)
+ IFERROR(INDIRECT("'ru double'!" &amp; ADDRESS(MATCH($Q$3,'ru double'!$A$1:$AH$1,0),MATCH($N71,'ru double'!$A$1:$A$34,0))),0)
+ IFERROR(INDIRECT("'ru double'!" &amp; ADDRESS(MATCH($R$3,'ru double'!$A$1:$AH$1,0),MATCH($N71,'ru double'!$A$1:$A$34,0))),0)
+ IFERROR(INDIRECT("'ru double'!" &amp; ADDRESS(MATCH($N$1,'ru double'!$A$1:$AH$1,0),MATCH($N71,'ru double'!$A$1:$A$34,0))),0)) / SUM('ru double'!$B$2:$AH$34)</f>
        <v>1.0351123069834668E-2</v>
      </c>
      <c r="Q71" s="3">
        <f ca="1">(IFERROR(INDIRECT("'ru double'!" &amp; ADDRESS(MATCH($N71,'ru double'!$A$1:$A$34,0),MATCH($V$1,'ru double'!$A$1:$AH$1,0))),0)
+ IFERROR(INDIRECT("'ru double'!" &amp; ADDRESS(MATCH($N71,'ru double'!$A$1:$A$34,0),MATCH($T$1,'ru double'!$A$1:$AH$1,0))),0)
+ IFERROR(INDIRECT("'ru double'!" &amp; ADDRESS(MATCH($N71,'ru double'!$A$1:$A$34,0),MATCH($U$1,'ru double'!$A$1:$AH$1,0))),0)
+ IFERROR(INDIRECT("'ru double'!" &amp; ADDRESS(MATCH($N71,'ru double'!$A$1:$A$34,0),MATCH($W$1,'ru double'!$A$1:$AH$1,0))),0)
+ IFERROR(INDIRECT("'ru double'!" &amp; ADDRESS(MATCH($N71,'ru double'!$A$1:$A$34,0),MATCH($X$1,'ru double'!$A$1:$AH$1,0))),0)
+ IFERROR(INDIRECT("'ru double'!" &amp; ADDRESS(MATCH($N71,'ru double'!$A$1:$A$34,0),MATCH($Y$1,'ru double'!$A$1:$AH$1,0))),0)
+ IFERROR(INDIRECT("'ru double'!" &amp; ADDRESS(MATCH($N71,'ru double'!$A$1:$A$34,0),MATCH($S$2,'ru double'!$A$1:$AH$1,0))),0)
+ IFERROR(INDIRECT("'ru double'!" &amp; ADDRESS(MATCH($N71,'ru double'!$A$1:$A$34,0),MATCH($T$2,'ru double'!$A$1:$AH$1,0))),0)
+ IFERROR(INDIRECT("'ru double'!" &amp; ADDRESS(MATCH($N71,'ru double'!$A$1:$A$34,0),MATCH($U$2,'ru double'!$A$1:$AH$1,0))),0)
+ IFERROR(INDIRECT("'ru double'!" &amp; ADDRESS(MATCH($N71,'ru double'!$A$1:$A$34,0),MATCH($V$2,'ru double'!$A$1:$AH$1,0))),0)
+ IFERROR(INDIRECT("'ru double'!" &amp; ADDRESS(MATCH($N71,'ru double'!$A$1:$A$34,0),MATCH($W$2,'ru double'!$A$1:$AH$1,0))),0)
+ IFERROR(INDIRECT("'ru double'!" &amp; ADDRESS(MATCH($N71,'ru double'!$A$1:$A$34,0),MATCH($X$2,'ru double'!$A$1:$AH$1,0))),0)
+ IFERROR(INDIRECT("'ru double'!" &amp; ADDRESS(MATCH($N71,'ru double'!$A$1:$A$34,0),MATCH($S$3,'ru double'!$A$1:$AH$1,0))),0)
+ IFERROR(INDIRECT("'ru double'!" &amp; ADDRESS(MATCH($N71,'ru double'!$A$1:$A$34,0),MATCH($T$3,'ru double'!$A$1:$AH$1,0))),0)
+ IFERROR(INDIRECT("'ru double'!" &amp; ADDRESS(MATCH($N71,'ru double'!$A$1:$A$34,0),MATCH($U$3,'ru double'!$A$1:$AH$1,0))),0)
+ IFERROR(INDIRECT("'ru double'!" &amp; ADDRESS(MATCH($N71,'ru double'!$A$1:$A$34,0),MATCH($V$3,'ru double'!$A$1:$AH$1,0))),0)
+ IFERROR(INDIRECT("'ru double'!" &amp; ADDRESS(MATCH($N71,'ru double'!$A$1:$A$34,0),MATCH($W$3,'ru double'!$A$1:$AH$1,0))),0)
+ IFERROR(INDIRECT("'ru double'!" &amp; ADDRESS(MATCH($N71,'ru double'!$A$1:$A$34,0),MATCH($S$1,'ru double'!$A$1:$AH$1,0))),0)) / SUM('ru double'!$B$2:$AH$34)</f>
        <v>3.7007239637505446E-3</v>
      </c>
      <c r="R71" s="3">
        <f ca="1">(IFERROR(INDIRECT("'ru double'!" &amp; ADDRESS(MATCH($N71,'ru double'!$A$1:$A$34,0),MATCH($O$1,'ru double'!$A$1:$AH$1,0))),0)
+ IFERROR(INDIRECT("'ru double'!" &amp; ADDRESS(MATCH($N71,'ru double'!$A$1:$A$34,0),MATCH($P$1,'ru double'!$A$1:$AH$1,0))),0)
+ IFERROR(INDIRECT("'ru double'!" &amp; ADDRESS(MATCH($N71,'ru double'!$A$1:$A$34,0),MATCH($Q$1,'ru double'!$A$1:$AH$1,0))),0)
+ IFERROR(INDIRECT("'ru double'!" &amp; ADDRESS(MATCH($N71,'ru double'!$A$1:$A$34,0),MATCH($R$1,'ru double'!$A$1:$AH$1,0))),0)
+ IFERROR(INDIRECT("'ru double'!" &amp; ADDRESS(MATCH($N71,'ru double'!$A$1:$A$34,0),MATCH($N$2,'ru double'!$A$1:$AH$1,0))),0)
+ IFERROR(INDIRECT("'ru double'!" &amp; ADDRESS(MATCH($N71,'ru double'!$A$1:$A$34,0),MATCH($O$2,'ru double'!$A$1:$AH$1,0))),0)
+ IFERROR(INDIRECT("'ru double'!" &amp; ADDRESS(MATCH($N71,'ru double'!$A$1:$A$34,0),MATCH($P$2,'ru double'!$A$1:$AH$1,0))),0)
+ IFERROR(INDIRECT("'ru double'!" &amp; ADDRESS(MATCH($N71,'ru double'!$A$1:$A$34,0),MATCH($Q$2,'ru double'!$A$1:$AH$1,0))),0)
+ IFERROR(INDIRECT("'ru double'!" &amp; ADDRESS(MATCH($N71,'ru double'!$A$1:$A$34,0),MATCH($R$2,'ru double'!$A$1:$AH$1,0))),0)
+ IFERROR(INDIRECT("'ru double'!" &amp; ADDRESS(MATCH($N71,'ru double'!$A$1:$A$34,0),MATCH($N$3,'ru double'!$A$1:$AH$1,0))),0)
+ IFERROR(INDIRECT("'ru double'!" &amp; ADDRESS(MATCH($N71,'ru double'!$A$1:$A$34,0),MATCH($O$3,'ru double'!$A$1:$AH$1,0))),0)
+ IFERROR(INDIRECT("'ru double'!" &amp; ADDRESS(MATCH($N71,'ru double'!$A$1:$A$34,0),MATCH($P$3,'ru double'!$A$1:$AH$1,0))),0)
+ IFERROR(INDIRECT("'ru double'!" &amp; ADDRESS(MATCH($N71,'ru double'!$A$1:$A$34,0),MATCH($Q$3,'ru double'!$A$1:$AH$1,0))),0)
+ IFERROR(INDIRECT("'ru double'!" &amp; ADDRESS(MATCH($N71,'ru double'!$A$1:$A$34,0),MATCH($R$3,'ru double'!$A$1:$AH$1,0))),0)
+ IFERROR(INDIRECT("'ru double'!" &amp; ADDRESS(MATCH($N71,'ru double'!$A$1:$A$34,0),MATCH($N$1,'ru double'!$A$1:$AH$1,0))),0)) / SUM('ru double'!$B$2:$AH$34)</f>
        <v>1.0438135310743949E-2</v>
      </c>
      <c r="S71" s="3">
        <f t="shared" ca="1" si="23"/>
        <v>-1.521751203057185E-2</v>
      </c>
    </row>
    <row r="72" spans="1:23" x14ac:dyDescent="0.25">
      <c r="A72" s="1" t="s">
        <v>232</v>
      </c>
      <c r="B72" s="3">
        <f ca="1">(IFERROR(INDIRECT("'en double'!" &amp; ADDRESS(MATCH($I$1,'en double'!$A$1:$AA$1,0),MATCH($A72,'en double'!$A$1:$A$27,0))),0)
+ IFERROR(INDIRECT("'en double'!" &amp; ADDRESS(MATCH($G$1,'en double'!$A$1:$AA$1,0),MATCH($A72,'en double'!$A$1:$A$27,0))),0)
+ IFERROR(INDIRECT("'en double'!" &amp; ADDRESS(MATCH($H$1,'en double'!$A$1:$AA$1,0),MATCH($A72,'en double'!$A$1:$A$27,0))),0)
+ IFERROR(INDIRECT("'en double'!" &amp; ADDRESS(MATCH($J$1,'en double'!$A$1:$AA$1,0),MATCH($A72,'en double'!$A$1:$A$27,0))),0)
+ IFERROR(INDIRECT("'en double'!" &amp; ADDRESS(MATCH($K$1,'en double'!$A$1:$AA$1,0),MATCH($A72,'en double'!$A$1:$A$27,0))),0)
+ IFERROR(INDIRECT("'en double'!" &amp; ADDRESS(MATCH($L$1,'en double'!$A$1:$AA$1,0),MATCH($A72,'en double'!$A$1:$A$27,0))),0)
+ IFERROR(INDIRECT("'en double'!" &amp; ADDRESS(MATCH($F$2,'en double'!$A$1:$AA$1,0),MATCH($A72,'en double'!$A$1:$A$27,0))),0)
+ IFERROR(INDIRECT("'en double'!" &amp; ADDRESS(MATCH($G$2,'en double'!$A$1:$AA$1,0),MATCH($A72,'en double'!$A$1:$A$27,0))),0)
+ IFERROR(INDIRECT("'en double'!" &amp; ADDRESS(MATCH($H$2,'en double'!$A$1:$AA$1,0),MATCH($A72,'en double'!$A$1:$A$27,0))),0)
+ IFERROR(INDIRECT("'en double'!" &amp; ADDRESS(MATCH($I$2,'en double'!$A$1:$AA$1,0),MATCH($A72,'en double'!$A$1:$A$27,0))),0)
+ IFERROR(INDIRECT("'en double'!" &amp; ADDRESS(MATCH($J$2,'en double'!$A$1:$AA$1,0),MATCH($A72,'en double'!$A$1:$A$27,0))),0)
+ IFERROR(INDIRECT("'en double'!" &amp; ADDRESS(MATCH($K$2,'en double'!$A$1:$AA$1,0),MATCH($A72,'en double'!$A$1:$A$27,0))),0)
+ IFERROR(INDIRECT("'en double'!" &amp; ADDRESS(MATCH($F$3,'en double'!$A$1:$AA$1,0),MATCH($A72,'en double'!$A$1:$A$27,0))),0)
+ IFERROR(INDIRECT("'en double'!" &amp; ADDRESS(MATCH($G$3,'en double'!$A$1:$AA$1,0),MATCH($A72,'en double'!$A$1:$A$27,0))),0)
+ IFERROR(INDIRECT("'en double'!" &amp; ADDRESS(MATCH($H$3,'en double'!$A$1:$AA$1,0),MATCH($A72,'en double'!$A$1:$A$27,0))),0)
+ IFERROR(INDIRECT("'en double'!" &amp; ADDRESS(MATCH($I$3,'en double'!$A$1:$AA$1,0),MATCH($A72,'en double'!$A$1:$A$27,0))),0)
+ IFERROR(INDIRECT("'en double'!" &amp; ADDRESS(MATCH($J$3,'en double'!$A$1:$AA$1,0),MATCH($A72,'en double'!$A$1:$A$27,0))),0)
+ IFERROR(INDIRECT("'en double'!" &amp; ADDRESS(MATCH($F$1,'en double'!$A$1:$AA$1,0),MATCH($A72,'en double'!$A$1:$A$27,0))),0)) / SUM('en double'!$B$2:$AA$27)</f>
        <v>4.6577368369857002E-5</v>
      </c>
      <c r="C72" s="3">
        <f ca="1">(IFERROR(INDIRECT("'en double'!" &amp; ADDRESS(MATCH($B$1,'en double'!$A$1:$AA$1,0),MATCH($A72,'en double'!$A$1:$A$27,0))),0)
+ IFERROR(INDIRECT("'en double'!" &amp; ADDRESS(MATCH($C$1,'en double'!$A$1:$AA$1,0),MATCH($A72,'en double'!$A$1:$A$27,0))),0)
+ IFERROR(INDIRECT("'en double'!" &amp; ADDRESS(MATCH($D$1,'en double'!$A$1:$AA$1,0),MATCH($A72,'en double'!$A$1:$A$27,0))),0)
+ IFERROR(INDIRECT("'en double'!" &amp; ADDRESS(MATCH($E$1,'en double'!$A$1:$AA$1,0),MATCH($A72,'en double'!$A$1:$A$27,0))),0)
+ IFERROR(INDIRECT("'en double'!" &amp; ADDRESS(MATCH($A$2,'en double'!$A$1:$AA$1,0),MATCH($A72,'en double'!$A$1:$A$27,0))),0)
+ IFERROR(INDIRECT("'en double'!" &amp; ADDRESS(MATCH($B$2,'en double'!$A$1:$AA$1,0),MATCH($A72,'en double'!$A$1:$A$27,0))),0)
+ IFERROR(INDIRECT("'en double'!" &amp; ADDRESS(MATCH($C$2,'en double'!$A$1:$AA$1,0),MATCH($A72,'en double'!$A$1:$A$27,0))),0)
+ IFERROR(INDIRECT("'en double'!" &amp; ADDRESS(MATCH($D$2,'en double'!$A$1:$AA$1,0),MATCH($A72,'en double'!$A$1:$A$27,0))),0)
+ IFERROR(INDIRECT("'en double'!" &amp; ADDRESS(MATCH($E$2,'en double'!$A$1:$AA$1,0),MATCH($A72,'en double'!$A$1:$A$27,0))),0)
+ IFERROR(INDIRECT("'en double'!" &amp; ADDRESS(MATCH($A$3,'en double'!$A$1:$AA$1,0),MATCH($A72,'en double'!$A$1:$A$27,0))),0)
+ IFERROR(INDIRECT("'en double'!" &amp; ADDRESS(MATCH($B$3,'en double'!$A$1:$AA$1,0),MATCH($A72,'en double'!$A$1:$A$27,0))),0)
+ IFERROR(INDIRECT("'en double'!" &amp; ADDRESS(MATCH($C$3,'en double'!$A$1:$AA$1,0),MATCH($A72,'en double'!$A$1:$A$27,0))),0)
+ IFERROR(INDIRECT("'en double'!" &amp; ADDRESS(MATCH($D$3,'en double'!$A$1:$AA$1,0),MATCH($A72,'en double'!$A$1:$A$27,0))),0)
+ IFERROR(INDIRECT("'en double'!" &amp; ADDRESS(MATCH($E$3,'en double'!$A$1:$AA$1,0),MATCH($A72,'en double'!$A$1:$A$27,0))),0)
+ IFERROR(INDIRECT("'en double'!" &amp; ADDRESS(MATCH($A$1,'en double'!$A$1:$AA$1,0),MATCH($A72,'en double'!$A$1:$A$27,0))),0)) / SUM('en double'!$B$2:$AA$27)</f>
        <v>2.6745025155644688E-3</v>
      </c>
      <c r="D72" s="3">
        <f ca="1">(IFERROR(INDIRECT("'en double'!" &amp; ADDRESS(MATCH(A72,'en double'!$A$1:$A$27,0),MATCH($I$1,'en double'!$A$1:$AA$1,0))),0)
+ IFERROR(INDIRECT("'en double'!" &amp; ADDRESS(MATCH(A72,'en double'!$A$1:$A$27,0),MATCH($G$1,'en double'!$A$1:$AA$1,0))),0)
+ IFERROR(INDIRECT("'en double'!" &amp; ADDRESS(MATCH(A72,'en double'!$A$1:$A$27,0),MATCH($H$1,'en double'!$A$1:$AA$1,0))),0)
+ IFERROR(INDIRECT("'en double'!" &amp; ADDRESS(MATCH(A72,'en double'!$A$1:$A$27,0),MATCH($J$1,'en double'!$A$1:$AA$1,0))),0)
+ IFERROR(INDIRECT("'en double'!" &amp; ADDRESS(MATCH(A72,'en double'!$A$1:$A$27,0),MATCH($K$1,'en double'!$A$1:$AA$1,0))),0)
+ IFERROR(INDIRECT("'en double'!" &amp; ADDRESS(MATCH(A72,'en double'!$A$1:$A$27,0),MATCH($L$1,'en double'!$A$1:$AA$1,0))),0)
+ IFERROR(INDIRECT("'en double'!" &amp; ADDRESS(MATCH(A72,'en double'!$A$1:$A$27,0),MATCH($F$2,'en double'!$A$1:$AA$1,0))),0)
+ IFERROR(INDIRECT("'en double'!" &amp; ADDRESS(MATCH(A72,'en double'!$A$1:$A$27,0),MATCH($G$2,'en double'!$A$1:$AA$1,0))),0)
+ IFERROR(INDIRECT("'en double'!" &amp; ADDRESS(MATCH(A72,'en double'!$A$1:$A$27,0),MATCH($H$2,'en double'!$A$1:$AA$1,0))),0)
+ IFERROR(INDIRECT("'en double'!" &amp; ADDRESS(MATCH(A72,'en double'!$A$1:$A$27,0),MATCH($I$2,'en double'!$A$1:$AA$1,0))),0)
+ IFERROR(INDIRECT("'en double'!" &amp; ADDRESS(MATCH(A72,'en double'!$A$1:$A$27,0),MATCH($J$2,'en double'!$A$1:$AA$1,0))),0)
+ IFERROR(INDIRECT("'en double'!" &amp; ADDRESS(MATCH(A72,'en double'!$A$1:$A$27,0),MATCH($K$2,'en double'!$A$1:$AA$1,0))),0)
+ IFERROR(INDIRECT("'en double'!" &amp; ADDRESS(MATCH(A72,'en double'!$A$1:$A$27,0),MATCH($F$3,'en double'!$A$1:$AA$1,0))),0)
+ IFERROR(INDIRECT("'en double'!" &amp; ADDRESS(MATCH(A72,'en double'!$A$1:$A$27,0),MATCH($G$3,'en double'!$A$1:$AA$1,0))),0)
+ IFERROR(INDIRECT("'en double'!" &amp; ADDRESS(MATCH(A72,'en double'!$A$1:$A$27,0),MATCH($H$3,'en double'!$A$1:$AA$1,0))),0)
+ IFERROR(INDIRECT("'en double'!" &amp; ADDRESS(MATCH(A72,'en double'!$A$1:$A$27,0),MATCH($I$3,'en double'!$A$1:$AA$1,0))),0)
+ IFERROR(INDIRECT("'en double'!" &amp; ADDRESS(MATCH(A72,'en double'!$A$1:$A$27,0),MATCH($J$3,'en double'!$A$1:$AA$1,0))),0)
+ IFERROR(INDIRECT("'en double'!" &amp; ADDRESS(MATCH(A72,'en double'!$A$1:$A$27,0),MATCH($F$1,'en double'!$A$1:$AA$1,0))),0)) / SUM('en double'!$B$2:$AA$27)</f>
        <v>7.6817437047829913E-4</v>
      </c>
      <c r="E72" s="3">
        <f ca="1">(IFERROR(INDIRECT("'en double'!" &amp; ADDRESS(MATCH($A72,'en double'!$A$1:$A$27,0),MATCH($B$1,'en double'!$A$1:$AA$1,0))),0)
+ IFERROR(INDIRECT("'en double'!" &amp; ADDRESS(MATCH($A72,'en double'!$A$1:$A$27,0),MATCH($C$1,'en double'!$A$1:$AA$1,0))),0)
+ IFERROR(INDIRECT("'en double'!" &amp; ADDRESS(MATCH($A72,'en double'!$A$1:$A$27,0),MATCH($D$1,'en double'!$A$1:$AA$1,0))),0)
+ IFERROR(INDIRECT("'en double'!" &amp; ADDRESS(MATCH($A72,'en double'!$A$1:$A$27,0),MATCH($E$1,'en double'!$A$1:$AA$1,0))),0)
+ IFERROR(INDIRECT("'en double'!" &amp; ADDRESS(MATCH($A72,'en double'!$A$1:$A$27,0),MATCH($A$2,'en double'!$A$1:$AA$1,0))),0)
+ IFERROR(INDIRECT("'en double'!" &amp; ADDRESS(MATCH($A72,'en double'!$A$1:$A$27,0),MATCH($B$2,'en double'!$A$1:$AA$1,0))),0)
+ IFERROR(INDIRECT("'en double'!" &amp; ADDRESS(MATCH($A72,'en double'!$A$1:$A$27,0),MATCH($C$2,'en double'!$A$1:$AA$1,0))),0)
+ IFERROR(INDIRECT("'en double'!" &amp; ADDRESS(MATCH($A72,'en double'!$A$1:$A$27,0),MATCH($D$2,'en double'!$A$1:$AA$1,0))),0)
+ IFERROR(INDIRECT("'en double'!" &amp; ADDRESS(MATCH($A72,'en double'!$A$1:$A$27,0),MATCH($E$2,'en double'!$A$1:$AA$1,0))),0)
+ IFERROR(INDIRECT("'en double'!" &amp; ADDRESS(MATCH($A72,'en double'!$A$1:$A$27,0),MATCH($A$3,'en double'!$A$1:$AA$1,0))),0)
+ IFERROR(INDIRECT("'en double'!" &amp; ADDRESS(MATCH($A72,'en double'!$A$1:$A$27,0),MATCH($B$3,'en double'!$A$1:$AA$1,0))),0)
+ IFERROR(INDIRECT("'en double'!" &amp; ADDRESS(MATCH($A72,'en double'!$A$1:$A$27,0),MATCH($C$3,'en double'!$A$1:$AA$1,0))),0)
+ IFERROR(INDIRECT("'en double'!" &amp; ADDRESS(MATCH($A72,'en double'!$A$1:$A$27,0),MATCH($D$3,'en double'!$A$1:$AA$1,0))),0)
+ IFERROR(INDIRECT("'en double'!" &amp; ADDRESS(MATCH($A72,'en double'!$A$1:$A$27,0),MATCH($E$3,'en double'!$A$1:$AA$1,0))),0)
+ IFERROR(INDIRECT("'en double'!" &amp; ADDRESS(MATCH($A72,'en double'!$A$1:$A$27,0),MATCH($A$1,'en double'!$A$1:$AA$1,0))),0)) / SUM('en double'!$B$2:$AA$27)</f>
        <v>1.6643659108848748E-3</v>
      </c>
      <c r="F72" s="3">
        <f t="shared" ca="1" si="22"/>
        <v>-3.5241166876011877E-3</v>
      </c>
      <c r="M72" s="143"/>
      <c r="N72" s="105" t="s">
        <v>169</v>
      </c>
      <c r="O72" s="3">
        <f ca="1">(IFERROR(INDIRECT("'ru double'!" &amp; ADDRESS(MATCH($V$1,'ru double'!$A$1:$AH$1,0),MATCH($N72,'ru double'!$A$1:$A$34,0))),0)
+ IFERROR(INDIRECT("'ru double'!" &amp; ADDRESS(MATCH($T$1,'ru double'!$A$1:$AH$1,0),MATCH($N72,'ru double'!$A$1:$A$34,0))),0)
+ IFERROR(INDIRECT("'ru double'!" &amp; ADDRESS(MATCH($U$1,'ru double'!$A$1:$AH$1,0),MATCH($N72,'ru double'!$A$1:$A$34,0))),0)
+ IFERROR(INDIRECT("'ru double'!" &amp; ADDRESS(MATCH($W$1,'ru double'!$A$1:$AH$1,0),MATCH($N72,'ru double'!$A$1:$A$34,0))),0)
+ IFERROR(INDIRECT("'ru double'!" &amp; ADDRESS(MATCH($X$1,'ru double'!$A$1:$AH$1,0),MATCH($N72,'ru double'!$A$1:$A$34,0))),0)
+ IFERROR(INDIRECT("'ru double'!" &amp; ADDRESS(MATCH($Y$1,'ru double'!$A$1:$AH$1,0),MATCH($N72,'ru double'!$A$1:$A$34,0))),0)
+ IFERROR(INDIRECT("'ru double'!" &amp; ADDRESS(MATCH($S$2,'ru double'!$A$1:$AH$1,0),MATCH($N72,'ru double'!$A$1:$A$34,0))),0)
+ IFERROR(INDIRECT("'ru double'!" &amp; ADDRESS(MATCH($T$2,'ru double'!$A$1:$AH$1,0),MATCH($N72,'ru double'!$A$1:$A$34,0))),0)
+ IFERROR(INDIRECT("'ru double'!" &amp; ADDRESS(MATCH($U$2,'ru double'!$A$1:$AH$1,0),MATCH($N72,'ru double'!$A$1:$A$34,0))),0)
+ IFERROR(INDIRECT("'ru double'!" &amp; ADDRESS(MATCH($V$2,'ru double'!$A$1:$AH$1,0),MATCH($N72,'ru double'!$A$1:$A$34,0))),0)
+ IFERROR(INDIRECT("'ru double'!" &amp; ADDRESS(MATCH($W$2,'ru double'!$A$1:$AH$1,0),MATCH($N72,'ru double'!$A$1:$A$34,0))),0)
+ IFERROR(INDIRECT("'ru double'!" &amp; ADDRESS(MATCH($X$2,'ru double'!$A$1:$AH$1,0),MATCH($N72,'ru double'!$A$1:$A$34,0))),0)
+ IFERROR(INDIRECT("'ru double'!" &amp; ADDRESS(MATCH($S$3,'ru double'!$A$1:$AH$1,0),MATCH($N72,'ru double'!$A$1:$A$34,0))),0)
+ IFERROR(INDIRECT("'ru double'!" &amp; ADDRESS(MATCH($T$3,'ru double'!$A$1:$AH$1,0),MATCH($N72,'ru double'!$A$1:$A$34,0))),0)
+ IFERROR(INDIRECT("'ru double'!" &amp; ADDRESS(MATCH($U$3,'ru double'!$A$1:$AH$1,0),MATCH($N72,'ru double'!$A$1:$A$34,0))),0)
+ IFERROR(INDIRECT("'ru double'!" &amp; ADDRESS(MATCH($V$3,'ru double'!$A$1:$AH$1,0),MATCH($N72,'ru double'!$A$1:$A$34,0))),0)
+ IFERROR(INDIRECT("'ru double'!" &amp; ADDRESS(MATCH($W$3,'ru double'!$A$1:$AH$1,0),MATCH($N72,'ru double'!$A$1:$A$34,0))),0)
+ IFERROR(INDIRECT("'ru double'!" &amp; ADDRESS(MATCH($S$1,'ru double'!$A$1:$AH$1,0),MATCH($N72,'ru double'!$A$1:$A$34,0))),0)) / SUM('ru double'!$B$2:$AH$34)</f>
        <v>2.5169708653318853E-5</v>
      </c>
      <c r="P72" s="3">
        <f ca="1">(IFERROR(INDIRECT("'ru double'!" &amp; ADDRESS(MATCH($O$1,'ru double'!$A$1:$AH$1,0),MATCH($N72,'ru double'!$A$1:$A$34,0))),0)
+ IFERROR(INDIRECT("'ru double'!" &amp; ADDRESS(MATCH($P$1,'ru double'!$A$1:$AH$1,0),MATCH($N72,'ru double'!$A$1:$A$34,0))),0)
+ IFERROR(INDIRECT("'ru double'!" &amp; ADDRESS(MATCH($Q$1,'ru double'!$A$1:$AH$1,0),MATCH($N72,'ru double'!$A$1:$A$34,0))),0)
+ IFERROR(INDIRECT("'ru double'!" &amp; ADDRESS(MATCH($R$1,'ru double'!$A$1:$AH$1,0),MATCH($N72,'ru double'!$A$1:$A$34,0))),0)
+ IFERROR(INDIRECT("'ru double'!" &amp; ADDRESS(MATCH($N$2,'ru double'!$A$1:$AH$1,0),MATCH($N72,'ru double'!$A$1:$A$34,0))),0)
+ IFERROR(INDIRECT("'ru double'!" &amp; ADDRESS(MATCH($O$2,'ru double'!$A$1:$AH$1,0),MATCH($N72,'ru double'!$A$1:$A$34,0))),0)
+ IFERROR(INDIRECT("'ru double'!" &amp; ADDRESS(MATCH($P$2,'ru double'!$A$1:$AH$1,0),MATCH($N72,'ru double'!$A$1:$A$34,0))),0)
+ IFERROR(INDIRECT("'ru double'!" &amp; ADDRESS(MATCH($Q$2,'ru double'!$A$1:$AH$1,0),MATCH($N72,'ru double'!$A$1:$A$34,0))),0)
+ IFERROR(INDIRECT("'ru double'!" &amp; ADDRESS(MATCH($R$2,'ru double'!$A$1:$AH$1,0),MATCH($N72,'ru double'!$A$1:$A$34,0))),0)
+ IFERROR(INDIRECT("'ru double'!" &amp; ADDRESS(MATCH($N$3,'ru double'!$A$1:$AH$1,0),MATCH($N72,'ru double'!$A$1:$A$34,0))),0)
+ IFERROR(INDIRECT("'ru double'!" &amp; ADDRESS(MATCH($O$3,'ru double'!$A$1:$AH$1,0),MATCH($N72,'ru double'!$A$1:$A$34,0))),0)
+ IFERROR(INDIRECT("'ru double'!" &amp; ADDRESS(MATCH($P$3,'ru double'!$A$1:$AH$1,0),MATCH($N72,'ru double'!$A$1:$A$34,0))),0)
+ IFERROR(INDIRECT("'ru double'!" &amp; ADDRESS(MATCH($Q$3,'ru double'!$A$1:$AH$1,0),MATCH($N72,'ru double'!$A$1:$A$34,0))),0)
+ IFERROR(INDIRECT("'ru double'!" &amp; ADDRESS(MATCH($R$3,'ru double'!$A$1:$AH$1,0),MATCH($N72,'ru double'!$A$1:$A$34,0))),0)
+ IFERROR(INDIRECT("'ru double'!" &amp; ADDRESS(MATCH($N$1,'ru double'!$A$1:$AH$1,0),MATCH($N72,'ru double'!$A$1:$A$34,0))),0)) / SUM('ru double'!$B$2:$AH$34)</f>
        <v>1.3869494005529842E-2</v>
      </c>
      <c r="Q72" s="3">
        <f ca="1">(IFERROR(INDIRECT("'ru double'!" &amp; ADDRESS(MATCH($N72,'ru double'!$A$1:$A$34,0),MATCH($V$1,'ru double'!$A$1:$AH$1,0))),0)
+ IFERROR(INDIRECT("'ru double'!" &amp; ADDRESS(MATCH($N72,'ru double'!$A$1:$A$34,0),MATCH($T$1,'ru double'!$A$1:$AH$1,0))),0)
+ IFERROR(INDIRECT("'ru double'!" &amp; ADDRESS(MATCH($N72,'ru double'!$A$1:$A$34,0),MATCH($U$1,'ru double'!$A$1:$AH$1,0))),0)
+ IFERROR(INDIRECT("'ru double'!" &amp; ADDRESS(MATCH($N72,'ru double'!$A$1:$A$34,0),MATCH($W$1,'ru double'!$A$1:$AH$1,0))),0)
+ IFERROR(INDIRECT("'ru double'!" &amp; ADDRESS(MATCH($N72,'ru double'!$A$1:$A$34,0),MATCH($X$1,'ru double'!$A$1:$AH$1,0))),0)
+ IFERROR(INDIRECT("'ru double'!" &amp; ADDRESS(MATCH($N72,'ru double'!$A$1:$A$34,0),MATCH($Y$1,'ru double'!$A$1:$AH$1,0))),0)
+ IFERROR(INDIRECT("'ru double'!" &amp; ADDRESS(MATCH($N72,'ru double'!$A$1:$A$34,0),MATCH($S$2,'ru double'!$A$1:$AH$1,0))),0)
+ IFERROR(INDIRECT("'ru double'!" &amp; ADDRESS(MATCH($N72,'ru double'!$A$1:$A$34,0),MATCH($T$2,'ru double'!$A$1:$AH$1,0))),0)
+ IFERROR(INDIRECT("'ru double'!" &amp; ADDRESS(MATCH($N72,'ru double'!$A$1:$A$34,0),MATCH($U$2,'ru double'!$A$1:$AH$1,0))),0)
+ IFERROR(INDIRECT("'ru double'!" &amp; ADDRESS(MATCH($N72,'ru double'!$A$1:$A$34,0),MATCH($V$2,'ru double'!$A$1:$AH$1,0))),0)
+ IFERROR(INDIRECT("'ru double'!" &amp; ADDRESS(MATCH($N72,'ru double'!$A$1:$A$34,0),MATCH($W$2,'ru double'!$A$1:$AH$1,0))),0)
+ IFERROR(INDIRECT("'ru double'!" &amp; ADDRESS(MATCH($N72,'ru double'!$A$1:$A$34,0),MATCH($X$2,'ru double'!$A$1:$AH$1,0))),0)
+ IFERROR(INDIRECT("'ru double'!" &amp; ADDRESS(MATCH($N72,'ru double'!$A$1:$A$34,0),MATCH($S$3,'ru double'!$A$1:$AH$1,0))),0)
+ IFERROR(INDIRECT("'ru double'!" &amp; ADDRESS(MATCH($N72,'ru double'!$A$1:$A$34,0),MATCH($T$3,'ru double'!$A$1:$AH$1,0))),0)
+ IFERROR(INDIRECT("'ru double'!" &amp; ADDRESS(MATCH($N72,'ru double'!$A$1:$A$34,0),MATCH($U$3,'ru double'!$A$1:$AH$1,0))),0)
+ IFERROR(INDIRECT("'ru double'!" &amp; ADDRESS(MATCH($N72,'ru double'!$A$1:$A$34,0),MATCH($V$3,'ru double'!$A$1:$AH$1,0))),0)
+ IFERROR(INDIRECT("'ru double'!" &amp; ADDRESS(MATCH($N72,'ru double'!$A$1:$A$34,0),MATCH($W$3,'ru double'!$A$1:$AH$1,0))),0)
+ IFERROR(INDIRECT("'ru double'!" &amp; ADDRESS(MATCH($N72,'ru double'!$A$1:$A$34,0),MATCH($S$1,'ru double'!$A$1:$AH$1,0))),0)) / SUM('ru double'!$B$2:$AH$34)</f>
        <v>6.8323365469032567E-3</v>
      </c>
      <c r="R72" s="3">
        <f ca="1">(IFERROR(INDIRECT("'ru double'!" &amp; ADDRESS(MATCH($N72,'ru double'!$A$1:$A$34,0),MATCH($O$1,'ru double'!$A$1:$AH$1,0))),0)
+ IFERROR(INDIRECT("'ru double'!" &amp; ADDRESS(MATCH($N72,'ru double'!$A$1:$A$34,0),MATCH($P$1,'ru double'!$A$1:$AH$1,0))),0)
+ IFERROR(INDIRECT("'ru double'!" &amp; ADDRESS(MATCH($N72,'ru double'!$A$1:$A$34,0),MATCH($Q$1,'ru double'!$A$1:$AH$1,0))),0)
+ IFERROR(INDIRECT("'ru double'!" &amp; ADDRESS(MATCH($N72,'ru double'!$A$1:$A$34,0),MATCH($R$1,'ru double'!$A$1:$AH$1,0))),0)
+ IFERROR(INDIRECT("'ru double'!" &amp; ADDRESS(MATCH($N72,'ru double'!$A$1:$A$34,0),MATCH($N$2,'ru double'!$A$1:$AH$1,0))),0)
+ IFERROR(INDIRECT("'ru double'!" &amp; ADDRESS(MATCH($N72,'ru double'!$A$1:$A$34,0),MATCH($O$2,'ru double'!$A$1:$AH$1,0))),0)
+ IFERROR(INDIRECT("'ru double'!" &amp; ADDRESS(MATCH($N72,'ru double'!$A$1:$A$34,0),MATCH($P$2,'ru double'!$A$1:$AH$1,0))),0)
+ IFERROR(INDIRECT("'ru double'!" &amp; ADDRESS(MATCH($N72,'ru double'!$A$1:$A$34,0),MATCH($Q$2,'ru double'!$A$1:$AH$1,0))),0)
+ IFERROR(INDIRECT("'ru double'!" &amp; ADDRESS(MATCH($N72,'ru double'!$A$1:$A$34,0),MATCH($R$2,'ru double'!$A$1:$AH$1,0))),0)
+ IFERROR(INDIRECT("'ru double'!" &amp; ADDRESS(MATCH($N72,'ru double'!$A$1:$A$34,0),MATCH($N$3,'ru double'!$A$1:$AH$1,0))),0)
+ IFERROR(INDIRECT("'ru double'!" &amp; ADDRESS(MATCH($N72,'ru double'!$A$1:$A$34,0),MATCH($O$3,'ru double'!$A$1:$AH$1,0))),0)
+ IFERROR(INDIRECT("'ru double'!" &amp; ADDRESS(MATCH($N72,'ru double'!$A$1:$A$34,0),MATCH($P$3,'ru double'!$A$1:$AH$1,0))),0)
+ IFERROR(INDIRECT("'ru double'!" &amp; ADDRESS(MATCH($N72,'ru double'!$A$1:$A$34,0),MATCH($Q$3,'ru double'!$A$1:$AH$1,0))),0)
+ IFERROR(INDIRECT("'ru double'!" &amp; ADDRESS(MATCH($N72,'ru double'!$A$1:$A$34,0),MATCH($R$3,'ru double'!$A$1:$AH$1,0))),0)
+ IFERROR(INDIRECT("'ru double'!" &amp; ADDRESS(MATCH($N72,'ru double'!$A$1:$A$34,0),MATCH($N$1,'ru double'!$A$1:$AH$1,0))),0)) / SUM('ru double'!$B$2:$AH$34)</f>
        <v>3.3091519581067929E-3</v>
      </c>
      <c r="S72" s="3">
        <f t="shared" ca="1" si="23"/>
        <v>-1.032113970808006E-2</v>
      </c>
    </row>
    <row r="73" spans="1:23" x14ac:dyDescent="0.25">
      <c r="A73" s="1" t="s">
        <v>234</v>
      </c>
      <c r="B73" s="3">
        <f ca="1">(IFERROR(INDIRECT("'en double'!" &amp; ADDRESS(MATCH($I$1,'en double'!$A$1:$AA$1,0),MATCH($A73,'en double'!$A$1:$A$27,0))),0)
+ IFERROR(INDIRECT("'en double'!" &amp; ADDRESS(MATCH($G$1,'en double'!$A$1:$AA$1,0),MATCH($A73,'en double'!$A$1:$A$27,0))),0)
+ IFERROR(INDIRECT("'en double'!" &amp; ADDRESS(MATCH($H$1,'en double'!$A$1:$AA$1,0),MATCH($A73,'en double'!$A$1:$A$27,0))),0)
+ IFERROR(INDIRECT("'en double'!" &amp; ADDRESS(MATCH($J$1,'en double'!$A$1:$AA$1,0),MATCH($A73,'en double'!$A$1:$A$27,0))),0)
+ IFERROR(INDIRECT("'en double'!" &amp; ADDRESS(MATCH($K$1,'en double'!$A$1:$AA$1,0),MATCH($A73,'en double'!$A$1:$A$27,0))),0)
+ IFERROR(INDIRECT("'en double'!" &amp; ADDRESS(MATCH($L$1,'en double'!$A$1:$AA$1,0),MATCH($A73,'en double'!$A$1:$A$27,0))),0)
+ IFERROR(INDIRECT("'en double'!" &amp; ADDRESS(MATCH($F$2,'en double'!$A$1:$AA$1,0),MATCH($A73,'en double'!$A$1:$A$27,0))),0)
+ IFERROR(INDIRECT("'en double'!" &amp; ADDRESS(MATCH($G$2,'en double'!$A$1:$AA$1,0),MATCH($A73,'en double'!$A$1:$A$27,0))),0)
+ IFERROR(INDIRECT("'en double'!" &amp; ADDRESS(MATCH($H$2,'en double'!$A$1:$AA$1,0),MATCH($A73,'en double'!$A$1:$A$27,0))),0)
+ IFERROR(INDIRECT("'en double'!" &amp; ADDRESS(MATCH($I$2,'en double'!$A$1:$AA$1,0),MATCH($A73,'en double'!$A$1:$A$27,0))),0)
+ IFERROR(INDIRECT("'en double'!" &amp; ADDRESS(MATCH($J$2,'en double'!$A$1:$AA$1,0),MATCH($A73,'en double'!$A$1:$A$27,0))),0)
+ IFERROR(INDIRECT("'en double'!" &amp; ADDRESS(MATCH($K$2,'en double'!$A$1:$AA$1,0),MATCH($A73,'en double'!$A$1:$A$27,0))),0)
+ IFERROR(INDIRECT("'en double'!" &amp; ADDRESS(MATCH($F$3,'en double'!$A$1:$AA$1,0),MATCH($A73,'en double'!$A$1:$A$27,0))),0)
+ IFERROR(INDIRECT("'en double'!" &amp; ADDRESS(MATCH($G$3,'en double'!$A$1:$AA$1,0),MATCH($A73,'en double'!$A$1:$A$27,0))),0)
+ IFERROR(INDIRECT("'en double'!" &amp; ADDRESS(MATCH($H$3,'en double'!$A$1:$AA$1,0),MATCH($A73,'en double'!$A$1:$A$27,0))),0)
+ IFERROR(INDIRECT("'en double'!" &amp; ADDRESS(MATCH($I$3,'en double'!$A$1:$AA$1,0),MATCH($A73,'en double'!$A$1:$A$27,0))),0)
+ IFERROR(INDIRECT("'en double'!" &amp; ADDRESS(MATCH($J$3,'en double'!$A$1:$AA$1,0),MATCH($A73,'en double'!$A$1:$A$27,0))),0)
+ IFERROR(INDIRECT("'en double'!" &amp; ADDRESS(MATCH($F$1,'en double'!$A$1:$AA$1,0),MATCH($A73,'en double'!$A$1:$A$27,0))),0)) / SUM('en double'!$B$2:$AA$27)</f>
        <v>4.8320493310100504E-4</v>
      </c>
      <c r="C73" s="3">
        <f ca="1">(IFERROR(INDIRECT("'en double'!" &amp; ADDRESS(MATCH($B$1,'en double'!$A$1:$AA$1,0),MATCH($A73,'en double'!$A$1:$A$27,0))),0)
+ IFERROR(INDIRECT("'en double'!" &amp; ADDRESS(MATCH($C$1,'en double'!$A$1:$AA$1,0),MATCH($A73,'en double'!$A$1:$A$27,0))),0)
+ IFERROR(INDIRECT("'en double'!" &amp; ADDRESS(MATCH($D$1,'en double'!$A$1:$AA$1,0),MATCH($A73,'en double'!$A$1:$A$27,0))),0)
+ IFERROR(INDIRECT("'en double'!" &amp; ADDRESS(MATCH($E$1,'en double'!$A$1:$AA$1,0),MATCH($A73,'en double'!$A$1:$A$27,0))),0)
+ IFERROR(INDIRECT("'en double'!" &amp; ADDRESS(MATCH($A$2,'en double'!$A$1:$AA$1,0),MATCH($A73,'en double'!$A$1:$A$27,0))),0)
+ IFERROR(INDIRECT("'en double'!" &amp; ADDRESS(MATCH($B$2,'en double'!$A$1:$AA$1,0),MATCH($A73,'en double'!$A$1:$A$27,0))),0)
+ IFERROR(INDIRECT("'en double'!" &amp; ADDRESS(MATCH($C$2,'en double'!$A$1:$AA$1,0),MATCH($A73,'en double'!$A$1:$A$27,0))),0)
+ IFERROR(INDIRECT("'en double'!" &amp; ADDRESS(MATCH($D$2,'en double'!$A$1:$AA$1,0),MATCH($A73,'en double'!$A$1:$A$27,0))),0)
+ IFERROR(INDIRECT("'en double'!" &amp; ADDRESS(MATCH($E$2,'en double'!$A$1:$AA$1,0),MATCH($A73,'en double'!$A$1:$A$27,0))),0)
+ IFERROR(INDIRECT("'en double'!" &amp; ADDRESS(MATCH($A$3,'en double'!$A$1:$AA$1,0),MATCH($A73,'en double'!$A$1:$A$27,0))),0)
+ IFERROR(INDIRECT("'en double'!" &amp; ADDRESS(MATCH($B$3,'en double'!$A$1:$AA$1,0),MATCH($A73,'en double'!$A$1:$A$27,0))),0)
+ IFERROR(INDIRECT("'en double'!" &amp; ADDRESS(MATCH($C$3,'en double'!$A$1:$AA$1,0),MATCH($A73,'en double'!$A$1:$A$27,0))),0)
+ IFERROR(INDIRECT("'en double'!" &amp; ADDRESS(MATCH($D$3,'en double'!$A$1:$AA$1,0),MATCH($A73,'en double'!$A$1:$A$27,0))),0)
+ IFERROR(INDIRECT("'en double'!" &amp; ADDRESS(MATCH($E$3,'en double'!$A$1:$AA$1,0),MATCH($A73,'en double'!$A$1:$A$27,0))),0)
+ IFERROR(INDIRECT("'en double'!" &amp; ADDRESS(MATCH($A$1,'en double'!$A$1:$AA$1,0),MATCH($A73,'en double'!$A$1:$A$27,0))),0)) / SUM('en double'!$B$2:$AA$27)</f>
        <v>3.2774858058360717E-4</v>
      </c>
      <c r="D73" s="3">
        <f ca="1">(IFERROR(INDIRECT("'en double'!" &amp; ADDRESS(MATCH(A73,'en double'!$A$1:$A$27,0),MATCH($I$1,'en double'!$A$1:$AA$1,0))),0)
+ IFERROR(INDIRECT("'en double'!" &amp; ADDRESS(MATCH(A73,'en double'!$A$1:$A$27,0),MATCH($G$1,'en double'!$A$1:$AA$1,0))),0)
+ IFERROR(INDIRECT("'en double'!" &amp; ADDRESS(MATCH(A73,'en double'!$A$1:$A$27,0),MATCH($H$1,'en double'!$A$1:$AA$1,0))),0)
+ IFERROR(INDIRECT("'en double'!" &amp; ADDRESS(MATCH(A73,'en double'!$A$1:$A$27,0),MATCH($J$1,'en double'!$A$1:$AA$1,0))),0)
+ IFERROR(INDIRECT("'en double'!" &amp; ADDRESS(MATCH(A73,'en double'!$A$1:$A$27,0),MATCH($K$1,'en double'!$A$1:$AA$1,0))),0)
+ IFERROR(INDIRECT("'en double'!" &amp; ADDRESS(MATCH(A73,'en double'!$A$1:$A$27,0),MATCH($L$1,'en double'!$A$1:$AA$1,0))),0)
+ IFERROR(INDIRECT("'en double'!" &amp; ADDRESS(MATCH(A73,'en double'!$A$1:$A$27,0),MATCH($F$2,'en double'!$A$1:$AA$1,0))),0)
+ IFERROR(INDIRECT("'en double'!" &amp; ADDRESS(MATCH(A73,'en double'!$A$1:$A$27,0),MATCH($G$2,'en double'!$A$1:$AA$1,0))),0)
+ IFERROR(INDIRECT("'en double'!" &amp; ADDRESS(MATCH(A73,'en double'!$A$1:$A$27,0),MATCH($H$2,'en double'!$A$1:$AA$1,0))),0)
+ IFERROR(INDIRECT("'en double'!" &amp; ADDRESS(MATCH(A73,'en double'!$A$1:$A$27,0),MATCH($I$2,'en double'!$A$1:$AA$1,0))),0)
+ IFERROR(INDIRECT("'en double'!" &amp; ADDRESS(MATCH(A73,'en double'!$A$1:$A$27,0),MATCH($J$2,'en double'!$A$1:$AA$1,0))),0)
+ IFERROR(INDIRECT("'en double'!" &amp; ADDRESS(MATCH(A73,'en double'!$A$1:$A$27,0),MATCH($K$2,'en double'!$A$1:$AA$1,0))),0)
+ IFERROR(INDIRECT("'en double'!" &amp; ADDRESS(MATCH(A73,'en double'!$A$1:$A$27,0),MATCH($F$3,'en double'!$A$1:$AA$1,0))),0)
+ IFERROR(INDIRECT("'en double'!" &amp; ADDRESS(MATCH(A73,'en double'!$A$1:$A$27,0),MATCH($G$3,'en double'!$A$1:$AA$1,0))),0)
+ IFERROR(INDIRECT("'en double'!" &amp; ADDRESS(MATCH(A73,'en double'!$A$1:$A$27,0),MATCH($H$3,'en double'!$A$1:$AA$1,0))),0)
+ IFERROR(INDIRECT("'en double'!" &amp; ADDRESS(MATCH(A73,'en double'!$A$1:$A$27,0),MATCH($I$3,'en double'!$A$1:$AA$1,0))),0)
+ IFERROR(INDIRECT("'en double'!" &amp; ADDRESS(MATCH(A73,'en double'!$A$1:$A$27,0),MATCH($J$3,'en double'!$A$1:$AA$1,0))),0)
+ IFERROR(INDIRECT("'en double'!" &amp; ADDRESS(MATCH(A73,'en double'!$A$1:$A$27,0),MATCH($F$1,'en double'!$A$1:$AA$1,0))),0)) / SUM('en double'!$B$2:$AA$27)</f>
        <v>1.9035658872644465E-5</v>
      </c>
      <c r="E73" s="3">
        <f ca="1">(IFERROR(INDIRECT("'en double'!" &amp; ADDRESS(MATCH($A73,'en double'!$A$1:$A$27,0),MATCH($B$1,'en double'!$A$1:$AA$1,0))),0)
+ IFERROR(INDIRECT("'en double'!" &amp; ADDRESS(MATCH($A73,'en double'!$A$1:$A$27,0),MATCH($C$1,'en double'!$A$1:$AA$1,0))),0)
+ IFERROR(INDIRECT("'en double'!" &amp; ADDRESS(MATCH($A73,'en double'!$A$1:$A$27,0),MATCH($D$1,'en double'!$A$1:$AA$1,0))),0)
+ IFERROR(INDIRECT("'en double'!" &amp; ADDRESS(MATCH($A73,'en double'!$A$1:$A$27,0),MATCH($E$1,'en double'!$A$1:$AA$1,0))),0)
+ IFERROR(INDIRECT("'en double'!" &amp; ADDRESS(MATCH($A73,'en double'!$A$1:$A$27,0),MATCH($A$2,'en double'!$A$1:$AA$1,0))),0)
+ IFERROR(INDIRECT("'en double'!" &amp; ADDRESS(MATCH($A73,'en double'!$A$1:$A$27,0),MATCH($B$2,'en double'!$A$1:$AA$1,0))),0)
+ IFERROR(INDIRECT("'en double'!" &amp; ADDRESS(MATCH($A73,'en double'!$A$1:$A$27,0),MATCH($C$2,'en double'!$A$1:$AA$1,0))),0)
+ IFERROR(INDIRECT("'en double'!" &amp; ADDRESS(MATCH($A73,'en double'!$A$1:$A$27,0),MATCH($D$2,'en double'!$A$1:$AA$1,0))),0)
+ IFERROR(INDIRECT("'en double'!" &amp; ADDRESS(MATCH($A73,'en double'!$A$1:$A$27,0),MATCH($E$2,'en double'!$A$1:$AA$1,0))),0)
+ IFERROR(INDIRECT("'en double'!" &amp; ADDRESS(MATCH($A73,'en double'!$A$1:$A$27,0),MATCH($A$3,'en double'!$A$1:$AA$1,0))),0)
+ IFERROR(INDIRECT("'en double'!" &amp; ADDRESS(MATCH($A73,'en double'!$A$1:$A$27,0),MATCH($B$3,'en double'!$A$1:$AA$1,0))),0)
+ IFERROR(INDIRECT("'en double'!" &amp; ADDRESS(MATCH($A73,'en double'!$A$1:$A$27,0),MATCH($C$3,'en double'!$A$1:$AA$1,0))),0)
+ IFERROR(INDIRECT("'en double'!" &amp; ADDRESS(MATCH($A73,'en double'!$A$1:$A$27,0),MATCH($D$3,'en double'!$A$1:$AA$1,0))),0)
+ IFERROR(INDIRECT("'en double'!" &amp; ADDRESS(MATCH($A73,'en double'!$A$1:$A$27,0),MATCH($E$3,'en double'!$A$1:$AA$1,0))),0)
+ IFERROR(INDIRECT("'en double'!" &amp; ADDRESS(MATCH($A73,'en double'!$A$1:$A$27,0),MATCH($A$1,'en double'!$A$1:$AA$1,0))),0)) / SUM('en double'!$B$2:$AA$27)</f>
        <v>1.9370388698735628E-3</v>
      </c>
      <c r="F73" s="3">
        <f t="shared" ca="1" si="22"/>
        <v>-1.7625468584835204E-3</v>
      </c>
      <c r="M73" s="143"/>
      <c r="N73" s="105" t="s">
        <v>181</v>
      </c>
      <c r="O73" s="3">
        <f ca="1">(IFERROR(INDIRECT("'ru double'!" &amp; ADDRESS(MATCH($V$1,'ru double'!$A$1:$AH$1,0),MATCH($N73,'ru double'!$A$1:$A$34,0))),0)
+ IFERROR(INDIRECT("'ru double'!" &amp; ADDRESS(MATCH($T$1,'ru double'!$A$1:$AH$1,0),MATCH($N73,'ru double'!$A$1:$A$34,0))),0)
+ IFERROR(INDIRECT("'ru double'!" &amp; ADDRESS(MATCH($U$1,'ru double'!$A$1:$AH$1,0),MATCH($N73,'ru double'!$A$1:$A$34,0))),0)
+ IFERROR(INDIRECT("'ru double'!" &amp; ADDRESS(MATCH($W$1,'ru double'!$A$1:$AH$1,0),MATCH($N73,'ru double'!$A$1:$A$34,0))),0)
+ IFERROR(INDIRECT("'ru double'!" &amp; ADDRESS(MATCH($X$1,'ru double'!$A$1:$AH$1,0),MATCH($N73,'ru double'!$A$1:$A$34,0))),0)
+ IFERROR(INDIRECT("'ru double'!" &amp; ADDRESS(MATCH($Y$1,'ru double'!$A$1:$AH$1,0),MATCH($N73,'ru double'!$A$1:$A$34,0))),0)
+ IFERROR(INDIRECT("'ru double'!" &amp; ADDRESS(MATCH($S$2,'ru double'!$A$1:$AH$1,0),MATCH($N73,'ru double'!$A$1:$A$34,0))),0)
+ IFERROR(INDIRECT("'ru double'!" &amp; ADDRESS(MATCH($T$2,'ru double'!$A$1:$AH$1,0),MATCH($N73,'ru double'!$A$1:$A$34,0))),0)
+ IFERROR(INDIRECT("'ru double'!" &amp; ADDRESS(MATCH($U$2,'ru double'!$A$1:$AH$1,0),MATCH($N73,'ru double'!$A$1:$A$34,0))),0)
+ IFERROR(INDIRECT("'ru double'!" &amp; ADDRESS(MATCH($V$2,'ru double'!$A$1:$AH$1,0),MATCH($N73,'ru double'!$A$1:$A$34,0))),0)
+ IFERROR(INDIRECT("'ru double'!" &amp; ADDRESS(MATCH($W$2,'ru double'!$A$1:$AH$1,0),MATCH($N73,'ru double'!$A$1:$A$34,0))),0)
+ IFERROR(INDIRECT("'ru double'!" &amp; ADDRESS(MATCH($X$2,'ru double'!$A$1:$AH$1,0),MATCH($N73,'ru double'!$A$1:$A$34,0))),0)
+ IFERROR(INDIRECT("'ru double'!" &amp; ADDRESS(MATCH($S$3,'ru double'!$A$1:$AH$1,0),MATCH($N73,'ru double'!$A$1:$A$34,0))),0)
+ IFERROR(INDIRECT("'ru double'!" &amp; ADDRESS(MATCH($T$3,'ru double'!$A$1:$AH$1,0),MATCH($N73,'ru double'!$A$1:$A$34,0))),0)
+ IFERROR(INDIRECT("'ru double'!" &amp; ADDRESS(MATCH($U$3,'ru double'!$A$1:$AH$1,0),MATCH($N73,'ru double'!$A$1:$A$34,0))),0)
+ IFERROR(INDIRECT("'ru double'!" &amp; ADDRESS(MATCH($V$3,'ru double'!$A$1:$AH$1,0),MATCH($N73,'ru double'!$A$1:$A$34,0))),0)
+ IFERROR(INDIRECT("'ru double'!" &amp; ADDRESS(MATCH($W$3,'ru double'!$A$1:$AH$1,0),MATCH($N73,'ru double'!$A$1:$A$34,0))),0)
+ IFERROR(INDIRECT("'ru double'!" &amp; ADDRESS(MATCH($S$1,'ru double'!$A$1:$AH$1,0),MATCH($N73,'ru double'!$A$1:$A$34,0))),0)) / SUM('ru double'!$B$2:$AH$34)</f>
        <v>1.1220252516679517E-3</v>
      </c>
      <c r="P73" s="3">
        <f ca="1">(IFERROR(INDIRECT("'ru double'!" &amp; ADDRESS(MATCH($O$1,'ru double'!$A$1:$AH$1,0),MATCH($N73,'ru double'!$A$1:$A$34,0))),0)
+ IFERROR(INDIRECT("'ru double'!" &amp; ADDRESS(MATCH($P$1,'ru double'!$A$1:$AH$1,0),MATCH($N73,'ru double'!$A$1:$A$34,0))),0)
+ IFERROR(INDIRECT("'ru double'!" &amp; ADDRESS(MATCH($Q$1,'ru double'!$A$1:$AH$1,0),MATCH($N73,'ru double'!$A$1:$A$34,0))),0)
+ IFERROR(INDIRECT("'ru double'!" &amp; ADDRESS(MATCH($R$1,'ru double'!$A$1:$AH$1,0),MATCH($N73,'ru double'!$A$1:$A$34,0))),0)
+ IFERROR(INDIRECT("'ru double'!" &amp; ADDRESS(MATCH($N$2,'ru double'!$A$1:$AH$1,0),MATCH($N73,'ru double'!$A$1:$A$34,0))),0)
+ IFERROR(INDIRECT("'ru double'!" &amp; ADDRESS(MATCH($O$2,'ru double'!$A$1:$AH$1,0),MATCH($N73,'ru double'!$A$1:$A$34,0))),0)
+ IFERROR(INDIRECT("'ru double'!" &amp; ADDRESS(MATCH($P$2,'ru double'!$A$1:$AH$1,0),MATCH($N73,'ru double'!$A$1:$A$34,0))),0)
+ IFERROR(INDIRECT("'ru double'!" &amp; ADDRESS(MATCH($Q$2,'ru double'!$A$1:$AH$1,0),MATCH($N73,'ru double'!$A$1:$A$34,0))),0)
+ IFERROR(INDIRECT("'ru double'!" &amp; ADDRESS(MATCH($R$2,'ru double'!$A$1:$AH$1,0),MATCH($N73,'ru double'!$A$1:$A$34,0))),0)
+ IFERROR(INDIRECT("'ru double'!" &amp; ADDRESS(MATCH($N$3,'ru double'!$A$1:$AH$1,0),MATCH($N73,'ru double'!$A$1:$A$34,0))),0)
+ IFERROR(INDIRECT("'ru double'!" &amp; ADDRESS(MATCH($O$3,'ru double'!$A$1:$AH$1,0),MATCH($N73,'ru double'!$A$1:$A$34,0))),0)
+ IFERROR(INDIRECT("'ru double'!" &amp; ADDRESS(MATCH($P$3,'ru double'!$A$1:$AH$1,0),MATCH($N73,'ru double'!$A$1:$A$34,0))),0)
+ IFERROR(INDIRECT("'ru double'!" &amp; ADDRESS(MATCH($Q$3,'ru double'!$A$1:$AH$1,0),MATCH($N73,'ru double'!$A$1:$A$34,0))),0)
+ IFERROR(INDIRECT("'ru double'!" &amp; ADDRESS(MATCH($R$3,'ru double'!$A$1:$AH$1,0),MATCH($N73,'ru double'!$A$1:$A$34,0))),0)
+ IFERROR(INDIRECT("'ru double'!" &amp; ADDRESS(MATCH($N$1,'ru double'!$A$1:$AH$1,0),MATCH($N73,'ru double'!$A$1:$A$34,0))),0)) / SUM('ru double'!$B$2:$AH$34)</f>
        <v>8.9065463139253523E-3</v>
      </c>
      <c r="Q73" s="3">
        <f ca="1">(IFERROR(INDIRECT("'ru double'!" &amp; ADDRESS(MATCH($N73,'ru double'!$A$1:$A$34,0),MATCH($V$1,'ru double'!$A$1:$AH$1,0))),0)
+ IFERROR(INDIRECT("'ru double'!" &amp; ADDRESS(MATCH($N73,'ru double'!$A$1:$A$34,0),MATCH($T$1,'ru double'!$A$1:$AH$1,0))),0)
+ IFERROR(INDIRECT("'ru double'!" &amp; ADDRESS(MATCH($N73,'ru double'!$A$1:$A$34,0),MATCH($U$1,'ru double'!$A$1:$AH$1,0))),0)
+ IFERROR(INDIRECT("'ru double'!" &amp; ADDRESS(MATCH($N73,'ru double'!$A$1:$A$34,0),MATCH($W$1,'ru double'!$A$1:$AH$1,0))),0)
+ IFERROR(INDIRECT("'ru double'!" &amp; ADDRESS(MATCH($N73,'ru double'!$A$1:$A$34,0),MATCH($X$1,'ru double'!$A$1:$AH$1,0))),0)
+ IFERROR(INDIRECT("'ru double'!" &amp; ADDRESS(MATCH($N73,'ru double'!$A$1:$A$34,0),MATCH($Y$1,'ru double'!$A$1:$AH$1,0))),0)
+ IFERROR(INDIRECT("'ru double'!" &amp; ADDRESS(MATCH($N73,'ru double'!$A$1:$A$34,0),MATCH($S$2,'ru double'!$A$1:$AH$1,0))),0)
+ IFERROR(INDIRECT("'ru double'!" &amp; ADDRESS(MATCH($N73,'ru double'!$A$1:$A$34,0),MATCH($T$2,'ru double'!$A$1:$AH$1,0))),0)
+ IFERROR(INDIRECT("'ru double'!" &amp; ADDRESS(MATCH($N73,'ru double'!$A$1:$A$34,0),MATCH($U$2,'ru double'!$A$1:$AH$1,0))),0)
+ IFERROR(INDIRECT("'ru double'!" &amp; ADDRESS(MATCH($N73,'ru double'!$A$1:$A$34,0),MATCH($V$2,'ru double'!$A$1:$AH$1,0))),0)
+ IFERROR(INDIRECT("'ru double'!" &amp; ADDRESS(MATCH($N73,'ru double'!$A$1:$A$34,0),MATCH($W$2,'ru double'!$A$1:$AH$1,0))),0)
+ IFERROR(INDIRECT("'ru double'!" &amp; ADDRESS(MATCH($N73,'ru double'!$A$1:$A$34,0),MATCH($X$2,'ru double'!$A$1:$AH$1,0))),0)
+ IFERROR(INDIRECT("'ru double'!" &amp; ADDRESS(MATCH($N73,'ru double'!$A$1:$A$34,0),MATCH($S$3,'ru double'!$A$1:$AH$1,0))),0)
+ IFERROR(INDIRECT("'ru double'!" &amp; ADDRESS(MATCH($N73,'ru double'!$A$1:$A$34,0),MATCH($T$3,'ru double'!$A$1:$AH$1,0))),0)
+ IFERROR(INDIRECT("'ru double'!" &amp; ADDRESS(MATCH($N73,'ru double'!$A$1:$A$34,0),MATCH($U$3,'ru double'!$A$1:$AH$1,0))),0)
+ IFERROR(INDIRECT("'ru double'!" &amp; ADDRESS(MATCH($N73,'ru double'!$A$1:$A$34,0),MATCH($V$3,'ru double'!$A$1:$AH$1,0))),0)
+ IFERROR(INDIRECT("'ru double'!" &amp; ADDRESS(MATCH($N73,'ru double'!$A$1:$A$34,0),MATCH($W$3,'ru double'!$A$1:$AH$1,0))),0)
+ IFERROR(INDIRECT("'ru double'!" &amp; ADDRESS(MATCH($N73,'ru double'!$A$1:$A$34,0),MATCH($S$1,'ru double'!$A$1:$AH$1,0))),0)) / SUM('ru double'!$B$2:$AH$34)</f>
        <v>3.3888286426590072E-3</v>
      </c>
      <c r="R73" s="3">
        <f ca="1">(IFERROR(INDIRECT("'ru double'!" &amp; ADDRESS(MATCH($N73,'ru double'!$A$1:$A$34,0),MATCH($O$1,'ru double'!$A$1:$AH$1,0))),0)
+ IFERROR(INDIRECT("'ru double'!" &amp; ADDRESS(MATCH($N73,'ru double'!$A$1:$A$34,0),MATCH($P$1,'ru double'!$A$1:$AH$1,0))),0)
+ IFERROR(INDIRECT("'ru double'!" &amp; ADDRESS(MATCH($N73,'ru double'!$A$1:$A$34,0),MATCH($Q$1,'ru double'!$A$1:$AH$1,0))),0)
+ IFERROR(INDIRECT("'ru double'!" &amp; ADDRESS(MATCH($N73,'ru double'!$A$1:$A$34,0),MATCH($R$1,'ru double'!$A$1:$AH$1,0))),0)
+ IFERROR(INDIRECT("'ru double'!" &amp; ADDRESS(MATCH($N73,'ru double'!$A$1:$A$34,0),MATCH($N$2,'ru double'!$A$1:$AH$1,0))),0)
+ IFERROR(INDIRECT("'ru double'!" &amp; ADDRESS(MATCH($N73,'ru double'!$A$1:$A$34,0),MATCH($O$2,'ru double'!$A$1:$AH$1,0))),0)
+ IFERROR(INDIRECT("'ru double'!" &amp; ADDRESS(MATCH($N73,'ru double'!$A$1:$A$34,0),MATCH($P$2,'ru double'!$A$1:$AH$1,0))),0)
+ IFERROR(INDIRECT("'ru double'!" &amp; ADDRESS(MATCH($N73,'ru double'!$A$1:$A$34,0),MATCH($Q$2,'ru double'!$A$1:$AH$1,0))),0)
+ IFERROR(INDIRECT("'ru double'!" &amp; ADDRESS(MATCH($N73,'ru double'!$A$1:$A$34,0),MATCH($R$2,'ru double'!$A$1:$AH$1,0))),0)
+ IFERROR(INDIRECT("'ru double'!" &amp; ADDRESS(MATCH($N73,'ru double'!$A$1:$A$34,0),MATCH($N$3,'ru double'!$A$1:$AH$1,0))),0)
+ IFERROR(INDIRECT("'ru double'!" &amp; ADDRESS(MATCH($N73,'ru double'!$A$1:$A$34,0),MATCH($O$3,'ru double'!$A$1:$AH$1,0))),0)
+ IFERROR(INDIRECT("'ru double'!" &amp; ADDRESS(MATCH($N73,'ru double'!$A$1:$A$34,0),MATCH($P$3,'ru double'!$A$1:$AH$1,0))),0)
+ IFERROR(INDIRECT("'ru double'!" &amp; ADDRESS(MATCH($N73,'ru double'!$A$1:$A$34,0),MATCH($Q$3,'ru double'!$A$1:$AH$1,0))),0)
+ IFERROR(INDIRECT("'ru double'!" &amp; ADDRESS(MATCH($N73,'ru double'!$A$1:$A$34,0),MATCH($R$3,'ru double'!$A$1:$AH$1,0))),0)
+ IFERROR(INDIRECT("'ru double'!" &amp; ADDRESS(MATCH($N73,'ru double'!$A$1:$A$34,0),MATCH($N$1,'ru double'!$A$1:$AH$1,0))),0)) / SUM('ru double'!$B$2:$AH$34)</f>
        <v>5.2236287661293936E-3</v>
      </c>
      <c r="S73" s="3">
        <f t="shared" ca="1" si="23"/>
        <v>-9.6193211857277874E-3</v>
      </c>
    </row>
    <row r="74" spans="1:23" x14ac:dyDescent="0.25">
      <c r="A74" s="1" t="s">
        <v>233</v>
      </c>
      <c r="B74" s="3">
        <f ca="1">(IFERROR(INDIRECT("'en double'!" &amp; ADDRESS(MATCH($I$1,'en double'!$A$1:$AA$1,0),MATCH($A74,'en double'!$A$1:$A$27,0))),0)
+ IFERROR(INDIRECT("'en double'!" &amp; ADDRESS(MATCH($G$1,'en double'!$A$1:$AA$1,0),MATCH($A74,'en double'!$A$1:$A$27,0))),0)
+ IFERROR(INDIRECT("'en double'!" &amp; ADDRESS(MATCH($H$1,'en double'!$A$1:$AA$1,0),MATCH($A74,'en double'!$A$1:$A$27,0))),0)
+ IFERROR(INDIRECT("'en double'!" &amp; ADDRESS(MATCH($J$1,'en double'!$A$1:$AA$1,0),MATCH($A74,'en double'!$A$1:$A$27,0))),0)
+ IFERROR(INDIRECT("'en double'!" &amp; ADDRESS(MATCH($K$1,'en double'!$A$1:$AA$1,0),MATCH($A74,'en double'!$A$1:$A$27,0))),0)
+ IFERROR(INDIRECT("'en double'!" &amp; ADDRESS(MATCH($L$1,'en double'!$A$1:$AA$1,0),MATCH($A74,'en double'!$A$1:$A$27,0))),0)
+ IFERROR(INDIRECT("'en double'!" &amp; ADDRESS(MATCH($F$2,'en double'!$A$1:$AA$1,0),MATCH($A74,'en double'!$A$1:$A$27,0))),0)
+ IFERROR(INDIRECT("'en double'!" &amp; ADDRESS(MATCH($G$2,'en double'!$A$1:$AA$1,0),MATCH($A74,'en double'!$A$1:$A$27,0))),0)
+ IFERROR(INDIRECT("'en double'!" &amp; ADDRESS(MATCH($H$2,'en double'!$A$1:$AA$1,0),MATCH($A74,'en double'!$A$1:$A$27,0))),0)
+ IFERROR(INDIRECT("'en double'!" &amp; ADDRESS(MATCH($I$2,'en double'!$A$1:$AA$1,0),MATCH($A74,'en double'!$A$1:$A$27,0))),0)
+ IFERROR(INDIRECT("'en double'!" &amp; ADDRESS(MATCH($J$2,'en double'!$A$1:$AA$1,0),MATCH($A74,'en double'!$A$1:$A$27,0))),0)
+ IFERROR(INDIRECT("'en double'!" &amp; ADDRESS(MATCH($K$2,'en double'!$A$1:$AA$1,0),MATCH($A74,'en double'!$A$1:$A$27,0))),0)
+ IFERROR(INDIRECT("'en double'!" &amp; ADDRESS(MATCH($F$3,'en double'!$A$1:$AA$1,0),MATCH($A74,'en double'!$A$1:$A$27,0))),0)
+ IFERROR(INDIRECT("'en double'!" &amp; ADDRESS(MATCH($G$3,'en double'!$A$1:$AA$1,0),MATCH($A74,'en double'!$A$1:$A$27,0))),0)
+ IFERROR(INDIRECT("'en double'!" &amp; ADDRESS(MATCH($H$3,'en double'!$A$1:$AA$1,0),MATCH($A74,'en double'!$A$1:$A$27,0))),0)
+ IFERROR(INDIRECT("'en double'!" &amp; ADDRESS(MATCH($I$3,'en double'!$A$1:$AA$1,0),MATCH($A74,'en double'!$A$1:$A$27,0))),0)
+ IFERROR(INDIRECT("'en double'!" &amp; ADDRESS(MATCH($J$3,'en double'!$A$1:$AA$1,0),MATCH($A74,'en double'!$A$1:$A$27,0))),0)
+ IFERROR(INDIRECT("'en double'!" &amp; ADDRESS(MATCH($F$1,'en double'!$A$1:$AA$1,0),MATCH($A74,'en double'!$A$1:$A$27,0))),0)) / SUM('en double'!$B$2:$AA$27)</f>
        <v>2.2866924986767451E-4</v>
      </c>
      <c r="C74" s="3">
        <f ca="1">(IFERROR(INDIRECT("'en double'!" &amp; ADDRESS(MATCH($B$1,'en double'!$A$1:$AA$1,0),MATCH($A74,'en double'!$A$1:$A$27,0))),0)
+ IFERROR(INDIRECT("'en double'!" &amp; ADDRESS(MATCH($C$1,'en double'!$A$1:$AA$1,0),MATCH($A74,'en double'!$A$1:$A$27,0))),0)
+ IFERROR(INDIRECT("'en double'!" &amp; ADDRESS(MATCH($D$1,'en double'!$A$1:$AA$1,0),MATCH($A74,'en double'!$A$1:$A$27,0))),0)
+ IFERROR(INDIRECT("'en double'!" &amp; ADDRESS(MATCH($E$1,'en double'!$A$1:$AA$1,0),MATCH($A74,'en double'!$A$1:$A$27,0))),0)
+ IFERROR(INDIRECT("'en double'!" &amp; ADDRESS(MATCH($A$2,'en double'!$A$1:$AA$1,0),MATCH($A74,'en double'!$A$1:$A$27,0))),0)
+ IFERROR(INDIRECT("'en double'!" &amp; ADDRESS(MATCH($B$2,'en double'!$A$1:$AA$1,0),MATCH($A74,'en double'!$A$1:$A$27,0))),0)
+ IFERROR(INDIRECT("'en double'!" &amp; ADDRESS(MATCH($C$2,'en double'!$A$1:$AA$1,0),MATCH($A74,'en double'!$A$1:$A$27,0))),0)
+ IFERROR(INDIRECT("'en double'!" &amp; ADDRESS(MATCH($D$2,'en double'!$A$1:$AA$1,0),MATCH($A74,'en double'!$A$1:$A$27,0))),0)
+ IFERROR(INDIRECT("'en double'!" &amp; ADDRESS(MATCH($E$2,'en double'!$A$1:$AA$1,0),MATCH($A74,'en double'!$A$1:$A$27,0))),0)
+ IFERROR(INDIRECT("'en double'!" &amp; ADDRESS(MATCH($A$3,'en double'!$A$1:$AA$1,0),MATCH($A74,'en double'!$A$1:$A$27,0))),0)
+ IFERROR(INDIRECT("'en double'!" &amp; ADDRESS(MATCH($B$3,'en double'!$A$1:$AA$1,0),MATCH($A74,'en double'!$A$1:$A$27,0))),0)
+ IFERROR(INDIRECT("'en double'!" &amp; ADDRESS(MATCH($C$3,'en double'!$A$1:$AA$1,0),MATCH($A74,'en double'!$A$1:$A$27,0))),0)
+ IFERROR(INDIRECT("'en double'!" &amp; ADDRESS(MATCH($D$3,'en double'!$A$1:$AA$1,0),MATCH($A74,'en double'!$A$1:$A$27,0))),0)
+ IFERROR(INDIRECT("'en double'!" &amp; ADDRESS(MATCH($E$3,'en double'!$A$1:$AA$1,0),MATCH($A74,'en double'!$A$1:$A$27,0))),0)
+ IFERROR(INDIRECT("'en double'!" &amp; ADDRESS(MATCH($A$1,'en double'!$A$1:$AA$1,0),MATCH($A74,'en double'!$A$1:$A$27,0))),0)) / SUM('en double'!$B$2:$AA$27)</f>
        <v>7.2787699622650864E-4</v>
      </c>
      <c r="D74" s="3">
        <f ca="1">(IFERROR(INDIRECT("'en double'!" &amp; ADDRESS(MATCH(A74,'en double'!$A$1:$A$27,0),MATCH($I$1,'en double'!$A$1:$AA$1,0))),0)
+ IFERROR(INDIRECT("'en double'!" &amp; ADDRESS(MATCH(A74,'en double'!$A$1:$A$27,0),MATCH($G$1,'en double'!$A$1:$AA$1,0))),0)
+ IFERROR(INDIRECT("'en double'!" &amp; ADDRESS(MATCH(A74,'en double'!$A$1:$A$27,0),MATCH($H$1,'en double'!$A$1:$AA$1,0))),0)
+ IFERROR(INDIRECT("'en double'!" &amp; ADDRESS(MATCH(A74,'en double'!$A$1:$A$27,0),MATCH($J$1,'en double'!$A$1:$AA$1,0))),0)
+ IFERROR(INDIRECT("'en double'!" &amp; ADDRESS(MATCH(A74,'en double'!$A$1:$A$27,0),MATCH($K$1,'en double'!$A$1:$AA$1,0))),0)
+ IFERROR(INDIRECT("'en double'!" &amp; ADDRESS(MATCH(A74,'en double'!$A$1:$A$27,0),MATCH($L$1,'en double'!$A$1:$AA$1,0))),0)
+ IFERROR(INDIRECT("'en double'!" &amp; ADDRESS(MATCH(A74,'en double'!$A$1:$A$27,0),MATCH($F$2,'en double'!$A$1:$AA$1,0))),0)
+ IFERROR(INDIRECT("'en double'!" &amp; ADDRESS(MATCH(A74,'en double'!$A$1:$A$27,0),MATCH($G$2,'en double'!$A$1:$AA$1,0))),0)
+ IFERROR(INDIRECT("'en double'!" &amp; ADDRESS(MATCH(A74,'en double'!$A$1:$A$27,0),MATCH($H$2,'en double'!$A$1:$AA$1,0))),0)
+ IFERROR(INDIRECT("'en double'!" &amp; ADDRESS(MATCH(A74,'en double'!$A$1:$A$27,0),MATCH($I$2,'en double'!$A$1:$AA$1,0))),0)
+ IFERROR(INDIRECT("'en double'!" &amp; ADDRESS(MATCH(A74,'en double'!$A$1:$A$27,0),MATCH($J$2,'en double'!$A$1:$AA$1,0))),0)
+ IFERROR(INDIRECT("'en double'!" &amp; ADDRESS(MATCH(A74,'en double'!$A$1:$A$27,0),MATCH($K$2,'en double'!$A$1:$AA$1,0))),0)
+ IFERROR(INDIRECT("'en double'!" &amp; ADDRESS(MATCH(A74,'en double'!$A$1:$A$27,0),MATCH($F$3,'en double'!$A$1:$AA$1,0))),0)
+ IFERROR(INDIRECT("'en double'!" &amp; ADDRESS(MATCH(A74,'en double'!$A$1:$A$27,0),MATCH($G$3,'en double'!$A$1:$AA$1,0))),0)
+ IFERROR(INDIRECT("'en double'!" &amp; ADDRESS(MATCH(A74,'en double'!$A$1:$A$27,0),MATCH($H$3,'en double'!$A$1:$AA$1,0))),0)
+ IFERROR(INDIRECT("'en double'!" &amp; ADDRESS(MATCH(A74,'en double'!$A$1:$A$27,0),MATCH($I$3,'en double'!$A$1:$AA$1,0))),0)
+ IFERROR(INDIRECT("'en double'!" &amp; ADDRESS(MATCH(A74,'en double'!$A$1:$A$27,0),MATCH($J$3,'en double'!$A$1:$AA$1,0))),0)
+ IFERROR(INDIRECT("'en double'!" &amp; ADDRESS(MATCH(A74,'en double'!$A$1:$A$27,0),MATCH($F$1,'en double'!$A$1:$AA$1,0))),0)) / SUM('en double'!$B$2:$AA$27)</f>
        <v>1.0435397203944827E-5</v>
      </c>
      <c r="E74" s="3">
        <f ca="1">(IFERROR(INDIRECT("'en double'!" &amp; ADDRESS(MATCH($A74,'en double'!$A$1:$A$27,0),MATCH($B$1,'en double'!$A$1:$AA$1,0))),0)
+ IFERROR(INDIRECT("'en double'!" &amp; ADDRESS(MATCH($A74,'en double'!$A$1:$A$27,0),MATCH($C$1,'en double'!$A$1:$AA$1,0))),0)
+ IFERROR(INDIRECT("'en double'!" &amp; ADDRESS(MATCH($A74,'en double'!$A$1:$A$27,0),MATCH($D$1,'en double'!$A$1:$AA$1,0))),0)
+ IFERROR(INDIRECT("'en double'!" &amp; ADDRESS(MATCH($A74,'en double'!$A$1:$A$27,0),MATCH($E$1,'en double'!$A$1:$AA$1,0))),0)
+ IFERROR(INDIRECT("'en double'!" &amp; ADDRESS(MATCH($A74,'en double'!$A$1:$A$27,0),MATCH($A$2,'en double'!$A$1:$AA$1,0))),0)
+ IFERROR(INDIRECT("'en double'!" &amp; ADDRESS(MATCH($A74,'en double'!$A$1:$A$27,0),MATCH($B$2,'en double'!$A$1:$AA$1,0))),0)
+ IFERROR(INDIRECT("'en double'!" &amp; ADDRESS(MATCH($A74,'en double'!$A$1:$A$27,0),MATCH($C$2,'en double'!$A$1:$AA$1,0))),0)
+ IFERROR(INDIRECT("'en double'!" &amp; ADDRESS(MATCH($A74,'en double'!$A$1:$A$27,0),MATCH($D$2,'en double'!$A$1:$AA$1,0))),0)
+ IFERROR(INDIRECT("'en double'!" &amp; ADDRESS(MATCH($A74,'en double'!$A$1:$A$27,0),MATCH($E$2,'en double'!$A$1:$AA$1,0))),0)
+ IFERROR(INDIRECT("'en double'!" &amp; ADDRESS(MATCH($A74,'en double'!$A$1:$A$27,0),MATCH($A$3,'en double'!$A$1:$AA$1,0))),0)
+ IFERROR(INDIRECT("'en double'!" &amp; ADDRESS(MATCH($A74,'en double'!$A$1:$A$27,0),MATCH($B$3,'en double'!$A$1:$AA$1,0))),0)
+ IFERROR(INDIRECT("'en double'!" &amp; ADDRESS(MATCH($A74,'en double'!$A$1:$A$27,0),MATCH($C$3,'en double'!$A$1:$AA$1,0))),0)
+ IFERROR(INDIRECT("'en double'!" &amp; ADDRESS(MATCH($A74,'en double'!$A$1:$A$27,0),MATCH($D$3,'en double'!$A$1:$AA$1,0))),0)
+ IFERROR(INDIRECT("'en double'!" &amp; ADDRESS(MATCH($A74,'en double'!$A$1:$A$27,0),MATCH($E$3,'en double'!$A$1:$AA$1,0))),0)
+ IFERROR(INDIRECT("'en double'!" &amp; ADDRESS(MATCH($A74,'en double'!$A$1:$A$27,0),MATCH($A$1,'en double'!$A$1:$AA$1,0))),0)) / SUM('en double'!$B$2:$AA$27)</f>
        <v>1.4277344972003958E-3</v>
      </c>
      <c r="F74" s="3">
        <f t="shared" ca="1" si="22"/>
        <v>-1.916506846355285E-3</v>
      </c>
      <c r="M74" s="143"/>
      <c r="N74" s="105" t="s">
        <v>166</v>
      </c>
      <c r="O74" s="3">
        <f ca="1">(IFERROR(INDIRECT("'ru double'!" &amp; ADDRESS(MATCH($V$1,'ru double'!$A$1:$AH$1,0),MATCH($N74,'ru double'!$A$1:$A$34,0))),0)
+ IFERROR(INDIRECT("'ru double'!" &amp; ADDRESS(MATCH($T$1,'ru double'!$A$1:$AH$1,0),MATCH($N74,'ru double'!$A$1:$A$34,0))),0)
+ IFERROR(INDIRECT("'ru double'!" &amp; ADDRESS(MATCH($U$1,'ru double'!$A$1:$AH$1,0),MATCH($N74,'ru double'!$A$1:$A$34,0))),0)
+ IFERROR(INDIRECT("'ru double'!" &amp; ADDRESS(MATCH($W$1,'ru double'!$A$1:$AH$1,0),MATCH($N74,'ru double'!$A$1:$A$34,0))),0)
+ IFERROR(INDIRECT("'ru double'!" &amp; ADDRESS(MATCH($X$1,'ru double'!$A$1:$AH$1,0),MATCH($N74,'ru double'!$A$1:$A$34,0))),0)
+ IFERROR(INDIRECT("'ru double'!" &amp; ADDRESS(MATCH($Y$1,'ru double'!$A$1:$AH$1,0),MATCH($N74,'ru double'!$A$1:$A$34,0))),0)
+ IFERROR(INDIRECT("'ru double'!" &amp; ADDRESS(MATCH($S$2,'ru double'!$A$1:$AH$1,0),MATCH($N74,'ru double'!$A$1:$A$34,0))),0)
+ IFERROR(INDIRECT("'ru double'!" &amp; ADDRESS(MATCH($T$2,'ru double'!$A$1:$AH$1,0),MATCH($N74,'ru double'!$A$1:$A$34,0))),0)
+ IFERROR(INDIRECT("'ru double'!" &amp; ADDRESS(MATCH($U$2,'ru double'!$A$1:$AH$1,0),MATCH($N74,'ru double'!$A$1:$A$34,0))),0)
+ IFERROR(INDIRECT("'ru double'!" &amp; ADDRESS(MATCH($V$2,'ru double'!$A$1:$AH$1,0),MATCH($N74,'ru double'!$A$1:$A$34,0))),0)
+ IFERROR(INDIRECT("'ru double'!" &amp; ADDRESS(MATCH($W$2,'ru double'!$A$1:$AH$1,0),MATCH($N74,'ru double'!$A$1:$A$34,0))),0)
+ IFERROR(INDIRECT("'ru double'!" &amp; ADDRESS(MATCH($X$2,'ru double'!$A$1:$AH$1,0),MATCH($N74,'ru double'!$A$1:$A$34,0))),0)
+ IFERROR(INDIRECT("'ru double'!" &amp; ADDRESS(MATCH($S$3,'ru double'!$A$1:$AH$1,0),MATCH($N74,'ru double'!$A$1:$A$34,0))),0)
+ IFERROR(INDIRECT("'ru double'!" &amp; ADDRESS(MATCH($T$3,'ru double'!$A$1:$AH$1,0),MATCH($N74,'ru double'!$A$1:$A$34,0))),0)
+ IFERROR(INDIRECT("'ru double'!" &amp; ADDRESS(MATCH($U$3,'ru double'!$A$1:$AH$1,0),MATCH($N74,'ru double'!$A$1:$A$34,0))),0)
+ IFERROR(INDIRECT("'ru double'!" &amp; ADDRESS(MATCH($V$3,'ru double'!$A$1:$AH$1,0),MATCH($N74,'ru double'!$A$1:$A$34,0))),0)
+ IFERROR(INDIRECT("'ru double'!" &amp; ADDRESS(MATCH($W$3,'ru double'!$A$1:$AH$1,0),MATCH($N74,'ru double'!$A$1:$A$34,0))),0)
+ IFERROR(INDIRECT("'ru double'!" &amp; ADDRESS(MATCH($S$1,'ru double'!$A$1:$AH$1,0),MATCH($N74,'ru double'!$A$1:$A$34,0))),0)) / SUM('ru double'!$B$2:$AH$34)</f>
        <v>1.5382985066126854E-3</v>
      </c>
      <c r="P74" s="3">
        <f ca="1">(IFERROR(INDIRECT("'ru double'!" &amp; ADDRESS(MATCH($O$1,'ru double'!$A$1:$AH$1,0),MATCH($N74,'ru double'!$A$1:$A$34,0))),0)
+ IFERROR(INDIRECT("'ru double'!" &amp; ADDRESS(MATCH($P$1,'ru double'!$A$1:$AH$1,0),MATCH($N74,'ru double'!$A$1:$A$34,0))),0)
+ IFERROR(INDIRECT("'ru double'!" &amp; ADDRESS(MATCH($Q$1,'ru double'!$A$1:$AH$1,0),MATCH($N74,'ru double'!$A$1:$A$34,0))),0)
+ IFERROR(INDIRECT("'ru double'!" &amp; ADDRESS(MATCH($R$1,'ru double'!$A$1:$AH$1,0),MATCH($N74,'ru double'!$A$1:$A$34,0))),0)
+ IFERROR(INDIRECT("'ru double'!" &amp; ADDRESS(MATCH($N$2,'ru double'!$A$1:$AH$1,0),MATCH($N74,'ru double'!$A$1:$A$34,0))),0)
+ IFERROR(INDIRECT("'ru double'!" &amp; ADDRESS(MATCH($O$2,'ru double'!$A$1:$AH$1,0),MATCH($N74,'ru double'!$A$1:$A$34,0))),0)
+ IFERROR(INDIRECT("'ru double'!" &amp; ADDRESS(MATCH($P$2,'ru double'!$A$1:$AH$1,0),MATCH($N74,'ru double'!$A$1:$A$34,0))),0)
+ IFERROR(INDIRECT("'ru double'!" &amp; ADDRESS(MATCH($Q$2,'ru double'!$A$1:$AH$1,0),MATCH($N74,'ru double'!$A$1:$A$34,0))),0)
+ IFERROR(INDIRECT("'ru double'!" &amp; ADDRESS(MATCH($R$2,'ru double'!$A$1:$AH$1,0),MATCH($N74,'ru double'!$A$1:$A$34,0))),0)
+ IFERROR(INDIRECT("'ru double'!" &amp; ADDRESS(MATCH($N$3,'ru double'!$A$1:$AH$1,0),MATCH($N74,'ru double'!$A$1:$A$34,0))),0)
+ IFERROR(INDIRECT("'ru double'!" &amp; ADDRESS(MATCH($O$3,'ru double'!$A$1:$AH$1,0),MATCH($N74,'ru double'!$A$1:$A$34,0))),0)
+ IFERROR(INDIRECT("'ru double'!" &amp; ADDRESS(MATCH($P$3,'ru double'!$A$1:$AH$1,0),MATCH($N74,'ru double'!$A$1:$A$34,0))),0)
+ IFERROR(INDIRECT("'ru double'!" &amp; ADDRESS(MATCH($Q$3,'ru double'!$A$1:$AH$1,0),MATCH($N74,'ru double'!$A$1:$A$34,0))),0)
+ IFERROR(INDIRECT("'ru double'!" &amp; ADDRESS(MATCH($R$3,'ru double'!$A$1:$AH$1,0),MATCH($N74,'ru double'!$A$1:$A$34,0))),0)
+ IFERROR(INDIRECT("'ru double'!" &amp; ADDRESS(MATCH($N$1,'ru double'!$A$1:$AH$1,0),MATCH($N74,'ru double'!$A$1:$A$34,0))),0)) / SUM('ru double'!$B$2:$AH$34)</f>
        <v>6.9426512398142719E-3</v>
      </c>
      <c r="Q74" s="3">
        <f ca="1">(IFERROR(INDIRECT("'ru double'!" &amp; ADDRESS(MATCH($N74,'ru double'!$A$1:$A$34,0),MATCH($V$1,'ru double'!$A$1:$AH$1,0))),0)
+ IFERROR(INDIRECT("'ru double'!" &amp; ADDRESS(MATCH($N74,'ru double'!$A$1:$A$34,0),MATCH($T$1,'ru double'!$A$1:$AH$1,0))),0)
+ IFERROR(INDIRECT("'ru double'!" &amp; ADDRESS(MATCH($N74,'ru double'!$A$1:$A$34,0),MATCH($U$1,'ru double'!$A$1:$AH$1,0))),0)
+ IFERROR(INDIRECT("'ru double'!" &amp; ADDRESS(MATCH($N74,'ru double'!$A$1:$A$34,0),MATCH($W$1,'ru double'!$A$1:$AH$1,0))),0)
+ IFERROR(INDIRECT("'ru double'!" &amp; ADDRESS(MATCH($N74,'ru double'!$A$1:$A$34,0),MATCH($X$1,'ru double'!$A$1:$AH$1,0))),0)
+ IFERROR(INDIRECT("'ru double'!" &amp; ADDRESS(MATCH($N74,'ru double'!$A$1:$A$34,0),MATCH($Y$1,'ru double'!$A$1:$AH$1,0))),0)
+ IFERROR(INDIRECT("'ru double'!" &amp; ADDRESS(MATCH($N74,'ru double'!$A$1:$A$34,0),MATCH($S$2,'ru double'!$A$1:$AH$1,0))),0)
+ IFERROR(INDIRECT("'ru double'!" &amp; ADDRESS(MATCH($N74,'ru double'!$A$1:$A$34,0),MATCH($T$2,'ru double'!$A$1:$AH$1,0))),0)
+ IFERROR(INDIRECT("'ru double'!" &amp; ADDRESS(MATCH($N74,'ru double'!$A$1:$A$34,0),MATCH($U$2,'ru double'!$A$1:$AH$1,0))),0)
+ IFERROR(INDIRECT("'ru double'!" &amp; ADDRESS(MATCH($N74,'ru double'!$A$1:$A$34,0),MATCH($V$2,'ru double'!$A$1:$AH$1,0))),0)
+ IFERROR(INDIRECT("'ru double'!" &amp; ADDRESS(MATCH($N74,'ru double'!$A$1:$A$34,0),MATCH($W$2,'ru double'!$A$1:$AH$1,0))),0)
+ IFERROR(INDIRECT("'ru double'!" &amp; ADDRESS(MATCH($N74,'ru double'!$A$1:$A$34,0),MATCH($X$2,'ru double'!$A$1:$AH$1,0))),0)
+ IFERROR(INDIRECT("'ru double'!" &amp; ADDRESS(MATCH($N74,'ru double'!$A$1:$A$34,0),MATCH($S$3,'ru double'!$A$1:$AH$1,0))),0)
+ IFERROR(INDIRECT("'ru double'!" &amp; ADDRESS(MATCH($N74,'ru double'!$A$1:$A$34,0),MATCH($T$3,'ru double'!$A$1:$AH$1,0))),0)
+ IFERROR(INDIRECT("'ru double'!" &amp; ADDRESS(MATCH($N74,'ru double'!$A$1:$A$34,0),MATCH($U$3,'ru double'!$A$1:$AH$1,0))),0)
+ IFERROR(INDIRECT("'ru double'!" &amp; ADDRESS(MATCH($N74,'ru double'!$A$1:$A$34,0),MATCH($V$3,'ru double'!$A$1:$AH$1,0))),0)
+ IFERROR(INDIRECT("'ru double'!" &amp; ADDRESS(MATCH($N74,'ru double'!$A$1:$A$34,0),MATCH($W$3,'ru double'!$A$1:$AH$1,0))),0)
+ IFERROR(INDIRECT("'ru double'!" &amp; ADDRESS(MATCH($N74,'ru double'!$A$1:$A$34,0),MATCH($S$1,'ru double'!$A$1:$AH$1,0))),0)) / SUM('ru double'!$B$2:$AH$34)</f>
        <v>2.4677289042539939E-3</v>
      </c>
      <c r="R74" s="3">
        <f ca="1">(IFERROR(INDIRECT("'ru double'!" &amp; ADDRESS(MATCH($N74,'ru double'!$A$1:$A$34,0),MATCH($O$1,'ru double'!$A$1:$AH$1,0))),0)
+ IFERROR(INDIRECT("'ru double'!" &amp; ADDRESS(MATCH($N74,'ru double'!$A$1:$A$34,0),MATCH($P$1,'ru double'!$A$1:$AH$1,0))),0)
+ IFERROR(INDIRECT("'ru double'!" &amp; ADDRESS(MATCH($N74,'ru double'!$A$1:$A$34,0),MATCH($Q$1,'ru double'!$A$1:$AH$1,0))),0)
+ IFERROR(INDIRECT("'ru double'!" &amp; ADDRESS(MATCH($N74,'ru double'!$A$1:$A$34,0),MATCH($R$1,'ru double'!$A$1:$AH$1,0))),0)
+ IFERROR(INDIRECT("'ru double'!" &amp; ADDRESS(MATCH($N74,'ru double'!$A$1:$A$34,0),MATCH($N$2,'ru double'!$A$1:$AH$1,0))),0)
+ IFERROR(INDIRECT("'ru double'!" &amp; ADDRESS(MATCH($N74,'ru double'!$A$1:$A$34,0),MATCH($O$2,'ru double'!$A$1:$AH$1,0))),0)
+ IFERROR(INDIRECT("'ru double'!" &amp; ADDRESS(MATCH($N74,'ru double'!$A$1:$A$34,0),MATCH($P$2,'ru double'!$A$1:$AH$1,0))),0)
+ IFERROR(INDIRECT("'ru double'!" &amp; ADDRESS(MATCH($N74,'ru double'!$A$1:$A$34,0),MATCH($Q$2,'ru double'!$A$1:$AH$1,0))),0)
+ IFERROR(INDIRECT("'ru double'!" &amp; ADDRESS(MATCH($N74,'ru double'!$A$1:$A$34,0),MATCH($R$2,'ru double'!$A$1:$AH$1,0))),0)
+ IFERROR(INDIRECT("'ru double'!" &amp; ADDRESS(MATCH($N74,'ru double'!$A$1:$A$34,0),MATCH($N$3,'ru double'!$A$1:$AH$1,0))),0)
+ IFERROR(INDIRECT("'ru double'!" &amp; ADDRESS(MATCH($N74,'ru double'!$A$1:$A$34,0),MATCH($O$3,'ru double'!$A$1:$AH$1,0))),0)
+ IFERROR(INDIRECT("'ru double'!" &amp; ADDRESS(MATCH($N74,'ru double'!$A$1:$A$34,0),MATCH($P$3,'ru double'!$A$1:$AH$1,0))),0)
+ IFERROR(INDIRECT("'ru double'!" &amp; ADDRESS(MATCH($N74,'ru double'!$A$1:$A$34,0),MATCH($Q$3,'ru double'!$A$1:$AH$1,0))),0)
+ IFERROR(INDIRECT("'ru double'!" &amp; ADDRESS(MATCH($N74,'ru double'!$A$1:$A$34,0),MATCH($R$3,'ru double'!$A$1:$AH$1,0))),0)
+ IFERROR(INDIRECT("'ru double'!" &amp; ADDRESS(MATCH($N74,'ru double'!$A$1:$A$34,0),MATCH($N$1,'ru double'!$A$1:$AH$1,0))),0)) / SUM('ru double'!$B$2:$AH$34)</f>
        <v>6.4925206235737854E-3</v>
      </c>
      <c r="S74" s="3">
        <f t="shared" ca="1" si="23"/>
        <v>-9.4291444525213784E-3</v>
      </c>
    </row>
    <row r="75" spans="1:23" x14ac:dyDescent="0.25">
      <c r="A75" s="1" t="s">
        <v>235</v>
      </c>
      <c r="B75" s="3">
        <f ca="1">(IFERROR(INDIRECT("'en double'!" &amp; ADDRESS(MATCH($I$1,'en double'!$A$1:$AA$1,0),MATCH($A75,'en double'!$A$1:$A$27,0))),0)
+ IFERROR(INDIRECT("'en double'!" &amp; ADDRESS(MATCH($G$1,'en double'!$A$1:$AA$1,0),MATCH($A75,'en double'!$A$1:$A$27,0))),0)
+ IFERROR(INDIRECT("'en double'!" &amp; ADDRESS(MATCH($H$1,'en double'!$A$1:$AA$1,0),MATCH($A75,'en double'!$A$1:$A$27,0))),0)
+ IFERROR(INDIRECT("'en double'!" &amp; ADDRESS(MATCH($J$1,'en double'!$A$1:$AA$1,0),MATCH($A75,'en double'!$A$1:$A$27,0))),0)
+ IFERROR(INDIRECT("'en double'!" &amp; ADDRESS(MATCH($K$1,'en double'!$A$1:$AA$1,0),MATCH($A75,'en double'!$A$1:$A$27,0))),0)
+ IFERROR(INDIRECT("'en double'!" &amp; ADDRESS(MATCH($L$1,'en double'!$A$1:$AA$1,0),MATCH($A75,'en double'!$A$1:$A$27,0))),0)
+ IFERROR(INDIRECT("'en double'!" &amp; ADDRESS(MATCH($F$2,'en double'!$A$1:$AA$1,0),MATCH($A75,'en double'!$A$1:$A$27,0))),0)
+ IFERROR(INDIRECT("'en double'!" &amp; ADDRESS(MATCH($G$2,'en double'!$A$1:$AA$1,0),MATCH($A75,'en double'!$A$1:$A$27,0))),0)
+ IFERROR(INDIRECT("'en double'!" &amp; ADDRESS(MATCH($H$2,'en double'!$A$1:$AA$1,0),MATCH($A75,'en double'!$A$1:$A$27,0))),0)
+ IFERROR(INDIRECT("'en double'!" &amp; ADDRESS(MATCH($I$2,'en double'!$A$1:$AA$1,0),MATCH($A75,'en double'!$A$1:$A$27,0))),0)
+ IFERROR(INDIRECT("'en double'!" &amp; ADDRESS(MATCH($J$2,'en double'!$A$1:$AA$1,0),MATCH($A75,'en double'!$A$1:$A$27,0))),0)
+ IFERROR(INDIRECT("'en double'!" &amp; ADDRESS(MATCH($K$2,'en double'!$A$1:$AA$1,0),MATCH($A75,'en double'!$A$1:$A$27,0))),0)
+ IFERROR(INDIRECT("'en double'!" &amp; ADDRESS(MATCH($F$3,'en double'!$A$1:$AA$1,0),MATCH($A75,'en double'!$A$1:$A$27,0))),0)
+ IFERROR(INDIRECT("'en double'!" &amp; ADDRESS(MATCH($G$3,'en double'!$A$1:$AA$1,0),MATCH($A75,'en double'!$A$1:$A$27,0))),0)
+ IFERROR(INDIRECT("'en double'!" &amp; ADDRESS(MATCH($H$3,'en double'!$A$1:$AA$1,0),MATCH($A75,'en double'!$A$1:$A$27,0))),0)
+ IFERROR(INDIRECT("'en double'!" &amp; ADDRESS(MATCH($I$3,'en double'!$A$1:$AA$1,0),MATCH($A75,'en double'!$A$1:$A$27,0))),0)
+ IFERROR(INDIRECT("'en double'!" &amp; ADDRESS(MATCH($J$3,'en double'!$A$1:$AA$1,0),MATCH($A75,'en double'!$A$1:$A$27,0))),0)
+ IFERROR(INDIRECT("'en double'!" &amp; ADDRESS(MATCH($F$1,'en double'!$A$1:$AA$1,0),MATCH($A75,'en double'!$A$1:$A$27,0))),0)) / SUM('en double'!$B$2:$AA$27)</f>
        <v>1.4692344617900539E-4</v>
      </c>
      <c r="C75" s="3">
        <f ca="1">(IFERROR(INDIRECT("'en double'!" &amp; ADDRESS(MATCH($B$1,'en double'!$A$1:$AA$1,0),MATCH($A75,'en double'!$A$1:$A$27,0))),0)
+ IFERROR(INDIRECT("'en double'!" &amp; ADDRESS(MATCH($C$1,'en double'!$A$1:$AA$1,0),MATCH($A75,'en double'!$A$1:$A$27,0))),0)
+ IFERROR(INDIRECT("'en double'!" &amp; ADDRESS(MATCH($D$1,'en double'!$A$1:$AA$1,0),MATCH($A75,'en double'!$A$1:$A$27,0))),0)
+ IFERROR(INDIRECT("'en double'!" &amp; ADDRESS(MATCH($E$1,'en double'!$A$1:$AA$1,0),MATCH($A75,'en double'!$A$1:$A$27,0))),0)
+ IFERROR(INDIRECT("'en double'!" &amp; ADDRESS(MATCH($A$2,'en double'!$A$1:$AA$1,0),MATCH($A75,'en double'!$A$1:$A$27,0))),0)
+ IFERROR(INDIRECT("'en double'!" &amp; ADDRESS(MATCH($B$2,'en double'!$A$1:$AA$1,0),MATCH($A75,'en double'!$A$1:$A$27,0))),0)
+ IFERROR(INDIRECT("'en double'!" &amp; ADDRESS(MATCH($C$2,'en double'!$A$1:$AA$1,0),MATCH($A75,'en double'!$A$1:$A$27,0))),0)
+ IFERROR(INDIRECT("'en double'!" &amp; ADDRESS(MATCH($D$2,'en double'!$A$1:$AA$1,0),MATCH($A75,'en double'!$A$1:$A$27,0))),0)
+ IFERROR(INDIRECT("'en double'!" &amp; ADDRESS(MATCH($E$2,'en double'!$A$1:$AA$1,0),MATCH($A75,'en double'!$A$1:$A$27,0))),0)
+ IFERROR(INDIRECT("'en double'!" &amp; ADDRESS(MATCH($A$3,'en double'!$A$1:$AA$1,0),MATCH($A75,'en double'!$A$1:$A$27,0))),0)
+ IFERROR(INDIRECT("'en double'!" &amp; ADDRESS(MATCH($B$3,'en double'!$A$1:$AA$1,0),MATCH($A75,'en double'!$A$1:$A$27,0))),0)
+ IFERROR(INDIRECT("'en double'!" &amp; ADDRESS(MATCH($C$3,'en double'!$A$1:$AA$1,0),MATCH($A75,'en double'!$A$1:$A$27,0))),0)
+ IFERROR(INDIRECT("'en double'!" &amp; ADDRESS(MATCH($D$3,'en double'!$A$1:$AA$1,0),MATCH($A75,'en double'!$A$1:$A$27,0))),0)
+ IFERROR(INDIRECT("'en double'!" &amp; ADDRESS(MATCH($E$3,'en double'!$A$1:$AA$1,0),MATCH($A75,'en double'!$A$1:$A$27,0))),0)
+ IFERROR(INDIRECT("'en double'!" &amp; ADDRESS(MATCH($A$1,'en double'!$A$1:$AA$1,0),MATCH($A75,'en double'!$A$1:$A$27,0))),0)) / SUM('en double'!$B$2:$AA$27)</f>
        <v>9.1149597698193612E-4</v>
      </c>
      <c r="D75" s="3">
        <f ca="1">(IFERROR(INDIRECT("'en double'!" &amp; ADDRESS(MATCH(A75,'en double'!$A$1:$A$27,0),MATCH($I$1,'en double'!$A$1:$AA$1,0))),0)
+ IFERROR(INDIRECT("'en double'!" &amp; ADDRESS(MATCH(A75,'en double'!$A$1:$A$27,0),MATCH($G$1,'en double'!$A$1:$AA$1,0))),0)
+ IFERROR(INDIRECT("'en double'!" &amp; ADDRESS(MATCH(A75,'en double'!$A$1:$A$27,0),MATCH($H$1,'en double'!$A$1:$AA$1,0))),0)
+ IFERROR(INDIRECT("'en double'!" &amp; ADDRESS(MATCH(A75,'en double'!$A$1:$A$27,0),MATCH($J$1,'en double'!$A$1:$AA$1,0))),0)
+ IFERROR(INDIRECT("'en double'!" &amp; ADDRESS(MATCH(A75,'en double'!$A$1:$A$27,0),MATCH($K$1,'en double'!$A$1:$AA$1,0))),0)
+ IFERROR(INDIRECT("'en double'!" &amp; ADDRESS(MATCH(A75,'en double'!$A$1:$A$27,0),MATCH($L$1,'en double'!$A$1:$AA$1,0))),0)
+ IFERROR(INDIRECT("'en double'!" &amp; ADDRESS(MATCH(A75,'en double'!$A$1:$A$27,0),MATCH($F$2,'en double'!$A$1:$AA$1,0))),0)
+ IFERROR(INDIRECT("'en double'!" &amp; ADDRESS(MATCH(A75,'en double'!$A$1:$A$27,0),MATCH($G$2,'en double'!$A$1:$AA$1,0))),0)
+ IFERROR(INDIRECT("'en double'!" &amp; ADDRESS(MATCH(A75,'en double'!$A$1:$A$27,0),MATCH($H$2,'en double'!$A$1:$AA$1,0))),0)
+ IFERROR(INDIRECT("'en double'!" &amp; ADDRESS(MATCH(A75,'en double'!$A$1:$A$27,0),MATCH($I$2,'en double'!$A$1:$AA$1,0))),0)
+ IFERROR(INDIRECT("'en double'!" &amp; ADDRESS(MATCH(A75,'en double'!$A$1:$A$27,0),MATCH($J$2,'en double'!$A$1:$AA$1,0))),0)
+ IFERROR(INDIRECT("'en double'!" &amp; ADDRESS(MATCH(A75,'en double'!$A$1:$A$27,0),MATCH($K$2,'en double'!$A$1:$AA$1,0))),0)
+ IFERROR(INDIRECT("'en double'!" &amp; ADDRESS(MATCH(A75,'en double'!$A$1:$A$27,0),MATCH($F$3,'en double'!$A$1:$AA$1,0))),0)
+ IFERROR(INDIRECT("'en double'!" &amp; ADDRESS(MATCH(A75,'en double'!$A$1:$A$27,0),MATCH($G$3,'en double'!$A$1:$AA$1,0))),0)
+ IFERROR(INDIRECT("'en double'!" &amp; ADDRESS(MATCH(A75,'en double'!$A$1:$A$27,0),MATCH($H$3,'en double'!$A$1:$AA$1,0))),0)
+ IFERROR(INDIRECT("'en double'!" &amp; ADDRESS(MATCH(A75,'en double'!$A$1:$A$27,0),MATCH($I$3,'en double'!$A$1:$AA$1,0))),0)
+ IFERROR(INDIRECT("'en double'!" &amp; ADDRESS(MATCH(A75,'en double'!$A$1:$A$27,0),MATCH($J$3,'en double'!$A$1:$AA$1,0))),0)
+ IFERROR(INDIRECT("'en double'!" &amp; ADDRESS(MATCH(A75,'en double'!$A$1:$A$27,0),MATCH($F$1,'en double'!$A$1:$AA$1,0))),0)) / SUM('en double'!$B$2:$AA$27)</f>
        <v>6.9979625689801987E-5</v>
      </c>
      <c r="E75" s="3">
        <f ca="1">(IFERROR(INDIRECT("'en double'!" &amp; ADDRESS(MATCH($A75,'en double'!$A$1:$A$27,0),MATCH($B$1,'en double'!$A$1:$AA$1,0))),0)
+ IFERROR(INDIRECT("'en double'!" &amp; ADDRESS(MATCH($A75,'en double'!$A$1:$A$27,0),MATCH($C$1,'en double'!$A$1:$AA$1,0))),0)
+ IFERROR(INDIRECT("'en double'!" &amp; ADDRESS(MATCH($A75,'en double'!$A$1:$A$27,0),MATCH($D$1,'en double'!$A$1:$AA$1,0))),0)
+ IFERROR(INDIRECT("'en double'!" &amp; ADDRESS(MATCH($A75,'en double'!$A$1:$A$27,0),MATCH($E$1,'en double'!$A$1:$AA$1,0))),0)
+ IFERROR(INDIRECT("'en double'!" &amp; ADDRESS(MATCH($A75,'en double'!$A$1:$A$27,0),MATCH($A$2,'en double'!$A$1:$AA$1,0))),0)
+ IFERROR(INDIRECT("'en double'!" &amp; ADDRESS(MATCH($A75,'en double'!$A$1:$A$27,0),MATCH($B$2,'en double'!$A$1:$AA$1,0))),0)
+ IFERROR(INDIRECT("'en double'!" &amp; ADDRESS(MATCH($A75,'en double'!$A$1:$A$27,0),MATCH($C$2,'en double'!$A$1:$AA$1,0))),0)
+ IFERROR(INDIRECT("'en double'!" &amp; ADDRESS(MATCH($A75,'en double'!$A$1:$A$27,0),MATCH($D$2,'en double'!$A$1:$AA$1,0))),0)
+ IFERROR(INDIRECT("'en double'!" &amp; ADDRESS(MATCH($A75,'en double'!$A$1:$A$27,0),MATCH($E$2,'en double'!$A$1:$AA$1,0))),0)
+ IFERROR(INDIRECT("'en double'!" &amp; ADDRESS(MATCH($A75,'en double'!$A$1:$A$27,0),MATCH($A$3,'en double'!$A$1:$AA$1,0))),0)
+ IFERROR(INDIRECT("'en double'!" &amp; ADDRESS(MATCH($A75,'en double'!$A$1:$A$27,0),MATCH($B$3,'en double'!$A$1:$AA$1,0))),0)
+ IFERROR(INDIRECT("'en double'!" &amp; ADDRESS(MATCH($A75,'en double'!$A$1:$A$27,0),MATCH($C$3,'en double'!$A$1:$AA$1,0))),0)
+ IFERROR(INDIRECT("'en double'!" &amp; ADDRESS(MATCH($A75,'en double'!$A$1:$A$27,0),MATCH($D$3,'en double'!$A$1:$AA$1,0))),0)
+ IFERROR(INDIRECT("'en double'!" &amp; ADDRESS(MATCH($A75,'en double'!$A$1:$A$27,0),MATCH($E$3,'en double'!$A$1:$AA$1,0))),0)
+ IFERROR(INDIRECT("'en double'!" &amp; ADDRESS(MATCH($A75,'en double'!$A$1:$A$27,0),MATCH($A$1,'en double'!$A$1:$AA$1,0))),0)) / SUM('en double'!$B$2:$AA$27)</f>
        <v>1.0192762439061806E-3</v>
      </c>
      <c r="F75" s="3">
        <f t="shared" ca="1" si="22"/>
        <v>-1.7138691490193093E-3</v>
      </c>
      <c r="M75" s="143"/>
      <c r="N75" s="105" t="s">
        <v>184</v>
      </c>
      <c r="O75" s="3">
        <f ca="1">(IFERROR(INDIRECT("'ru double'!" &amp; ADDRESS(MATCH($V$1,'ru double'!$A$1:$AH$1,0),MATCH($N75,'ru double'!$A$1:$A$34,0))),0)
+ IFERROR(INDIRECT("'ru double'!" &amp; ADDRESS(MATCH($T$1,'ru double'!$A$1:$AH$1,0),MATCH($N75,'ru double'!$A$1:$A$34,0))),0)
+ IFERROR(INDIRECT("'ru double'!" &amp; ADDRESS(MATCH($U$1,'ru double'!$A$1:$AH$1,0),MATCH($N75,'ru double'!$A$1:$A$34,0))),0)
+ IFERROR(INDIRECT("'ru double'!" &amp; ADDRESS(MATCH($W$1,'ru double'!$A$1:$AH$1,0),MATCH($N75,'ru double'!$A$1:$A$34,0))),0)
+ IFERROR(INDIRECT("'ru double'!" &amp; ADDRESS(MATCH($X$1,'ru double'!$A$1:$AH$1,0),MATCH($N75,'ru double'!$A$1:$A$34,0))),0)
+ IFERROR(INDIRECT("'ru double'!" &amp; ADDRESS(MATCH($Y$1,'ru double'!$A$1:$AH$1,0),MATCH($N75,'ru double'!$A$1:$A$34,0))),0)
+ IFERROR(INDIRECT("'ru double'!" &amp; ADDRESS(MATCH($S$2,'ru double'!$A$1:$AH$1,0),MATCH($N75,'ru double'!$A$1:$A$34,0))),0)
+ IFERROR(INDIRECT("'ru double'!" &amp; ADDRESS(MATCH($T$2,'ru double'!$A$1:$AH$1,0),MATCH($N75,'ru double'!$A$1:$A$34,0))),0)
+ IFERROR(INDIRECT("'ru double'!" &amp; ADDRESS(MATCH($U$2,'ru double'!$A$1:$AH$1,0),MATCH($N75,'ru double'!$A$1:$A$34,0))),0)
+ IFERROR(INDIRECT("'ru double'!" &amp; ADDRESS(MATCH($V$2,'ru double'!$A$1:$AH$1,0),MATCH($N75,'ru double'!$A$1:$A$34,0))),0)
+ IFERROR(INDIRECT("'ru double'!" &amp; ADDRESS(MATCH($W$2,'ru double'!$A$1:$AH$1,0),MATCH($N75,'ru double'!$A$1:$A$34,0))),0)
+ IFERROR(INDIRECT("'ru double'!" &amp; ADDRESS(MATCH($X$2,'ru double'!$A$1:$AH$1,0),MATCH($N75,'ru double'!$A$1:$A$34,0))),0)
+ IFERROR(INDIRECT("'ru double'!" &amp; ADDRESS(MATCH($S$3,'ru double'!$A$1:$AH$1,0),MATCH($N75,'ru double'!$A$1:$A$34,0))),0)
+ IFERROR(INDIRECT("'ru double'!" &amp; ADDRESS(MATCH($T$3,'ru double'!$A$1:$AH$1,0),MATCH($N75,'ru double'!$A$1:$A$34,0))),0)
+ IFERROR(INDIRECT("'ru double'!" &amp; ADDRESS(MATCH($U$3,'ru double'!$A$1:$AH$1,0),MATCH($N75,'ru double'!$A$1:$A$34,0))),0)
+ IFERROR(INDIRECT("'ru double'!" &amp; ADDRESS(MATCH($V$3,'ru double'!$A$1:$AH$1,0),MATCH($N75,'ru double'!$A$1:$A$34,0))),0)
+ IFERROR(INDIRECT("'ru double'!" &amp; ADDRESS(MATCH($W$3,'ru double'!$A$1:$AH$1,0),MATCH($N75,'ru double'!$A$1:$A$34,0))),0)
+ IFERROR(INDIRECT("'ru double'!" &amp; ADDRESS(MATCH($S$1,'ru double'!$A$1:$AH$1,0),MATCH($N75,'ru double'!$A$1:$A$34,0))),0)) / SUM('ru double'!$B$2:$AH$34)</f>
        <v>1.7547136501380254E-3</v>
      </c>
      <c r="P75" s="3">
        <f ca="1">(IFERROR(INDIRECT("'ru double'!" &amp; ADDRESS(MATCH($O$1,'ru double'!$A$1:$AH$1,0),MATCH($N75,'ru double'!$A$1:$A$34,0))),0)
+ IFERROR(INDIRECT("'ru double'!" &amp; ADDRESS(MATCH($P$1,'ru double'!$A$1:$AH$1,0),MATCH($N75,'ru double'!$A$1:$A$34,0))),0)
+ IFERROR(INDIRECT("'ru double'!" &amp; ADDRESS(MATCH($Q$1,'ru double'!$A$1:$AH$1,0),MATCH($N75,'ru double'!$A$1:$A$34,0))),0)
+ IFERROR(INDIRECT("'ru double'!" &amp; ADDRESS(MATCH($R$1,'ru double'!$A$1:$AH$1,0),MATCH($N75,'ru double'!$A$1:$A$34,0))),0)
+ IFERROR(INDIRECT("'ru double'!" &amp; ADDRESS(MATCH($N$2,'ru double'!$A$1:$AH$1,0),MATCH($N75,'ru double'!$A$1:$A$34,0))),0)
+ IFERROR(INDIRECT("'ru double'!" &amp; ADDRESS(MATCH($O$2,'ru double'!$A$1:$AH$1,0),MATCH($N75,'ru double'!$A$1:$A$34,0))),0)
+ IFERROR(INDIRECT("'ru double'!" &amp; ADDRESS(MATCH($P$2,'ru double'!$A$1:$AH$1,0),MATCH($N75,'ru double'!$A$1:$A$34,0))),0)
+ IFERROR(INDIRECT("'ru double'!" &amp; ADDRESS(MATCH($Q$2,'ru double'!$A$1:$AH$1,0),MATCH($N75,'ru double'!$A$1:$A$34,0))),0)
+ IFERROR(INDIRECT("'ru double'!" &amp; ADDRESS(MATCH($R$2,'ru double'!$A$1:$AH$1,0),MATCH($N75,'ru double'!$A$1:$A$34,0))),0)
+ IFERROR(INDIRECT("'ru double'!" &amp; ADDRESS(MATCH($N$3,'ru double'!$A$1:$AH$1,0),MATCH($N75,'ru double'!$A$1:$A$34,0))),0)
+ IFERROR(INDIRECT("'ru double'!" &amp; ADDRESS(MATCH($O$3,'ru double'!$A$1:$AH$1,0),MATCH($N75,'ru double'!$A$1:$A$34,0))),0)
+ IFERROR(INDIRECT("'ru double'!" &amp; ADDRESS(MATCH($P$3,'ru double'!$A$1:$AH$1,0),MATCH($N75,'ru double'!$A$1:$A$34,0))),0)
+ IFERROR(INDIRECT("'ru double'!" &amp; ADDRESS(MATCH($Q$3,'ru double'!$A$1:$AH$1,0),MATCH($N75,'ru double'!$A$1:$A$34,0))),0)
+ IFERROR(INDIRECT("'ru double'!" &amp; ADDRESS(MATCH($R$3,'ru double'!$A$1:$AH$1,0),MATCH($N75,'ru double'!$A$1:$A$34,0))),0)
+ IFERROR(INDIRECT("'ru double'!" &amp; ADDRESS(MATCH($N$1,'ru double'!$A$1:$AH$1,0),MATCH($N75,'ru double'!$A$1:$A$34,0))),0)) / SUM('ru double'!$B$2:$AH$34)</f>
        <v>4.3669478425528057E-3</v>
      </c>
      <c r="Q75" s="3">
        <f ca="1">(IFERROR(INDIRECT("'ru double'!" &amp; ADDRESS(MATCH($N75,'ru double'!$A$1:$A$34,0),MATCH($V$1,'ru double'!$A$1:$AH$1,0))),0)
+ IFERROR(INDIRECT("'ru double'!" &amp; ADDRESS(MATCH($N75,'ru double'!$A$1:$A$34,0),MATCH($T$1,'ru double'!$A$1:$AH$1,0))),0)
+ IFERROR(INDIRECT("'ru double'!" &amp; ADDRESS(MATCH($N75,'ru double'!$A$1:$A$34,0),MATCH($U$1,'ru double'!$A$1:$AH$1,0))),0)
+ IFERROR(INDIRECT("'ru double'!" &amp; ADDRESS(MATCH($N75,'ru double'!$A$1:$A$34,0),MATCH($W$1,'ru double'!$A$1:$AH$1,0))),0)
+ IFERROR(INDIRECT("'ru double'!" &amp; ADDRESS(MATCH($N75,'ru double'!$A$1:$A$34,0),MATCH($X$1,'ru double'!$A$1:$AH$1,0))),0)
+ IFERROR(INDIRECT("'ru double'!" &amp; ADDRESS(MATCH($N75,'ru double'!$A$1:$A$34,0),MATCH($Y$1,'ru double'!$A$1:$AH$1,0))),0)
+ IFERROR(INDIRECT("'ru double'!" &amp; ADDRESS(MATCH($N75,'ru double'!$A$1:$A$34,0),MATCH($S$2,'ru double'!$A$1:$AH$1,0))),0)
+ IFERROR(INDIRECT("'ru double'!" &amp; ADDRESS(MATCH($N75,'ru double'!$A$1:$A$34,0),MATCH($T$2,'ru double'!$A$1:$AH$1,0))),0)
+ IFERROR(INDIRECT("'ru double'!" &amp; ADDRESS(MATCH($N75,'ru double'!$A$1:$A$34,0),MATCH($U$2,'ru double'!$A$1:$AH$1,0))),0)
+ IFERROR(INDIRECT("'ru double'!" &amp; ADDRESS(MATCH($N75,'ru double'!$A$1:$A$34,0),MATCH($V$2,'ru double'!$A$1:$AH$1,0))),0)
+ IFERROR(INDIRECT("'ru double'!" &amp; ADDRESS(MATCH($N75,'ru double'!$A$1:$A$34,0),MATCH($W$2,'ru double'!$A$1:$AH$1,0))),0)
+ IFERROR(INDIRECT("'ru double'!" &amp; ADDRESS(MATCH($N75,'ru double'!$A$1:$A$34,0),MATCH($X$2,'ru double'!$A$1:$AH$1,0))),0)
+ IFERROR(INDIRECT("'ru double'!" &amp; ADDRESS(MATCH($N75,'ru double'!$A$1:$A$34,0),MATCH($S$3,'ru double'!$A$1:$AH$1,0))),0)
+ IFERROR(INDIRECT("'ru double'!" &amp; ADDRESS(MATCH($N75,'ru double'!$A$1:$A$34,0),MATCH($T$3,'ru double'!$A$1:$AH$1,0))),0)
+ IFERROR(INDIRECT("'ru double'!" &amp; ADDRESS(MATCH($N75,'ru double'!$A$1:$A$34,0),MATCH($U$3,'ru double'!$A$1:$AH$1,0))),0)
+ IFERROR(INDIRECT("'ru double'!" &amp; ADDRESS(MATCH($N75,'ru double'!$A$1:$A$34,0),MATCH($V$3,'ru double'!$A$1:$AH$1,0))),0)
+ IFERROR(INDIRECT("'ru double'!" &amp; ADDRESS(MATCH($N75,'ru double'!$A$1:$A$34,0),MATCH($W$3,'ru double'!$A$1:$AH$1,0))),0)
+ IFERROR(INDIRECT("'ru double'!" &amp; ADDRESS(MATCH($N75,'ru double'!$A$1:$A$34,0),MATCH($S$1,'ru double'!$A$1:$AH$1,0))),0)) / SUM('ru double'!$B$2:$AH$34)</f>
        <v>1.0805483626698238E-3</v>
      </c>
      <c r="R75" s="3">
        <f ca="1">(IFERROR(INDIRECT("'ru double'!" &amp; ADDRESS(MATCH($N75,'ru double'!$A$1:$A$34,0),MATCH($O$1,'ru double'!$A$1:$AH$1,0))),0)
+ IFERROR(INDIRECT("'ru double'!" &amp; ADDRESS(MATCH($N75,'ru double'!$A$1:$A$34,0),MATCH($P$1,'ru double'!$A$1:$AH$1,0))),0)
+ IFERROR(INDIRECT("'ru double'!" &amp; ADDRESS(MATCH($N75,'ru double'!$A$1:$A$34,0),MATCH($Q$1,'ru double'!$A$1:$AH$1,0))),0)
+ IFERROR(INDIRECT("'ru double'!" &amp; ADDRESS(MATCH($N75,'ru double'!$A$1:$A$34,0),MATCH($R$1,'ru double'!$A$1:$AH$1,0))),0)
+ IFERROR(INDIRECT("'ru double'!" &amp; ADDRESS(MATCH($N75,'ru double'!$A$1:$A$34,0),MATCH($N$2,'ru double'!$A$1:$AH$1,0))),0)
+ IFERROR(INDIRECT("'ru double'!" &amp; ADDRESS(MATCH($N75,'ru double'!$A$1:$A$34,0),MATCH($O$2,'ru double'!$A$1:$AH$1,0))),0)
+ IFERROR(INDIRECT("'ru double'!" &amp; ADDRESS(MATCH($N75,'ru double'!$A$1:$A$34,0),MATCH($P$2,'ru double'!$A$1:$AH$1,0))),0)
+ IFERROR(INDIRECT("'ru double'!" &amp; ADDRESS(MATCH($N75,'ru double'!$A$1:$A$34,0),MATCH($Q$2,'ru double'!$A$1:$AH$1,0))),0)
+ IFERROR(INDIRECT("'ru double'!" &amp; ADDRESS(MATCH($N75,'ru double'!$A$1:$A$34,0),MATCH($R$2,'ru double'!$A$1:$AH$1,0))),0)
+ IFERROR(INDIRECT("'ru double'!" &amp; ADDRESS(MATCH($N75,'ru double'!$A$1:$A$34,0),MATCH($N$3,'ru double'!$A$1:$AH$1,0))),0)
+ IFERROR(INDIRECT("'ru double'!" &amp; ADDRESS(MATCH($N75,'ru double'!$A$1:$A$34,0),MATCH($O$3,'ru double'!$A$1:$AH$1,0))),0)
+ IFERROR(INDIRECT("'ru double'!" &amp; ADDRESS(MATCH($N75,'ru double'!$A$1:$A$34,0),MATCH($P$3,'ru double'!$A$1:$AH$1,0))),0)
+ IFERROR(INDIRECT("'ru double'!" &amp; ADDRESS(MATCH($N75,'ru double'!$A$1:$A$34,0),MATCH($Q$3,'ru double'!$A$1:$AH$1,0))),0)
+ IFERROR(INDIRECT("'ru double'!" &amp; ADDRESS(MATCH($N75,'ru double'!$A$1:$A$34,0),MATCH($R$3,'ru double'!$A$1:$AH$1,0))),0)
+ IFERROR(INDIRECT("'ru double'!" &amp; ADDRESS(MATCH($N75,'ru double'!$A$1:$A$34,0),MATCH($N$1,'ru double'!$A$1:$AH$1,0))),0)) / SUM('ru double'!$B$2:$AH$34)</f>
        <v>5.2393940908865219E-3</v>
      </c>
      <c r="S75" s="3">
        <f t="shared" ca="1" si="23"/>
        <v>-6.7710799206314783E-3</v>
      </c>
    </row>
    <row r="76" spans="1:23" x14ac:dyDescent="0.25">
      <c r="M76" s="143"/>
      <c r="N76" s="105" t="s">
        <v>189</v>
      </c>
      <c r="O76" s="3">
        <f ca="1">(IFERROR(INDIRECT("'ru double'!" &amp; ADDRESS(MATCH($V$1,'ru double'!$A$1:$AH$1,0),MATCH($N76,'ru double'!$A$1:$A$34,0))),0)
+ IFERROR(INDIRECT("'ru double'!" &amp; ADDRESS(MATCH($T$1,'ru double'!$A$1:$AH$1,0),MATCH($N76,'ru double'!$A$1:$A$34,0))),0)
+ IFERROR(INDIRECT("'ru double'!" &amp; ADDRESS(MATCH($U$1,'ru double'!$A$1:$AH$1,0),MATCH($N76,'ru double'!$A$1:$A$34,0))),0)
+ IFERROR(INDIRECT("'ru double'!" &amp; ADDRESS(MATCH($W$1,'ru double'!$A$1:$AH$1,0),MATCH($N76,'ru double'!$A$1:$A$34,0))),0)
+ IFERROR(INDIRECT("'ru double'!" &amp; ADDRESS(MATCH($X$1,'ru double'!$A$1:$AH$1,0),MATCH($N76,'ru double'!$A$1:$A$34,0))),0)
+ IFERROR(INDIRECT("'ru double'!" &amp; ADDRESS(MATCH($Y$1,'ru double'!$A$1:$AH$1,0),MATCH($N76,'ru double'!$A$1:$A$34,0))),0)
+ IFERROR(INDIRECT("'ru double'!" &amp; ADDRESS(MATCH($S$2,'ru double'!$A$1:$AH$1,0),MATCH($N76,'ru double'!$A$1:$A$34,0))),0)
+ IFERROR(INDIRECT("'ru double'!" &amp; ADDRESS(MATCH($T$2,'ru double'!$A$1:$AH$1,0),MATCH($N76,'ru double'!$A$1:$A$34,0))),0)
+ IFERROR(INDIRECT("'ru double'!" &amp; ADDRESS(MATCH($U$2,'ru double'!$A$1:$AH$1,0),MATCH($N76,'ru double'!$A$1:$A$34,0))),0)
+ IFERROR(INDIRECT("'ru double'!" &amp; ADDRESS(MATCH($V$2,'ru double'!$A$1:$AH$1,0),MATCH($N76,'ru double'!$A$1:$A$34,0))),0)
+ IFERROR(INDIRECT("'ru double'!" &amp; ADDRESS(MATCH($W$2,'ru double'!$A$1:$AH$1,0),MATCH($N76,'ru double'!$A$1:$A$34,0))),0)
+ IFERROR(INDIRECT("'ru double'!" &amp; ADDRESS(MATCH($X$2,'ru double'!$A$1:$AH$1,0),MATCH($N76,'ru double'!$A$1:$A$34,0))),0)
+ IFERROR(INDIRECT("'ru double'!" &amp; ADDRESS(MATCH($S$3,'ru double'!$A$1:$AH$1,0),MATCH($N76,'ru double'!$A$1:$A$34,0))),0)
+ IFERROR(INDIRECT("'ru double'!" &amp; ADDRESS(MATCH($T$3,'ru double'!$A$1:$AH$1,0),MATCH($N76,'ru double'!$A$1:$A$34,0))),0)
+ IFERROR(INDIRECT("'ru double'!" &amp; ADDRESS(MATCH($U$3,'ru double'!$A$1:$AH$1,0),MATCH($N76,'ru double'!$A$1:$A$34,0))),0)
+ IFERROR(INDIRECT("'ru double'!" &amp; ADDRESS(MATCH($V$3,'ru double'!$A$1:$AH$1,0),MATCH($N76,'ru double'!$A$1:$A$34,0))),0)
+ IFERROR(INDIRECT("'ru double'!" &amp; ADDRESS(MATCH($W$3,'ru double'!$A$1:$AH$1,0),MATCH($N76,'ru double'!$A$1:$A$34,0))),0)
+ IFERROR(INDIRECT("'ru double'!" &amp; ADDRESS(MATCH($S$1,'ru double'!$A$1:$AH$1,0),MATCH($N76,'ru double'!$A$1:$A$34,0))),0)) / SUM('ru double'!$B$2:$AH$34)</f>
        <v>1.767948654617309E-3</v>
      </c>
      <c r="P76" s="3">
        <f ca="1">(IFERROR(INDIRECT("'ru double'!" &amp; ADDRESS(MATCH($O$1,'ru double'!$A$1:$AH$1,0),MATCH($N76,'ru double'!$A$1:$A$34,0))),0)
+ IFERROR(INDIRECT("'ru double'!" &amp; ADDRESS(MATCH($P$1,'ru double'!$A$1:$AH$1,0),MATCH($N76,'ru double'!$A$1:$A$34,0))),0)
+ IFERROR(INDIRECT("'ru double'!" &amp; ADDRESS(MATCH($Q$1,'ru double'!$A$1:$AH$1,0),MATCH($N76,'ru double'!$A$1:$A$34,0))),0)
+ IFERROR(INDIRECT("'ru double'!" &amp; ADDRESS(MATCH($R$1,'ru double'!$A$1:$AH$1,0),MATCH($N76,'ru double'!$A$1:$A$34,0))),0)
+ IFERROR(INDIRECT("'ru double'!" &amp; ADDRESS(MATCH($N$2,'ru double'!$A$1:$AH$1,0),MATCH($N76,'ru double'!$A$1:$A$34,0))),0)
+ IFERROR(INDIRECT("'ru double'!" &amp; ADDRESS(MATCH($O$2,'ru double'!$A$1:$AH$1,0),MATCH($N76,'ru double'!$A$1:$A$34,0))),0)
+ IFERROR(INDIRECT("'ru double'!" &amp; ADDRESS(MATCH($P$2,'ru double'!$A$1:$AH$1,0),MATCH($N76,'ru double'!$A$1:$A$34,0))),0)
+ IFERROR(INDIRECT("'ru double'!" &amp; ADDRESS(MATCH($Q$2,'ru double'!$A$1:$AH$1,0),MATCH($N76,'ru double'!$A$1:$A$34,0))),0)
+ IFERROR(INDIRECT("'ru double'!" &amp; ADDRESS(MATCH($R$2,'ru double'!$A$1:$AH$1,0),MATCH($N76,'ru double'!$A$1:$A$34,0))),0)
+ IFERROR(INDIRECT("'ru double'!" &amp; ADDRESS(MATCH($N$3,'ru double'!$A$1:$AH$1,0),MATCH($N76,'ru double'!$A$1:$A$34,0))),0)
+ IFERROR(INDIRECT("'ru double'!" &amp; ADDRESS(MATCH($O$3,'ru double'!$A$1:$AH$1,0),MATCH($N76,'ru double'!$A$1:$A$34,0))),0)
+ IFERROR(INDIRECT("'ru double'!" &amp; ADDRESS(MATCH($P$3,'ru double'!$A$1:$AH$1,0),MATCH($N76,'ru double'!$A$1:$A$34,0))),0)
+ IFERROR(INDIRECT("'ru double'!" &amp; ADDRESS(MATCH($Q$3,'ru double'!$A$1:$AH$1,0),MATCH($N76,'ru double'!$A$1:$A$34,0))),0)
+ IFERROR(INDIRECT("'ru double'!" &amp; ADDRESS(MATCH($R$3,'ru double'!$A$1:$AH$1,0),MATCH($N76,'ru double'!$A$1:$A$34,0))),0)
+ IFERROR(INDIRECT("'ru double'!" &amp; ADDRESS(MATCH($N$1,'ru double'!$A$1:$AH$1,0),MATCH($N76,'ru double'!$A$1:$A$34,0))),0)) / SUM('ru double'!$B$2:$AH$34)</f>
        <v>4.9176256525658183E-3</v>
      </c>
      <c r="Q76" s="3">
        <f ca="1">(IFERROR(INDIRECT("'ru double'!" &amp; ADDRESS(MATCH($N76,'ru double'!$A$1:$A$34,0),MATCH($V$1,'ru double'!$A$1:$AH$1,0))),0)
+ IFERROR(INDIRECT("'ru double'!" &amp; ADDRESS(MATCH($N76,'ru double'!$A$1:$A$34,0),MATCH($T$1,'ru double'!$A$1:$AH$1,0))),0)
+ IFERROR(INDIRECT("'ru double'!" &amp; ADDRESS(MATCH($N76,'ru double'!$A$1:$A$34,0),MATCH($U$1,'ru double'!$A$1:$AH$1,0))),0)
+ IFERROR(INDIRECT("'ru double'!" &amp; ADDRESS(MATCH($N76,'ru double'!$A$1:$A$34,0),MATCH($W$1,'ru double'!$A$1:$AH$1,0))),0)
+ IFERROR(INDIRECT("'ru double'!" &amp; ADDRESS(MATCH($N76,'ru double'!$A$1:$A$34,0),MATCH($X$1,'ru double'!$A$1:$AH$1,0))),0)
+ IFERROR(INDIRECT("'ru double'!" &amp; ADDRESS(MATCH($N76,'ru double'!$A$1:$A$34,0),MATCH($Y$1,'ru double'!$A$1:$AH$1,0))),0)
+ IFERROR(INDIRECT("'ru double'!" &amp; ADDRESS(MATCH($N76,'ru double'!$A$1:$A$34,0),MATCH($S$2,'ru double'!$A$1:$AH$1,0))),0)
+ IFERROR(INDIRECT("'ru double'!" &amp; ADDRESS(MATCH($N76,'ru double'!$A$1:$A$34,0),MATCH($T$2,'ru double'!$A$1:$AH$1,0))),0)
+ IFERROR(INDIRECT("'ru double'!" &amp; ADDRESS(MATCH($N76,'ru double'!$A$1:$A$34,0),MATCH($U$2,'ru double'!$A$1:$AH$1,0))),0)
+ IFERROR(INDIRECT("'ru double'!" &amp; ADDRESS(MATCH($N76,'ru double'!$A$1:$A$34,0),MATCH($V$2,'ru double'!$A$1:$AH$1,0))),0)
+ IFERROR(INDIRECT("'ru double'!" &amp; ADDRESS(MATCH($N76,'ru double'!$A$1:$A$34,0),MATCH($W$2,'ru double'!$A$1:$AH$1,0))),0)
+ IFERROR(INDIRECT("'ru double'!" &amp; ADDRESS(MATCH($N76,'ru double'!$A$1:$A$34,0),MATCH($X$2,'ru double'!$A$1:$AH$1,0))),0)
+ IFERROR(INDIRECT("'ru double'!" &amp; ADDRESS(MATCH($N76,'ru double'!$A$1:$A$34,0),MATCH($S$3,'ru double'!$A$1:$AH$1,0))),0)
+ IFERROR(INDIRECT("'ru double'!" &amp; ADDRESS(MATCH($N76,'ru double'!$A$1:$A$34,0),MATCH($T$3,'ru double'!$A$1:$AH$1,0))),0)
+ IFERROR(INDIRECT("'ru double'!" &amp; ADDRESS(MATCH($N76,'ru double'!$A$1:$A$34,0),MATCH($U$3,'ru double'!$A$1:$AH$1,0))),0)
+ IFERROR(INDIRECT("'ru double'!" &amp; ADDRESS(MATCH($N76,'ru double'!$A$1:$A$34,0),MATCH($V$3,'ru double'!$A$1:$AH$1,0))),0)
+ IFERROR(INDIRECT("'ru double'!" &amp; ADDRESS(MATCH($N76,'ru double'!$A$1:$A$34,0),MATCH($W$3,'ru double'!$A$1:$AH$1,0))),0)
+ IFERROR(INDIRECT("'ru double'!" &amp; ADDRESS(MATCH($N76,'ru double'!$A$1:$A$34,0),MATCH($S$1,'ru double'!$A$1:$AH$1,0))),0)) / SUM('ru double'!$B$2:$AH$34)</f>
        <v>4.7031878331722935E-3</v>
      </c>
      <c r="R76" s="3">
        <f ca="1">(IFERROR(INDIRECT("'ru double'!" &amp; ADDRESS(MATCH($N76,'ru double'!$A$1:$A$34,0),MATCH($O$1,'ru double'!$A$1:$AH$1,0))),0)
+ IFERROR(INDIRECT("'ru double'!" &amp; ADDRESS(MATCH($N76,'ru double'!$A$1:$A$34,0),MATCH($P$1,'ru double'!$A$1:$AH$1,0))),0)
+ IFERROR(INDIRECT("'ru double'!" &amp; ADDRESS(MATCH($N76,'ru double'!$A$1:$A$34,0),MATCH($Q$1,'ru double'!$A$1:$AH$1,0))),0)
+ IFERROR(INDIRECT("'ru double'!" &amp; ADDRESS(MATCH($N76,'ru double'!$A$1:$A$34,0),MATCH($R$1,'ru double'!$A$1:$AH$1,0))),0)
+ IFERROR(INDIRECT("'ru double'!" &amp; ADDRESS(MATCH($N76,'ru double'!$A$1:$A$34,0),MATCH($N$2,'ru double'!$A$1:$AH$1,0))),0)
+ IFERROR(INDIRECT("'ru double'!" &amp; ADDRESS(MATCH($N76,'ru double'!$A$1:$A$34,0),MATCH($O$2,'ru double'!$A$1:$AH$1,0))),0)
+ IFERROR(INDIRECT("'ru double'!" &amp; ADDRESS(MATCH($N76,'ru double'!$A$1:$A$34,0),MATCH($P$2,'ru double'!$A$1:$AH$1,0))),0)
+ IFERROR(INDIRECT("'ru double'!" &amp; ADDRESS(MATCH($N76,'ru double'!$A$1:$A$34,0),MATCH($Q$2,'ru double'!$A$1:$AH$1,0))),0)
+ IFERROR(INDIRECT("'ru double'!" &amp; ADDRESS(MATCH($N76,'ru double'!$A$1:$A$34,0),MATCH($R$2,'ru double'!$A$1:$AH$1,0))),0)
+ IFERROR(INDIRECT("'ru double'!" &amp; ADDRESS(MATCH($N76,'ru double'!$A$1:$A$34,0),MATCH($N$3,'ru double'!$A$1:$AH$1,0))),0)
+ IFERROR(INDIRECT("'ru double'!" &amp; ADDRESS(MATCH($N76,'ru double'!$A$1:$A$34,0),MATCH($O$3,'ru double'!$A$1:$AH$1,0))),0)
+ IFERROR(INDIRECT("'ru double'!" &amp; ADDRESS(MATCH($N76,'ru double'!$A$1:$A$34,0),MATCH($P$3,'ru double'!$A$1:$AH$1,0))),0)
+ IFERROR(INDIRECT("'ru double'!" &amp; ADDRESS(MATCH($N76,'ru double'!$A$1:$A$34,0),MATCH($Q$3,'ru double'!$A$1:$AH$1,0))),0)
+ IFERROR(INDIRECT("'ru double'!" &amp; ADDRESS(MATCH($N76,'ru double'!$A$1:$A$34,0),MATCH($R$3,'ru double'!$A$1:$AH$1,0))),0)
+ IFERROR(INDIRECT("'ru double'!" &amp; ADDRESS(MATCH($N76,'ru double'!$A$1:$A$34,0),MATCH($N$1,'ru double'!$A$1:$AH$1,0))),0)) / SUM('ru double'!$B$2:$AH$34)</f>
        <v>8.2822508543353951E-4</v>
      </c>
      <c r="S76" s="3">
        <f t="shared" ca="1" si="23"/>
        <v>7.2528574979024486E-4</v>
      </c>
    </row>
    <row r="77" spans="1:23" x14ac:dyDescent="0.25">
      <c r="C77" s="40"/>
      <c r="M77" s="143"/>
      <c r="N77" s="105" t="s">
        <v>182</v>
      </c>
      <c r="O77" s="3">
        <f ca="1">(IFERROR(INDIRECT("'ru double'!" &amp; ADDRESS(MATCH($V$1,'ru double'!$A$1:$AH$1,0),MATCH($N77,'ru double'!$A$1:$A$34,0))),0)
+ IFERROR(INDIRECT("'ru double'!" &amp; ADDRESS(MATCH($T$1,'ru double'!$A$1:$AH$1,0),MATCH($N77,'ru double'!$A$1:$A$34,0))),0)
+ IFERROR(INDIRECT("'ru double'!" &amp; ADDRESS(MATCH($U$1,'ru double'!$A$1:$AH$1,0),MATCH($N77,'ru double'!$A$1:$A$34,0))),0)
+ IFERROR(INDIRECT("'ru double'!" &amp; ADDRESS(MATCH($W$1,'ru double'!$A$1:$AH$1,0),MATCH($N77,'ru double'!$A$1:$A$34,0))),0)
+ IFERROR(INDIRECT("'ru double'!" &amp; ADDRESS(MATCH($X$1,'ru double'!$A$1:$AH$1,0),MATCH($N77,'ru double'!$A$1:$A$34,0))),0)
+ IFERROR(INDIRECT("'ru double'!" &amp; ADDRESS(MATCH($Y$1,'ru double'!$A$1:$AH$1,0),MATCH($N77,'ru double'!$A$1:$A$34,0))),0)
+ IFERROR(INDIRECT("'ru double'!" &amp; ADDRESS(MATCH($S$2,'ru double'!$A$1:$AH$1,0),MATCH($N77,'ru double'!$A$1:$A$34,0))),0)
+ IFERROR(INDIRECT("'ru double'!" &amp; ADDRESS(MATCH($T$2,'ru double'!$A$1:$AH$1,0),MATCH($N77,'ru double'!$A$1:$A$34,0))),0)
+ IFERROR(INDIRECT("'ru double'!" &amp; ADDRESS(MATCH($U$2,'ru double'!$A$1:$AH$1,0),MATCH($N77,'ru double'!$A$1:$A$34,0))),0)
+ IFERROR(INDIRECT("'ru double'!" &amp; ADDRESS(MATCH($V$2,'ru double'!$A$1:$AH$1,0),MATCH($N77,'ru double'!$A$1:$A$34,0))),0)
+ IFERROR(INDIRECT("'ru double'!" &amp; ADDRESS(MATCH($W$2,'ru double'!$A$1:$AH$1,0),MATCH($N77,'ru double'!$A$1:$A$34,0))),0)
+ IFERROR(INDIRECT("'ru double'!" &amp; ADDRESS(MATCH($X$2,'ru double'!$A$1:$AH$1,0),MATCH($N77,'ru double'!$A$1:$A$34,0))),0)
+ IFERROR(INDIRECT("'ru double'!" &amp; ADDRESS(MATCH($S$3,'ru double'!$A$1:$AH$1,0),MATCH($N77,'ru double'!$A$1:$A$34,0))),0)
+ IFERROR(INDIRECT("'ru double'!" &amp; ADDRESS(MATCH($T$3,'ru double'!$A$1:$AH$1,0),MATCH($N77,'ru double'!$A$1:$A$34,0))),0)
+ IFERROR(INDIRECT("'ru double'!" &amp; ADDRESS(MATCH($U$3,'ru double'!$A$1:$AH$1,0),MATCH($N77,'ru double'!$A$1:$A$34,0))),0)
+ IFERROR(INDIRECT("'ru double'!" &amp; ADDRESS(MATCH($V$3,'ru double'!$A$1:$AH$1,0),MATCH($N77,'ru double'!$A$1:$A$34,0))),0)
+ IFERROR(INDIRECT("'ru double'!" &amp; ADDRESS(MATCH($W$3,'ru double'!$A$1:$AH$1,0),MATCH($N77,'ru double'!$A$1:$A$34,0))),0)
+ IFERROR(INDIRECT("'ru double'!" &amp; ADDRESS(MATCH($S$1,'ru double'!$A$1:$AH$1,0),MATCH($N77,'ru double'!$A$1:$A$34,0))),0)) / SUM('ru double'!$B$2:$AH$34)</f>
        <v>1.4834979592293319E-3</v>
      </c>
      <c r="P77" s="3">
        <f ca="1">(IFERROR(INDIRECT("'ru double'!" &amp; ADDRESS(MATCH($O$1,'ru double'!$A$1:$AH$1,0),MATCH($N77,'ru double'!$A$1:$A$34,0))),0)
+ IFERROR(INDIRECT("'ru double'!" &amp; ADDRESS(MATCH($P$1,'ru double'!$A$1:$AH$1,0),MATCH($N77,'ru double'!$A$1:$A$34,0))),0)
+ IFERROR(INDIRECT("'ru double'!" &amp; ADDRESS(MATCH($Q$1,'ru double'!$A$1:$AH$1,0),MATCH($N77,'ru double'!$A$1:$A$34,0))),0)
+ IFERROR(INDIRECT("'ru double'!" &amp; ADDRESS(MATCH($R$1,'ru double'!$A$1:$AH$1,0),MATCH($N77,'ru double'!$A$1:$A$34,0))),0)
+ IFERROR(INDIRECT("'ru double'!" &amp; ADDRESS(MATCH($N$2,'ru double'!$A$1:$AH$1,0),MATCH($N77,'ru double'!$A$1:$A$34,0))),0)
+ IFERROR(INDIRECT("'ru double'!" &amp; ADDRESS(MATCH($O$2,'ru double'!$A$1:$AH$1,0),MATCH($N77,'ru double'!$A$1:$A$34,0))),0)
+ IFERROR(INDIRECT("'ru double'!" &amp; ADDRESS(MATCH($P$2,'ru double'!$A$1:$AH$1,0),MATCH($N77,'ru double'!$A$1:$A$34,0))),0)
+ IFERROR(INDIRECT("'ru double'!" &amp; ADDRESS(MATCH($Q$2,'ru double'!$A$1:$AH$1,0),MATCH($N77,'ru double'!$A$1:$A$34,0))),0)
+ IFERROR(INDIRECT("'ru double'!" &amp; ADDRESS(MATCH($R$2,'ru double'!$A$1:$AH$1,0),MATCH($N77,'ru double'!$A$1:$A$34,0))),0)
+ IFERROR(INDIRECT("'ru double'!" &amp; ADDRESS(MATCH($N$3,'ru double'!$A$1:$AH$1,0),MATCH($N77,'ru double'!$A$1:$A$34,0))),0)
+ IFERROR(INDIRECT("'ru double'!" &amp; ADDRESS(MATCH($O$3,'ru double'!$A$1:$AH$1,0),MATCH($N77,'ru double'!$A$1:$A$34,0))),0)
+ IFERROR(INDIRECT("'ru double'!" &amp; ADDRESS(MATCH($P$3,'ru double'!$A$1:$AH$1,0),MATCH($N77,'ru double'!$A$1:$A$34,0))),0)
+ IFERROR(INDIRECT("'ru double'!" &amp; ADDRESS(MATCH($Q$3,'ru double'!$A$1:$AH$1,0),MATCH($N77,'ru double'!$A$1:$A$34,0))),0)
+ IFERROR(INDIRECT("'ru double'!" &amp; ADDRESS(MATCH($R$3,'ru double'!$A$1:$AH$1,0),MATCH($N77,'ru double'!$A$1:$A$34,0))),0)
+ IFERROR(INDIRECT("'ru double'!" &amp; ADDRESS(MATCH($N$1,'ru double'!$A$1:$AH$1,0),MATCH($N77,'ru double'!$A$1:$A$34,0))),0)) / SUM('ru double'!$B$2:$AH$34)</f>
        <v>4.1520464073410927E-3</v>
      </c>
      <c r="Q77" s="3">
        <f ca="1">(IFERROR(INDIRECT("'ru double'!" &amp; ADDRESS(MATCH($N77,'ru double'!$A$1:$A$34,0),MATCH($V$1,'ru double'!$A$1:$AH$1,0))),0)
+ IFERROR(INDIRECT("'ru double'!" &amp; ADDRESS(MATCH($N77,'ru double'!$A$1:$A$34,0),MATCH($T$1,'ru double'!$A$1:$AH$1,0))),0)
+ IFERROR(INDIRECT("'ru double'!" &amp; ADDRESS(MATCH($N77,'ru double'!$A$1:$A$34,0),MATCH($U$1,'ru double'!$A$1:$AH$1,0))),0)
+ IFERROR(INDIRECT("'ru double'!" &amp; ADDRESS(MATCH($N77,'ru double'!$A$1:$A$34,0),MATCH($W$1,'ru double'!$A$1:$AH$1,0))),0)
+ IFERROR(INDIRECT("'ru double'!" &amp; ADDRESS(MATCH($N77,'ru double'!$A$1:$A$34,0),MATCH($X$1,'ru double'!$A$1:$AH$1,0))),0)
+ IFERROR(INDIRECT("'ru double'!" &amp; ADDRESS(MATCH($N77,'ru double'!$A$1:$A$34,0),MATCH($Y$1,'ru double'!$A$1:$AH$1,0))),0)
+ IFERROR(INDIRECT("'ru double'!" &amp; ADDRESS(MATCH($N77,'ru double'!$A$1:$A$34,0),MATCH($S$2,'ru double'!$A$1:$AH$1,0))),0)
+ IFERROR(INDIRECT("'ru double'!" &amp; ADDRESS(MATCH($N77,'ru double'!$A$1:$A$34,0),MATCH($T$2,'ru double'!$A$1:$AH$1,0))),0)
+ IFERROR(INDIRECT("'ru double'!" &amp; ADDRESS(MATCH($N77,'ru double'!$A$1:$A$34,0),MATCH($U$2,'ru double'!$A$1:$AH$1,0))),0)
+ IFERROR(INDIRECT("'ru double'!" &amp; ADDRESS(MATCH($N77,'ru double'!$A$1:$A$34,0),MATCH($V$2,'ru double'!$A$1:$AH$1,0))),0)
+ IFERROR(INDIRECT("'ru double'!" &amp; ADDRESS(MATCH($N77,'ru double'!$A$1:$A$34,0),MATCH($W$2,'ru double'!$A$1:$AH$1,0))),0)
+ IFERROR(INDIRECT("'ru double'!" &amp; ADDRESS(MATCH($N77,'ru double'!$A$1:$A$34,0),MATCH($X$2,'ru double'!$A$1:$AH$1,0))),0)
+ IFERROR(INDIRECT("'ru double'!" &amp; ADDRESS(MATCH($N77,'ru double'!$A$1:$A$34,0),MATCH($S$3,'ru double'!$A$1:$AH$1,0))),0)
+ IFERROR(INDIRECT("'ru double'!" &amp; ADDRESS(MATCH($N77,'ru double'!$A$1:$A$34,0),MATCH($T$3,'ru double'!$A$1:$AH$1,0))),0)
+ IFERROR(INDIRECT("'ru double'!" &amp; ADDRESS(MATCH($N77,'ru double'!$A$1:$A$34,0),MATCH($U$3,'ru double'!$A$1:$AH$1,0))),0)
+ IFERROR(INDIRECT("'ru double'!" &amp; ADDRESS(MATCH($N77,'ru double'!$A$1:$A$34,0),MATCH($V$3,'ru double'!$A$1:$AH$1,0))),0)
+ IFERROR(INDIRECT("'ru double'!" &amp; ADDRESS(MATCH($N77,'ru double'!$A$1:$A$34,0),MATCH($W$3,'ru double'!$A$1:$AH$1,0))),0)
+ IFERROR(INDIRECT("'ru double'!" &amp; ADDRESS(MATCH($N77,'ru double'!$A$1:$A$34,0),MATCH($S$1,'ru double'!$A$1:$AH$1,0))),0)) / SUM('ru double'!$B$2:$AH$34)</f>
        <v>2.662768300408302E-4</v>
      </c>
      <c r="R77" s="3">
        <f ca="1">(IFERROR(INDIRECT("'ru double'!" &amp; ADDRESS(MATCH($N77,'ru double'!$A$1:$A$34,0),MATCH($O$1,'ru double'!$A$1:$AH$1,0))),0)
+ IFERROR(INDIRECT("'ru double'!" &amp; ADDRESS(MATCH($N77,'ru double'!$A$1:$A$34,0),MATCH($P$1,'ru double'!$A$1:$AH$1,0))),0)
+ IFERROR(INDIRECT("'ru double'!" &amp; ADDRESS(MATCH($N77,'ru double'!$A$1:$A$34,0),MATCH($Q$1,'ru double'!$A$1:$AH$1,0))),0)
+ IFERROR(INDIRECT("'ru double'!" &amp; ADDRESS(MATCH($N77,'ru double'!$A$1:$A$34,0),MATCH($R$1,'ru double'!$A$1:$AH$1,0))),0)
+ IFERROR(INDIRECT("'ru double'!" &amp; ADDRESS(MATCH($N77,'ru double'!$A$1:$A$34,0),MATCH($N$2,'ru double'!$A$1:$AH$1,0))),0)
+ IFERROR(INDIRECT("'ru double'!" &amp; ADDRESS(MATCH($N77,'ru double'!$A$1:$A$34,0),MATCH($O$2,'ru double'!$A$1:$AH$1,0))),0)
+ IFERROR(INDIRECT("'ru double'!" &amp; ADDRESS(MATCH($N77,'ru double'!$A$1:$A$34,0),MATCH($P$2,'ru double'!$A$1:$AH$1,0))),0)
+ IFERROR(INDIRECT("'ru double'!" &amp; ADDRESS(MATCH($N77,'ru double'!$A$1:$A$34,0),MATCH($Q$2,'ru double'!$A$1:$AH$1,0))),0)
+ IFERROR(INDIRECT("'ru double'!" &amp; ADDRESS(MATCH($N77,'ru double'!$A$1:$A$34,0),MATCH($R$2,'ru double'!$A$1:$AH$1,0))),0)
+ IFERROR(INDIRECT("'ru double'!" &amp; ADDRESS(MATCH($N77,'ru double'!$A$1:$A$34,0),MATCH($N$3,'ru double'!$A$1:$AH$1,0))),0)
+ IFERROR(INDIRECT("'ru double'!" &amp; ADDRESS(MATCH($N77,'ru double'!$A$1:$A$34,0),MATCH($O$3,'ru double'!$A$1:$AH$1,0))),0)
+ IFERROR(INDIRECT("'ru double'!" &amp; ADDRESS(MATCH($N77,'ru double'!$A$1:$A$34,0),MATCH($P$3,'ru double'!$A$1:$AH$1,0))),0)
+ IFERROR(INDIRECT("'ru double'!" &amp; ADDRESS(MATCH($N77,'ru double'!$A$1:$A$34,0),MATCH($Q$3,'ru double'!$A$1:$AH$1,0))),0)
+ IFERROR(INDIRECT("'ru double'!" &amp; ADDRESS(MATCH($N77,'ru double'!$A$1:$A$34,0),MATCH($R$3,'ru double'!$A$1:$AH$1,0))),0)
+ IFERROR(INDIRECT("'ru double'!" &amp; ADDRESS(MATCH($N77,'ru double'!$A$1:$A$34,0),MATCH($N$1,'ru double'!$A$1:$AH$1,0))),0)) / SUM('ru double'!$B$2:$AH$34)</f>
        <v>5.4516627604248285E-3</v>
      </c>
      <c r="S77" s="3">
        <f t="shared" ca="1" si="23"/>
        <v>-7.853934378495759E-3</v>
      </c>
    </row>
    <row r="78" spans="1:23" x14ac:dyDescent="0.25">
      <c r="M78" s="143"/>
      <c r="N78" s="105" t="s">
        <v>185</v>
      </c>
      <c r="O78" s="3">
        <f ca="1">(IFERROR(INDIRECT("'ru double'!" &amp; ADDRESS(MATCH($V$1,'ru double'!$A$1:$AH$1,0),MATCH($N78,'ru double'!$A$1:$A$34,0))),0)
+ IFERROR(INDIRECT("'ru double'!" &amp; ADDRESS(MATCH($T$1,'ru double'!$A$1:$AH$1,0),MATCH($N78,'ru double'!$A$1:$A$34,0))),0)
+ IFERROR(INDIRECT("'ru double'!" &amp; ADDRESS(MATCH($U$1,'ru double'!$A$1:$AH$1,0),MATCH($N78,'ru double'!$A$1:$A$34,0))),0)
+ IFERROR(INDIRECT("'ru double'!" &amp; ADDRESS(MATCH($W$1,'ru double'!$A$1:$AH$1,0),MATCH($N78,'ru double'!$A$1:$A$34,0))),0)
+ IFERROR(INDIRECT("'ru double'!" &amp; ADDRESS(MATCH($X$1,'ru double'!$A$1:$AH$1,0),MATCH($N78,'ru double'!$A$1:$A$34,0))),0)
+ IFERROR(INDIRECT("'ru double'!" &amp; ADDRESS(MATCH($Y$1,'ru double'!$A$1:$AH$1,0),MATCH($N78,'ru double'!$A$1:$A$34,0))),0)
+ IFERROR(INDIRECT("'ru double'!" &amp; ADDRESS(MATCH($S$2,'ru double'!$A$1:$AH$1,0),MATCH($N78,'ru double'!$A$1:$A$34,0))),0)
+ IFERROR(INDIRECT("'ru double'!" &amp; ADDRESS(MATCH($T$2,'ru double'!$A$1:$AH$1,0),MATCH($N78,'ru double'!$A$1:$A$34,0))),0)
+ IFERROR(INDIRECT("'ru double'!" &amp; ADDRESS(MATCH($U$2,'ru double'!$A$1:$AH$1,0),MATCH($N78,'ru double'!$A$1:$A$34,0))),0)
+ IFERROR(INDIRECT("'ru double'!" &amp; ADDRESS(MATCH($V$2,'ru double'!$A$1:$AH$1,0),MATCH($N78,'ru double'!$A$1:$A$34,0))),0)
+ IFERROR(INDIRECT("'ru double'!" &amp; ADDRESS(MATCH($W$2,'ru double'!$A$1:$AH$1,0),MATCH($N78,'ru double'!$A$1:$A$34,0))),0)
+ IFERROR(INDIRECT("'ru double'!" &amp; ADDRESS(MATCH($X$2,'ru double'!$A$1:$AH$1,0),MATCH($N78,'ru double'!$A$1:$A$34,0))),0)
+ IFERROR(INDIRECT("'ru double'!" &amp; ADDRESS(MATCH($S$3,'ru double'!$A$1:$AH$1,0),MATCH($N78,'ru double'!$A$1:$A$34,0))),0)
+ IFERROR(INDIRECT("'ru double'!" &amp; ADDRESS(MATCH($T$3,'ru double'!$A$1:$AH$1,0),MATCH($N78,'ru double'!$A$1:$A$34,0))),0)
+ IFERROR(INDIRECT("'ru double'!" &amp; ADDRESS(MATCH($U$3,'ru double'!$A$1:$AH$1,0),MATCH($N78,'ru double'!$A$1:$A$34,0))),0)
+ IFERROR(INDIRECT("'ru double'!" &amp; ADDRESS(MATCH($V$3,'ru double'!$A$1:$AH$1,0),MATCH($N78,'ru double'!$A$1:$A$34,0))),0)
+ IFERROR(INDIRECT("'ru double'!" &amp; ADDRESS(MATCH($W$3,'ru double'!$A$1:$AH$1,0),MATCH($N78,'ru double'!$A$1:$A$34,0))),0)
+ IFERROR(INDIRECT("'ru double'!" &amp; ADDRESS(MATCH($S$1,'ru double'!$A$1:$AH$1,0),MATCH($N78,'ru double'!$A$1:$A$34,0))),0)) / SUM('ru double'!$B$2:$AH$34)</f>
        <v>6.023223376196902E-4</v>
      </c>
      <c r="P78" s="3">
        <f ca="1">(IFERROR(INDIRECT("'ru double'!" &amp; ADDRESS(MATCH($O$1,'ru double'!$A$1:$AH$1,0),MATCH($N78,'ru double'!$A$1:$A$34,0))),0)
+ IFERROR(INDIRECT("'ru double'!" &amp; ADDRESS(MATCH($P$1,'ru double'!$A$1:$AH$1,0),MATCH($N78,'ru double'!$A$1:$A$34,0))),0)
+ IFERROR(INDIRECT("'ru double'!" &amp; ADDRESS(MATCH($Q$1,'ru double'!$A$1:$AH$1,0),MATCH($N78,'ru double'!$A$1:$A$34,0))),0)
+ IFERROR(INDIRECT("'ru double'!" &amp; ADDRESS(MATCH($R$1,'ru double'!$A$1:$AH$1,0),MATCH($N78,'ru double'!$A$1:$A$34,0))),0)
+ IFERROR(INDIRECT("'ru double'!" &amp; ADDRESS(MATCH($N$2,'ru double'!$A$1:$AH$1,0),MATCH($N78,'ru double'!$A$1:$A$34,0))),0)
+ IFERROR(INDIRECT("'ru double'!" &amp; ADDRESS(MATCH($O$2,'ru double'!$A$1:$AH$1,0),MATCH($N78,'ru double'!$A$1:$A$34,0))),0)
+ IFERROR(INDIRECT("'ru double'!" &amp; ADDRESS(MATCH($P$2,'ru double'!$A$1:$AH$1,0),MATCH($N78,'ru double'!$A$1:$A$34,0))),0)
+ IFERROR(INDIRECT("'ru double'!" &amp; ADDRESS(MATCH($Q$2,'ru double'!$A$1:$AH$1,0),MATCH($N78,'ru double'!$A$1:$A$34,0))),0)
+ IFERROR(INDIRECT("'ru double'!" &amp; ADDRESS(MATCH($R$2,'ru double'!$A$1:$AH$1,0),MATCH($N78,'ru double'!$A$1:$A$34,0))),0)
+ IFERROR(INDIRECT("'ru double'!" &amp; ADDRESS(MATCH($N$3,'ru double'!$A$1:$AH$1,0),MATCH($N78,'ru double'!$A$1:$A$34,0))),0)
+ IFERROR(INDIRECT("'ru double'!" &amp; ADDRESS(MATCH($O$3,'ru double'!$A$1:$AH$1,0),MATCH($N78,'ru double'!$A$1:$A$34,0))),0)
+ IFERROR(INDIRECT("'ru double'!" &amp; ADDRESS(MATCH($P$3,'ru double'!$A$1:$AH$1,0),MATCH($N78,'ru double'!$A$1:$A$34,0))),0)
+ IFERROR(INDIRECT("'ru double'!" &amp; ADDRESS(MATCH($Q$3,'ru double'!$A$1:$AH$1,0),MATCH($N78,'ru double'!$A$1:$A$34,0))),0)
+ IFERROR(INDIRECT("'ru double'!" &amp; ADDRESS(MATCH($R$3,'ru double'!$A$1:$AH$1,0),MATCH($N78,'ru double'!$A$1:$A$34,0))),0)
+ IFERROR(INDIRECT("'ru double'!" &amp; ADDRESS(MATCH($N$1,'ru double'!$A$1:$AH$1,0),MATCH($N78,'ru double'!$A$1:$A$34,0))),0)) / SUM('ru double'!$B$2:$AH$34)</f>
        <v>3.1419796261417938E-3</v>
      </c>
      <c r="Q78" s="3">
        <f ca="1">(IFERROR(INDIRECT("'ru double'!" &amp; ADDRESS(MATCH($N78,'ru double'!$A$1:$A$34,0),MATCH($V$1,'ru double'!$A$1:$AH$1,0))),0)
+ IFERROR(INDIRECT("'ru double'!" &amp; ADDRESS(MATCH($N78,'ru double'!$A$1:$A$34,0),MATCH($T$1,'ru double'!$A$1:$AH$1,0))),0)
+ IFERROR(INDIRECT("'ru double'!" &amp; ADDRESS(MATCH($N78,'ru double'!$A$1:$A$34,0),MATCH($U$1,'ru double'!$A$1:$AH$1,0))),0)
+ IFERROR(INDIRECT("'ru double'!" &amp; ADDRESS(MATCH($N78,'ru double'!$A$1:$A$34,0),MATCH($W$1,'ru double'!$A$1:$AH$1,0))),0)
+ IFERROR(INDIRECT("'ru double'!" &amp; ADDRESS(MATCH($N78,'ru double'!$A$1:$A$34,0),MATCH($X$1,'ru double'!$A$1:$AH$1,0))),0)
+ IFERROR(INDIRECT("'ru double'!" &amp; ADDRESS(MATCH($N78,'ru double'!$A$1:$A$34,0),MATCH($Y$1,'ru double'!$A$1:$AH$1,0))),0)
+ IFERROR(INDIRECT("'ru double'!" &amp; ADDRESS(MATCH($N78,'ru double'!$A$1:$A$34,0),MATCH($S$2,'ru double'!$A$1:$AH$1,0))),0)
+ IFERROR(INDIRECT("'ru double'!" &amp; ADDRESS(MATCH($N78,'ru double'!$A$1:$A$34,0),MATCH($T$2,'ru double'!$A$1:$AH$1,0))),0)
+ IFERROR(INDIRECT("'ru double'!" &amp; ADDRESS(MATCH($N78,'ru double'!$A$1:$A$34,0),MATCH($U$2,'ru double'!$A$1:$AH$1,0))),0)
+ IFERROR(INDIRECT("'ru double'!" &amp; ADDRESS(MATCH($N78,'ru double'!$A$1:$A$34,0),MATCH($V$2,'ru double'!$A$1:$AH$1,0))),0)
+ IFERROR(INDIRECT("'ru double'!" &amp; ADDRESS(MATCH($N78,'ru double'!$A$1:$A$34,0),MATCH($W$2,'ru double'!$A$1:$AH$1,0))),0)
+ IFERROR(INDIRECT("'ru double'!" &amp; ADDRESS(MATCH($N78,'ru double'!$A$1:$A$34,0),MATCH($X$2,'ru double'!$A$1:$AH$1,0))),0)
+ IFERROR(INDIRECT("'ru double'!" &amp; ADDRESS(MATCH($N78,'ru double'!$A$1:$A$34,0),MATCH($S$3,'ru double'!$A$1:$AH$1,0))),0)
+ IFERROR(INDIRECT("'ru double'!" &amp; ADDRESS(MATCH($N78,'ru double'!$A$1:$A$34,0),MATCH($T$3,'ru double'!$A$1:$AH$1,0))),0)
+ IFERROR(INDIRECT("'ru double'!" &amp; ADDRESS(MATCH($N78,'ru double'!$A$1:$A$34,0),MATCH($U$3,'ru double'!$A$1:$AH$1,0))),0)
+ IFERROR(INDIRECT("'ru double'!" &amp; ADDRESS(MATCH($N78,'ru double'!$A$1:$A$34,0),MATCH($V$3,'ru double'!$A$1:$AH$1,0))),0)
+ IFERROR(INDIRECT("'ru double'!" &amp; ADDRESS(MATCH($N78,'ru double'!$A$1:$A$34,0),MATCH($W$3,'ru double'!$A$1:$AH$1,0))),0)
+ IFERROR(INDIRECT("'ru double'!" &amp; ADDRESS(MATCH($N78,'ru double'!$A$1:$A$34,0),MATCH($S$1,'ru double'!$A$1:$AH$1,0))),0)) / SUM('ru double'!$B$2:$AH$34)</f>
        <v>1.0731656395927309E-4</v>
      </c>
      <c r="R78" s="3">
        <f ca="1">(IFERROR(INDIRECT("'ru double'!" &amp; ADDRESS(MATCH($N78,'ru double'!$A$1:$A$34,0),MATCH($O$1,'ru double'!$A$1:$AH$1,0))),0)
+ IFERROR(INDIRECT("'ru double'!" &amp; ADDRESS(MATCH($N78,'ru double'!$A$1:$A$34,0),MATCH($P$1,'ru double'!$A$1:$AH$1,0))),0)
+ IFERROR(INDIRECT("'ru double'!" &amp; ADDRESS(MATCH($N78,'ru double'!$A$1:$A$34,0),MATCH($Q$1,'ru double'!$A$1:$AH$1,0))),0)
+ IFERROR(INDIRECT("'ru double'!" &amp; ADDRESS(MATCH($N78,'ru double'!$A$1:$A$34,0),MATCH($R$1,'ru double'!$A$1:$AH$1,0))),0)
+ IFERROR(INDIRECT("'ru double'!" &amp; ADDRESS(MATCH($N78,'ru double'!$A$1:$A$34,0),MATCH($N$2,'ru double'!$A$1:$AH$1,0))),0)
+ IFERROR(INDIRECT("'ru double'!" &amp; ADDRESS(MATCH($N78,'ru double'!$A$1:$A$34,0),MATCH($O$2,'ru double'!$A$1:$AH$1,0))),0)
+ IFERROR(INDIRECT("'ru double'!" &amp; ADDRESS(MATCH($N78,'ru double'!$A$1:$A$34,0),MATCH($P$2,'ru double'!$A$1:$AH$1,0))),0)
+ IFERROR(INDIRECT("'ru double'!" &amp; ADDRESS(MATCH($N78,'ru double'!$A$1:$A$34,0),MATCH($Q$2,'ru double'!$A$1:$AH$1,0))),0)
+ IFERROR(INDIRECT("'ru double'!" &amp; ADDRESS(MATCH($N78,'ru double'!$A$1:$A$34,0),MATCH($R$2,'ru double'!$A$1:$AH$1,0))),0)
+ IFERROR(INDIRECT("'ru double'!" &amp; ADDRESS(MATCH($N78,'ru double'!$A$1:$A$34,0),MATCH($N$3,'ru double'!$A$1:$AH$1,0))),0)
+ IFERROR(INDIRECT("'ru double'!" &amp; ADDRESS(MATCH($N78,'ru double'!$A$1:$A$34,0),MATCH($O$3,'ru double'!$A$1:$AH$1,0))),0)
+ IFERROR(INDIRECT("'ru double'!" &amp; ADDRESS(MATCH($N78,'ru double'!$A$1:$A$34,0),MATCH($P$3,'ru double'!$A$1:$AH$1,0))),0)
+ IFERROR(INDIRECT("'ru double'!" &amp; ADDRESS(MATCH($N78,'ru double'!$A$1:$A$34,0),MATCH($Q$3,'ru double'!$A$1:$AH$1,0))),0)
+ IFERROR(INDIRECT("'ru double'!" &amp; ADDRESS(MATCH($N78,'ru double'!$A$1:$A$34,0),MATCH($R$3,'ru double'!$A$1:$AH$1,0))),0)
+ IFERROR(INDIRECT("'ru double'!" &amp; ADDRESS(MATCH($N78,'ru double'!$A$1:$A$34,0),MATCH($N$1,'ru double'!$A$1:$AH$1,0))),0)) / SUM('ru double'!$B$2:$AH$34)</f>
        <v>3.6478086247218691E-3</v>
      </c>
      <c r="S78" s="3">
        <f t="shared" ca="1" si="23"/>
        <v>-6.0801493492847001E-3</v>
      </c>
    </row>
    <row r="79" spans="1:23" x14ac:dyDescent="0.25">
      <c r="M79" s="143"/>
      <c r="N79" s="105" t="s">
        <v>188</v>
      </c>
      <c r="O79" s="3">
        <f ca="1">(IFERROR(INDIRECT("'ru double'!" &amp; ADDRESS(MATCH($V$1,'ru double'!$A$1:$AH$1,0),MATCH($N79,'ru double'!$A$1:$A$34,0))),0)
+ IFERROR(INDIRECT("'ru double'!" &amp; ADDRESS(MATCH($T$1,'ru double'!$A$1:$AH$1,0),MATCH($N79,'ru double'!$A$1:$A$34,0))),0)
+ IFERROR(INDIRECT("'ru double'!" &amp; ADDRESS(MATCH($U$1,'ru double'!$A$1:$AH$1,0),MATCH($N79,'ru double'!$A$1:$A$34,0))),0)
+ IFERROR(INDIRECT("'ru double'!" &amp; ADDRESS(MATCH($W$1,'ru double'!$A$1:$AH$1,0),MATCH($N79,'ru double'!$A$1:$A$34,0))),0)
+ IFERROR(INDIRECT("'ru double'!" &amp; ADDRESS(MATCH($X$1,'ru double'!$A$1:$AH$1,0),MATCH($N79,'ru double'!$A$1:$A$34,0))),0)
+ IFERROR(INDIRECT("'ru double'!" &amp; ADDRESS(MATCH($Y$1,'ru double'!$A$1:$AH$1,0),MATCH($N79,'ru double'!$A$1:$A$34,0))),0)
+ IFERROR(INDIRECT("'ru double'!" &amp; ADDRESS(MATCH($S$2,'ru double'!$A$1:$AH$1,0),MATCH($N79,'ru double'!$A$1:$A$34,0))),0)
+ IFERROR(INDIRECT("'ru double'!" &amp; ADDRESS(MATCH($T$2,'ru double'!$A$1:$AH$1,0),MATCH($N79,'ru double'!$A$1:$A$34,0))),0)
+ IFERROR(INDIRECT("'ru double'!" &amp; ADDRESS(MATCH($U$2,'ru double'!$A$1:$AH$1,0),MATCH($N79,'ru double'!$A$1:$A$34,0))),0)
+ IFERROR(INDIRECT("'ru double'!" &amp; ADDRESS(MATCH($V$2,'ru double'!$A$1:$AH$1,0),MATCH($N79,'ru double'!$A$1:$A$34,0))),0)
+ IFERROR(INDIRECT("'ru double'!" &amp; ADDRESS(MATCH($W$2,'ru double'!$A$1:$AH$1,0),MATCH($N79,'ru double'!$A$1:$A$34,0))),0)
+ IFERROR(INDIRECT("'ru double'!" &amp; ADDRESS(MATCH($X$2,'ru double'!$A$1:$AH$1,0),MATCH($N79,'ru double'!$A$1:$A$34,0))),0)
+ IFERROR(INDIRECT("'ru double'!" &amp; ADDRESS(MATCH($S$3,'ru double'!$A$1:$AH$1,0),MATCH($N79,'ru double'!$A$1:$A$34,0))),0)
+ IFERROR(INDIRECT("'ru double'!" &amp; ADDRESS(MATCH($T$3,'ru double'!$A$1:$AH$1,0),MATCH($N79,'ru double'!$A$1:$A$34,0))),0)
+ IFERROR(INDIRECT("'ru double'!" &amp; ADDRESS(MATCH($U$3,'ru double'!$A$1:$AH$1,0),MATCH($N79,'ru double'!$A$1:$A$34,0))),0)
+ IFERROR(INDIRECT("'ru double'!" &amp; ADDRESS(MATCH($V$3,'ru double'!$A$1:$AH$1,0),MATCH($N79,'ru double'!$A$1:$A$34,0))),0)
+ IFERROR(INDIRECT("'ru double'!" &amp; ADDRESS(MATCH($W$3,'ru double'!$A$1:$AH$1,0),MATCH($N79,'ru double'!$A$1:$A$34,0))),0)
+ IFERROR(INDIRECT("'ru double'!" &amp; ADDRESS(MATCH($S$1,'ru double'!$A$1:$AH$1,0),MATCH($N79,'ru double'!$A$1:$A$34,0))),0)) / SUM('ru double'!$B$2:$AH$34)</f>
        <v>1.1543182393794619E-3</v>
      </c>
      <c r="P79" s="3">
        <f ca="1">(IFERROR(INDIRECT("'ru double'!" &amp; ADDRESS(MATCH($O$1,'ru double'!$A$1:$AH$1,0),MATCH($N79,'ru double'!$A$1:$A$34,0))),0)
+ IFERROR(INDIRECT("'ru double'!" &amp; ADDRESS(MATCH($P$1,'ru double'!$A$1:$AH$1,0),MATCH($N79,'ru double'!$A$1:$A$34,0))),0)
+ IFERROR(INDIRECT("'ru double'!" &amp; ADDRESS(MATCH($Q$1,'ru double'!$A$1:$AH$1,0),MATCH($N79,'ru double'!$A$1:$A$34,0))),0)
+ IFERROR(INDIRECT("'ru double'!" &amp; ADDRESS(MATCH($R$1,'ru double'!$A$1:$AH$1,0),MATCH($N79,'ru double'!$A$1:$A$34,0))),0)
+ IFERROR(INDIRECT("'ru double'!" &amp; ADDRESS(MATCH($N$2,'ru double'!$A$1:$AH$1,0),MATCH($N79,'ru double'!$A$1:$A$34,0))),0)
+ IFERROR(INDIRECT("'ru double'!" &amp; ADDRESS(MATCH($O$2,'ru double'!$A$1:$AH$1,0),MATCH($N79,'ru double'!$A$1:$A$34,0))),0)
+ IFERROR(INDIRECT("'ru double'!" &amp; ADDRESS(MATCH($P$2,'ru double'!$A$1:$AH$1,0),MATCH($N79,'ru double'!$A$1:$A$34,0))),0)
+ IFERROR(INDIRECT("'ru double'!" &amp; ADDRESS(MATCH($Q$2,'ru double'!$A$1:$AH$1,0),MATCH($N79,'ru double'!$A$1:$A$34,0))),0)
+ IFERROR(INDIRECT("'ru double'!" &amp; ADDRESS(MATCH($R$2,'ru double'!$A$1:$AH$1,0),MATCH($N79,'ru double'!$A$1:$A$34,0))),0)
+ IFERROR(INDIRECT("'ru double'!" &amp; ADDRESS(MATCH($N$3,'ru double'!$A$1:$AH$1,0),MATCH($N79,'ru double'!$A$1:$A$34,0))),0)
+ IFERROR(INDIRECT("'ru double'!" &amp; ADDRESS(MATCH($O$3,'ru double'!$A$1:$AH$1,0),MATCH($N79,'ru double'!$A$1:$A$34,0))),0)
+ IFERROR(INDIRECT("'ru double'!" &amp; ADDRESS(MATCH($P$3,'ru double'!$A$1:$AH$1,0),MATCH($N79,'ru double'!$A$1:$A$34,0))),0)
+ IFERROR(INDIRECT("'ru double'!" &amp; ADDRESS(MATCH($Q$3,'ru double'!$A$1:$AH$1,0),MATCH($N79,'ru double'!$A$1:$A$34,0))),0)
+ IFERROR(INDIRECT("'ru double'!" &amp; ADDRESS(MATCH($R$3,'ru double'!$A$1:$AH$1,0),MATCH($N79,'ru double'!$A$1:$A$34,0))),0)
+ IFERROR(INDIRECT("'ru double'!" &amp; ADDRESS(MATCH($N$1,'ru double'!$A$1:$AH$1,0),MATCH($N79,'ru double'!$A$1:$A$34,0))),0)) / SUM('ru double'!$B$2:$AH$34)</f>
        <v>1.3856817378321308E-3</v>
      </c>
      <c r="Q79" s="3">
        <f ca="1">(IFERROR(INDIRECT("'ru double'!" &amp; ADDRESS(MATCH($N79,'ru double'!$A$1:$A$34,0),MATCH($V$1,'ru double'!$A$1:$AH$1,0))),0)
+ IFERROR(INDIRECT("'ru double'!" &amp; ADDRESS(MATCH($N79,'ru double'!$A$1:$A$34,0),MATCH($T$1,'ru double'!$A$1:$AH$1,0))),0)
+ IFERROR(INDIRECT("'ru double'!" &amp; ADDRESS(MATCH($N79,'ru double'!$A$1:$A$34,0),MATCH($U$1,'ru double'!$A$1:$AH$1,0))),0)
+ IFERROR(INDIRECT("'ru double'!" &amp; ADDRESS(MATCH($N79,'ru double'!$A$1:$A$34,0),MATCH($W$1,'ru double'!$A$1:$AH$1,0))),0)
+ IFERROR(INDIRECT("'ru double'!" &amp; ADDRESS(MATCH($N79,'ru double'!$A$1:$A$34,0),MATCH($X$1,'ru double'!$A$1:$AH$1,0))),0)
+ IFERROR(INDIRECT("'ru double'!" &amp; ADDRESS(MATCH($N79,'ru double'!$A$1:$A$34,0),MATCH($Y$1,'ru double'!$A$1:$AH$1,0))),0)
+ IFERROR(INDIRECT("'ru double'!" &amp; ADDRESS(MATCH($N79,'ru double'!$A$1:$A$34,0),MATCH($S$2,'ru double'!$A$1:$AH$1,0))),0)
+ IFERROR(INDIRECT("'ru double'!" &amp; ADDRESS(MATCH($N79,'ru double'!$A$1:$A$34,0),MATCH($T$2,'ru double'!$A$1:$AH$1,0))),0)
+ IFERROR(INDIRECT("'ru double'!" &amp; ADDRESS(MATCH($N79,'ru double'!$A$1:$A$34,0),MATCH($U$2,'ru double'!$A$1:$AH$1,0))),0)
+ IFERROR(INDIRECT("'ru double'!" &amp; ADDRESS(MATCH($N79,'ru double'!$A$1:$A$34,0),MATCH($V$2,'ru double'!$A$1:$AH$1,0))),0)
+ IFERROR(INDIRECT("'ru double'!" &amp; ADDRESS(MATCH($N79,'ru double'!$A$1:$A$34,0),MATCH($W$2,'ru double'!$A$1:$AH$1,0))),0)
+ IFERROR(INDIRECT("'ru double'!" &amp; ADDRESS(MATCH($N79,'ru double'!$A$1:$A$34,0),MATCH($X$2,'ru double'!$A$1:$AH$1,0))),0)
+ IFERROR(INDIRECT("'ru double'!" &amp; ADDRESS(MATCH($N79,'ru double'!$A$1:$A$34,0),MATCH($S$3,'ru double'!$A$1:$AH$1,0))),0)
+ IFERROR(INDIRECT("'ru double'!" &amp; ADDRESS(MATCH($N79,'ru double'!$A$1:$A$34,0),MATCH($T$3,'ru double'!$A$1:$AH$1,0))),0)
+ IFERROR(INDIRECT("'ru double'!" &amp; ADDRESS(MATCH($N79,'ru double'!$A$1:$A$34,0),MATCH($U$3,'ru double'!$A$1:$AH$1,0))),0)
+ IFERROR(INDIRECT("'ru double'!" &amp; ADDRESS(MATCH($N79,'ru double'!$A$1:$A$34,0),MATCH($V$3,'ru double'!$A$1:$AH$1,0))),0)
+ IFERROR(INDIRECT("'ru double'!" &amp; ADDRESS(MATCH($N79,'ru double'!$A$1:$A$34,0),MATCH($W$3,'ru double'!$A$1:$AH$1,0))),0)
+ IFERROR(INDIRECT("'ru double'!" &amp; ADDRESS(MATCH($N79,'ru double'!$A$1:$A$34,0),MATCH($S$1,'ru double'!$A$1:$AH$1,0))),0)) / SUM('ru double'!$B$2:$AH$34)</f>
        <v>2.8582047239817296E-3</v>
      </c>
      <c r="R79" s="3">
        <f ca="1">(IFERROR(INDIRECT("'ru double'!" &amp; ADDRESS(MATCH($N79,'ru double'!$A$1:$A$34,0),MATCH($O$1,'ru double'!$A$1:$AH$1,0))),0)
+ IFERROR(INDIRECT("'ru double'!" &amp; ADDRESS(MATCH($N79,'ru double'!$A$1:$A$34,0),MATCH($P$1,'ru double'!$A$1:$AH$1,0))),0)
+ IFERROR(INDIRECT("'ru double'!" &amp; ADDRESS(MATCH($N79,'ru double'!$A$1:$A$34,0),MATCH($Q$1,'ru double'!$A$1:$AH$1,0))),0)
+ IFERROR(INDIRECT("'ru double'!" &amp; ADDRESS(MATCH($N79,'ru double'!$A$1:$A$34,0),MATCH($R$1,'ru double'!$A$1:$AH$1,0))),0)
+ IFERROR(INDIRECT("'ru double'!" &amp; ADDRESS(MATCH($N79,'ru double'!$A$1:$A$34,0),MATCH($N$2,'ru double'!$A$1:$AH$1,0))),0)
+ IFERROR(INDIRECT("'ru double'!" &amp; ADDRESS(MATCH($N79,'ru double'!$A$1:$A$34,0),MATCH($O$2,'ru double'!$A$1:$AH$1,0))),0)
+ IFERROR(INDIRECT("'ru double'!" &amp; ADDRESS(MATCH($N79,'ru double'!$A$1:$A$34,0),MATCH($P$2,'ru double'!$A$1:$AH$1,0))),0)
+ IFERROR(INDIRECT("'ru double'!" &amp; ADDRESS(MATCH($N79,'ru double'!$A$1:$A$34,0),MATCH($Q$2,'ru double'!$A$1:$AH$1,0))),0)
+ IFERROR(INDIRECT("'ru double'!" &amp; ADDRESS(MATCH($N79,'ru double'!$A$1:$A$34,0),MATCH($R$2,'ru double'!$A$1:$AH$1,0))),0)
+ IFERROR(INDIRECT("'ru double'!" &amp; ADDRESS(MATCH($N79,'ru double'!$A$1:$A$34,0),MATCH($N$3,'ru double'!$A$1:$AH$1,0))),0)
+ IFERROR(INDIRECT("'ru double'!" &amp; ADDRESS(MATCH($N79,'ru double'!$A$1:$A$34,0),MATCH($O$3,'ru double'!$A$1:$AH$1,0))),0)
+ IFERROR(INDIRECT("'ru double'!" &amp; ADDRESS(MATCH($N79,'ru double'!$A$1:$A$34,0),MATCH($P$3,'ru double'!$A$1:$AH$1,0))),0)
+ IFERROR(INDIRECT("'ru double'!" &amp; ADDRESS(MATCH($N79,'ru double'!$A$1:$A$34,0),MATCH($Q$3,'ru double'!$A$1:$AH$1,0))),0)
+ IFERROR(INDIRECT("'ru double'!" &amp; ADDRESS(MATCH($N79,'ru double'!$A$1:$A$34,0),MATCH($R$3,'ru double'!$A$1:$AH$1,0))),0)
+ IFERROR(INDIRECT("'ru double'!" &amp; ADDRESS(MATCH($N79,'ru double'!$A$1:$A$34,0),MATCH($N$1,'ru double'!$A$1:$AH$1,0))),0)) / SUM('ru double'!$B$2:$AH$34)</f>
        <v>5.1715199965573708E-4</v>
      </c>
      <c r="S79" s="3">
        <f t="shared" ca="1" si="23"/>
        <v>2.1096892258733232E-3</v>
      </c>
    </row>
    <row r="80" spans="1:23" x14ac:dyDescent="0.25">
      <c r="M80" s="143"/>
      <c r="N80" s="105" t="s">
        <v>180</v>
      </c>
      <c r="O80" s="3">
        <f ca="1">(IFERROR(INDIRECT("'ru double'!" &amp; ADDRESS(MATCH($V$1,'ru double'!$A$1:$AH$1,0),MATCH($N80,'ru double'!$A$1:$A$34,0))),0)
+ IFERROR(INDIRECT("'ru double'!" &amp; ADDRESS(MATCH($T$1,'ru double'!$A$1:$AH$1,0),MATCH($N80,'ru double'!$A$1:$A$34,0))),0)
+ IFERROR(INDIRECT("'ru double'!" &amp; ADDRESS(MATCH($U$1,'ru double'!$A$1:$AH$1,0),MATCH($N80,'ru double'!$A$1:$A$34,0))),0)
+ IFERROR(INDIRECT("'ru double'!" &amp; ADDRESS(MATCH($W$1,'ru double'!$A$1:$AH$1,0),MATCH($N80,'ru double'!$A$1:$A$34,0))),0)
+ IFERROR(INDIRECT("'ru double'!" &amp; ADDRESS(MATCH($X$1,'ru double'!$A$1:$AH$1,0),MATCH($N80,'ru double'!$A$1:$A$34,0))),0)
+ IFERROR(INDIRECT("'ru double'!" &amp; ADDRESS(MATCH($Y$1,'ru double'!$A$1:$AH$1,0),MATCH($N80,'ru double'!$A$1:$A$34,0))),0)
+ IFERROR(INDIRECT("'ru double'!" &amp; ADDRESS(MATCH($S$2,'ru double'!$A$1:$AH$1,0),MATCH($N80,'ru double'!$A$1:$A$34,0))),0)
+ IFERROR(INDIRECT("'ru double'!" &amp; ADDRESS(MATCH($T$2,'ru double'!$A$1:$AH$1,0),MATCH($N80,'ru double'!$A$1:$A$34,0))),0)
+ IFERROR(INDIRECT("'ru double'!" &amp; ADDRESS(MATCH($U$2,'ru double'!$A$1:$AH$1,0),MATCH($N80,'ru double'!$A$1:$A$34,0))),0)
+ IFERROR(INDIRECT("'ru double'!" &amp; ADDRESS(MATCH($V$2,'ru double'!$A$1:$AH$1,0),MATCH($N80,'ru double'!$A$1:$A$34,0))),0)
+ IFERROR(INDIRECT("'ru double'!" &amp; ADDRESS(MATCH($W$2,'ru double'!$A$1:$AH$1,0),MATCH($N80,'ru double'!$A$1:$A$34,0))),0)
+ IFERROR(INDIRECT("'ru double'!" &amp; ADDRESS(MATCH($X$2,'ru double'!$A$1:$AH$1,0),MATCH($N80,'ru double'!$A$1:$A$34,0))),0)
+ IFERROR(INDIRECT("'ru double'!" &amp; ADDRESS(MATCH($S$3,'ru double'!$A$1:$AH$1,0),MATCH($N80,'ru double'!$A$1:$A$34,0))),0)
+ IFERROR(INDIRECT("'ru double'!" &amp; ADDRESS(MATCH($T$3,'ru double'!$A$1:$AH$1,0),MATCH($N80,'ru double'!$A$1:$A$34,0))),0)
+ IFERROR(INDIRECT("'ru double'!" &amp; ADDRESS(MATCH($U$3,'ru double'!$A$1:$AH$1,0),MATCH($N80,'ru double'!$A$1:$A$34,0))),0)
+ IFERROR(INDIRECT("'ru double'!" &amp; ADDRESS(MATCH($V$3,'ru double'!$A$1:$AH$1,0),MATCH($N80,'ru double'!$A$1:$A$34,0))),0)
+ IFERROR(INDIRECT("'ru double'!" &amp; ADDRESS(MATCH($W$3,'ru double'!$A$1:$AH$1,0),MATCH($N80,'ru double'!$A$1:$A$34,0))),0)
+ IFERROR(INDIRECT("'ru double'!" &amp; ADDRESS(MATCH($S$1,'ru double'!$A$1:$AH$1,0),MATCH($N80,'ru double'!$A$1:$A$34,0))),0)) / SUM('ru double'!$B$2:$AH$34)</f>
        <v>1.0753813351195493E-3</v>
      </c>
      <c r="P80" s="3">
        <f ca="1">(IFERROR(INDIRECT("'ru double'!" &amp; ADDRESS(MATCH($O$1,'ru double'!$A$1:$AH$1,0),MATCH($N80,'ru double'!$A$1:$A$34,0))),0)
+ IFERROR(INDIRECT("'ru double'!" &amp; ADDRESS(MATCH($P$1,'ru double'!$A$1:$AH$1,0),MATCH($N80,'ru double'!$A$1:$A$34,0))),0)
+ IFERROR(INDIRECT("'ru double'!" &amp; ADDRESS(MATCH($Q$1,'ru double'!$A$1:$AH$1,0),MATCH($N80,'ru double'!$A$1:$A$34,0))),0)
+ IFERROR(INDIRECT("'ru double'!" &amp; ADDRESS(MATCH($R$1,'ru double'!$A$1:$AH$1,0),MATCH($N80,'ru double'!$A$1:$A$34,0))),0)
+ IFERROR(INDIRECT("'ru double'!" &amp; ADDRESS(MATCH($N$2,'ru double'!$A$1:$AH$1,0),MATCH($N80,'ru double'!$A$1:$A$34,0))),0)
+ IFERROR(INDIRECT("'ru double'!" &amp; ADDRESS(MATCH($O$2,'ru double'!$A$1:$AH$1,0),MATCH($N80,'ru double'!$A$1:$A$34,0))),0)
+ IFERROR(INDIRECT("'ru double'!" &amp; ADDRESS(MATCH($P$2,'ru double'!$A$1:$AH$1,0),MATCH($N80,'ru double'!$A$1:$A$34,0))),0)
+ IFERROR(INDIRECT("'ru double'!" &amp; ADDRESS(MATCH($Q$2,'ru double'!$A$1:$AH$1,0),MATCH($N80,'ru double'!$A$1:$A$34,0))),0)
+ IFERROR(INDIRECT("'ru double'!" &amp; ADDRESS(MATCH($R$2,'ru double'!$A$1:$AH$1,0),MATCH($N80,'ru double'!$A$1:$A$34,0))),0)
+ IFERROR(INDIRECT("'ru double'!" &amp; ADDRESS(MATCH($N$3,'ru double'!$A$1:$AH$1,0),MATCH($N80,'ru double'!$A$1:$A$34,0))),0)
+ IFERROR(INDIRECT("'ru double'!" &amp; ADDRESS(MATCH($O$3,'ru double'!$A$1:$AH$1,0),MATCH($N80,'ru double'!$A$1:$A$34,0))),0)
+ IFERROR(INDIRECT("'ru double'!" &amp; ADDRESS(MATCH($P$3,'ru double'!$A$1:$AH$1,0),MATCH($N80,'ru double'!$A$1:$A$34,0))),0)
+ IFERROR(INDIRECT("'ru double'!" &amp; ADDRESS(MATCH($Q$3,'ru double'!$A$1:$AH$1,0),MATCH($N80,'ru double'!$A$1:$A$34,0))),0)
+ IFERROR(INDIRECT("'ru double'!" &amp; ADDRESS(MATCH($R$3,'ru double'!$A$1:$AH$1,0),MATCH($N80,'ru double'!$A$1:$A$34,0))),0)
+ IFERROR(INDIRECT("'ru double'!" &amp; ADDRESS(MATCH($N$1,'ru double'!$A$1:$AH$1,0),MATCH($N80,'ru double'!$A$1:$A$34,0))),0)) / SUM('ru double'!$B$2:$AH$34)</f>
        <v>2.3513241250769637E-3</v>
      </c>
      <c r="Q80" s="3">
        <f ca="1">(IFERROR(INDIRECT("'ru double'!" &amp; ADDRESS(MATCH($N80,'ru double'!$A$1:$A$34,0),MATCH($V$1,'ru double'!$A$1:$AH$1,0))),0)
+ IFERROR(INDIRECT("'ru double'!" &amp; ADDRESS(MATCH($N80,'ru double'!$A$1:$A$34,0),MATCH($T$1,'ru double'!$A$1:$AH$1,0))),0)
+ IFERROR(INDIRECT("'ru double'!" &amp; ADDRESS(MATCH($N80,'ru double'!$A$1:$A$34,0),MATCH($U$1,'ru double'!$A$1:$AH$1,0))),0)
+ IFERROR(INDIRECT("'ru double'!" &amp; ADDRESS(MATCH($N80,'ru double'!$A$1:$A$34,0),MATCH($W$1,'ru double'!$A$1:$AH$1,0))),0)
+ IFERROR(INDIRECT("'ru double'!" &amp; ADDRESS(MATCH($N80,'ru double'!$A$1:$A$34,0),MATCH($X$1,'ru double'!$A$1:$AH$1,0))),0)
+ IFERROR(INDIRECT("'ru double'!" &amp; ADDRESS(MATCH($N80,'ru double'!$A$1:$A$34,0),MATCH($Y$1,'ru double'!$A$1:$AH$1,0))),0)
+ IFERROR(INDIRECT("'ru double'!" &amp; ADDRESS(MATCH($N80,'ru double'!$A$1:$A$34,0),MATCH($S$2,'ru double'!$A$1:$AH$1,0))),0)
+ IFERROR(INDIRECT("'ru double'!" &amp; ADDRESS(MATCH($N80,'ru double'!$A$1:$A$34,0),MATCH($T$2,'ru double'!$A$1:$AH$1,0))),0)
+ IFERROR(INDIRECT("'ru double'!" &amp; ADDRESS(MATCH($N80,'ru double'!$A$1:$A$34,0),MATCH($U$2,'ru double'!$A$1:$AH$1,0))),0)
+ IFERROR(INDIRECT("'ru double'!" &amp; ADDRESS(MATCH($N80,'ru double'!$A$1:$A$34,0),MATCH($V$2,'ru double'!$A$1:$AH$1,0))),0)
+ IFERROR(INDIRECT("'ru double'!" &amp; ADDRESS(MATCH($N80,'ru double'!$A$1:$A$34,0),MATCH($W$2,'ru double'!$A$1:$AH$1,0))),0)
+ IFERROR(INDIRECT("'ru double'!" &amp; ADDRESS(MATCH($N80,'ru double'!$A$1:$A$34,0),MATCH($X$2,'ru double'!$A$1:$AH$1,0))),0)
+ IFERROR(INDIRECT("'ru double'!" &amp; ADDRESS(MATCH($N80,'ru double'!$A$1:$A$34,0),MATCH($S$3,'ru double'!$A$1:$AH$1,0))),0)
+ IFERROR(INDIRECT("'ru double'!" &amp; ADDRESS(MATCH($N80,'ru double'!$A$1:$A$34,0),MATCH($T$3,'ru double'!$A$1:$AH$1,0))),0)
+ IFERROR(INDIRECT("'ru double'!" &amp; ADDRESS(MATCH($N80,'ru double'!$A$1:$A$34,0),MATCH($U$3,'ru double'!$A$1:$AH$1,0))),0)
+ IFERROR(INDIRECT("'ru double'!" &amp; ADDRESS(MATCH($N80,'ru double'!$A$1:$A$34,0),MATCH($V$3,'ru double'!$A$1:$AH$1,0))),0)
+ IFERROR(INDIRECT("'ru double'!" &amp; ADDRESS(MATCH($N80,'ru double'!$A$1:$A$34,0),MATCH($W$3,'ru double'!$A$1:$AH$1,0))),0)
+ IFERROR(INDIRECT("'ru double'!" &amp; ADDRESS(MATCH($N80,'ru double'!$A$1:$A$34,0),MATCH($S$1,'ru double'!$A$1:$AH$1,0))),0)) / SUM('ru double'!$B$2:$AH$34)</f>
        <v>7.8966351930845075E-4</v>
      </c>
      <c r="R80" s="3">
        <f ca="1">(IFERROR(INDIRECT("'ru double'!" &amp; ADDRESS(MATCH($N80,'ru double'!$A$1:$A$34,0),MATCH($O$1,'ru double'!$A$1:$AH$1,0))),0)
+ IFERROR(INDIRECT("'ru double'!" &amp; ADDRESS(MATCH($N80,'ru double'!$A$1:$A$34,0),MATCH($P$1,'ru double'!$A$1:$AH$1,0))),0)
+ IFERROR(INDIRECT("'ru double'!" &amp; ADDRESS(MATCH($N80,'ru double'!$A$1:$A$34,0),MATCH($Q$1,'ru double'!$A$1:$AH$1,0))),0)
+ IFERROR(INDIRECT("'ru double'!" &amp; ADDRESS(MATCH($N80,'ru double'!$A$1:$A$34,0),MATCH($R$1,'ru double'!$A$1:$AH$1,0))),0)
+ IFERROR(INDIRECT("'ru double'!" &amp; ADDRESS(MATCH($N80,'ru double'!$A$1:$A$34,0),MATCH($N$2,'ru double'!$A$1:$AH$1,0))),0)
+ IFERROR(INDIRECT("'ru double'!" &amp; ADDRESS(MATCH($N80,'ru double'!$A$1:$A$34,0),MATCH($O$2,'ru double'!$A$1:$AH$1,0))),0)
+ IFERROR(INDIRECT("'ru double'!" &amp; ADDRESS(MATCH($N80,'ru double'!$A$1:$A$34,0),MATCH($P$2,'ru double'!$A$1:$AH$1,0))),0)
+ IFERROR(INDIRECT("'ru double'!" &amp; ADDRESS(MATCH($N80,'ru double'!$A$1:$A$34,0),MATCH($Q$2,'ru double'!$A$1:$AH$1,0))),0)
+ IFERROR(INDIRECT("'ru double'!" &amp; ADDRESS(MATCH($N80,'ru double'!$A$1:$A$34,0),MATCH($R$2,'ru double'!$A$1:$AH$1,0))),0)
+ IFERROR(INDIRECT("'ru double'!" &amp; ADDRESS(MATCH($N80,'ru double'!$A$1:$A$34,0),MATCH($N$3,'ru double'!$A$1:$AH$1,0))),0)
+ IFERROR(INDIRECT("'ru double'!" &amp; ADDRESS(MATCH($N80,'ru double'!$A$1:$A$34,0),MATCH($O$3,'ru double'!$A$1:$AH$1,0))),0)
+ IFERROR(INDIRECT("'ru double'!" &amp; ADDRESS(MATCH($N80,'ru double'!$A$1:$A$34,0),MATCH($P$3,'ru double'!$A$1:$AH$1,0))),0)
+ IFERROR(INDIRECT("'ru double'!" &amp; ADDRESS(MATCH($N80,'ru double'!$A$1:$A$34,0),MATCH($Q$3,'ru double'!$A$1:$AH$1,0))),0)
+ IFERROR(INDIRECT("'ru double'!" &amp; ADDRESS(MATCH($N80,'ru double'!$A$1:$A$34,0),MATCH($R$3,'ru double'!$A$1:$AH$1,0))),0)
+ IFERROR(INDIRECT("'ru double'!" &amp; ADDRESS(MATCH($N80,'ru double'!$A$1:$A$34,0),MATCH($N$1,'ru double'!$A$1:$AH$1,0))),0)) / SUM('ru double'!$B$2:$AH$34)</f>
        <v>3.069939624702242E-3</v>
      </c>
      <c r="S80" s="3">
        <f t="shared" ca="1" si="23"/>
        <v>-3.5562188953512054E-3</v>
      </c>
    </row>
    <row r="81" spans="13:19" x14ac:dyDescent="0.25">
      <c r="M81" s="143"/>
      <c r="N81" s="105" t="s">
        <v>202</v>
      </c>
      <c r="O81" s="3">
        <f ca="1">(IFERROR(INDIRECT("'ru double'!" &amp; ADDRESS(MATCH($V$1,'ru double'!$A$1:$AH$1,0),MATCH($N81,'ru double'!$A$1:$A$34,0))),0)
+ IFERROR(INDIRECT("'ru double'!" &amp; ADDRESS(MATCH($T$1,'ru double'!$A$1:$AH$1,0),MATCH($N81,'ru double'!$A$1:$A$34,0))),0)
+ IFERROR(INDIRECT("'ru double'!" &amp; ADDRESS(MATCH($U$1,'ru double'!$A$1:$AH$1,0),MATCH($N81,'ru double'!$A$1:$A$34,0))),0)
+ IFERROR(INDIRECT("'ru double'!" &amp; ADDRESS(MATCH($W$1,'ru double'!$A$1:$AH$1,0),MATCH($N81,'ru double'!$A$1:$A$34,0))),0)
+ IFERROR(INDIRECT("'ru double'!" &amp; ADDRESS(MATCH($X$1,'ru double'!$A$1:$AH$1,0),MATCH($N81,'ru double'!$A$1:$A$34,0))),0)
+ IFERROR(INDIRECT("'ru double'!" &amp; ADDRESS(MATCH($Y$1,'ru double'!$A$1:$AH$1,0),MATCH($N81,'ru double'!$A$1:$A$34,0))),0)
+ IFERROR(INDIRECT("'ru double'!" &amp; ADDRESS(MATCH($S$2,'ru double'!$A$1:$AH$1,0),MATCH($N81,'ru double'!$A$1:$A$34,0))),0)
+ IFERROR(INDIRECT("'ru double'!" &amp; ADDRESS(MATCH($T$2,'ru double'!$A$1:$AH$1,0),MATCH($N81,'ru double'!$A$1:$A$34,0))),0)
+ IFERROR(INDIRECT("'ru double'!" &amp; ADDRESS(MATCH($U$2,'ru double'!$A$1:$AH$1,0),MATCH($N81,'ru double'!$A$1:$A$34,0))),0)
+ IFERROR(INDIRECT("'ru double'!" &amp; ADDRESS(MATCH($V$2,'ru double'!$A$1:$AH$1,0),MATCH($N81,'ru double'!$A$1:$A$34,0))),0)
+ IFERROR(INDIRECT("'ru double'!" &amp; ADDRESS(MATCH($W$2,'ru double'!$A$1:$AH$1,0),MATCH($N81,'ru double'!$A$1:$A$34,0))),0)
+ IFERROR(INDIRECT("'ru double'!" &amp; ADDRESS(MATCH($X$2,'ru double'!$A$1:$AH$1,0),MATCH($N81,'ru double'!$A$1:$A$34,0))),0)
+ IFERROR(INDIRECT("'ru double'!" &amp; ADDRESS(MATCH($S$3,'ru double'!$A$1:$AH$1,0),MATCH($N81,'ru double'!$A$1:$A$34,0))),0)
+ IFERROR(INDIRECT("'ru double'!" &amp; ADDRESS(MATCH($T$3,'ru double'!$A$1:$AH$1,0),MATCH($N81,'ru double'!$A$1:$A$34,0))),0)
+ IFERROR(INDIRECT("'ru double'!" &amp; ADDRESS(MATCH($U$3,'ru double'!$A$1:$AH$1,0),MATCH($N81,'ru double'!$A$1:$A$34,0))),0)
+ IFERROR(INDIRECT("'ru double'!" &amp; ADDRESS(MATCH($V$3,'ru double'!$A$1:$AH$1,0),MATCH($N81,'ru double'!$A$1:$A$34,0))),0)
+ IFERROR(INDIRECT("'ru double'!" &amp; ADDRESS(MATCH($W$3,'ru double'!$A$1:$AH$1,0),MATCH($N81,'ru double'!$A$1:$A$34,0))),0)
+ IFERROR(INDIRECT("'ru double'!" &amp; ADDRESS(MATCH($S$1,'ru double'!$A$1:$AH$1,0),MATCH($N81,'ru double'!$A$1:$A$34,0))),0)) / SUM('ru double'!$B$2:$AH$34)</f>
        <v>1.5914705339963129E-3</v>
      </c>
      <c r="P81" s="3">
        <f ca="1">(IFERROR(INDIRECT("'ru double'!" &amp; ADDRESS(MATCH($O$1,'ru double'!$A$1:$AH$1,0),MATCH($N81,'ru double'!$A$1:$A$34,0))),0)
+ IFERROR(INDIRECT("'ru double'!" &amp; ADDRESS(MATCH($P$1,'ru double'!$A$1:$AH$1,0),MATCH($N81,'ru double'!$A$1:$A$34,0))),0)
+ IFERROR(INDIRECT("'ru double'!" &amp; ADDRESS(MATCH($Q$1,'ru double'!$A$1:$AH$1,0),MATCH($N81,'ru double'!$A$1:$A$34,0))),0)
+ IFERROR(INDIRECT("'ru double'!" &amp; ADDRESS(MATCH($R$1,'ru double'!$A$1:$AH$1,0),MATCH($N81,'ru double'!$A$1:$A$34,0))),0)
+ IFERROR(INDIRECT("'ru double'!" &amp; ADDRESS(MATCH($N$2,'ru double'!$A$1:$AH$1,0),MATCH($N81,'ru double'!$A$1:$A$34,0))),0)
+ IFERROR(INDIRECT("'ru double'!" &amp; ADDRESS(MATCH($O$2,'ru double'!$A$1:$AH$1,0),MATCH($N81,'ru double'!$A$1:$A$34,0))),0)
+ IFERROR(INDIRECT("'ru double'!" &amp; ADDRESS(MATCH($P$2,'ru double'!$A$1:$AH$1,0),MATCH($N81,'ru double'!$A$1:$A$34,0))),0)
+ IFERROR(INDIRECT("'ru double'!" &amp; ADDRESS(MATCH($Q$2,'ru double'!$A$1:$AH$1,0),MATCH($N81,'ru double'!$A$1:$A$34,0))),0)
+ IFERROR(INDIRECT("'ru double'!" &amp; ADDRESS(MATCH($R$2,'ru double'!$A$1:$AH$1,0),MATCH($N81,'ru double'!$A$1:$A$34,0))),0)
+ IFERROR(INDIRECT("'ru double'!" &amp; ADDRESS(MATCH($N$3,'ru double'!$A$1:$AH$1,0),MATCH($N81,'ru double'!$A$1:$A$34,0))),0)
+ IFERROR(INDIRECT("'ru double'!" &amp; ADDRESS(MATCH($O$3,'ru double'!$A$1:$AH$1,0),MATCH($N81,'ru double'!$A$1:$A$34,0))),0)
+ IFERROR(INDIRECT("'ru double'!" &amp; ADDRESS(MATCH($P$3,'ru double'!$A$1:$AH$1,0),MATCH($N81,'ru double'!$A$1:$A$34,0))),0)
+ IFERROR(INDIRECT("'ru double'!" &amp; ADDRESS(MATCH($Q$3,'ru double'!$A$1:$AH$1,0),MATCH($N81,'ru double'!$A$1:$A$34,0))),0)
+ IFERROR(INDIRECT("'ru double'!" &amp; ADDRESS(MATCH($R$3,'ru double'!$A$1:$AH$1,0),MATCH($N81,'ru double'!$A$1:$A$34,0))),0)
+ IFERROR(INDIRECT("'ru double'!" &amp; ADDRESS(MATCH($N$1,'ru double'!$A$1:$AH$1,0),MATCH($N81,'ru double'!$A$1:$A$34,0))),0)) / SUM('ru double'!$B$2:$AH$34)</f>
        <v>4.1910482593926263E-4</v>
      </c>
      <c r="Q81" s="3">
        <f ca="1">(IFERROR(INDIRECT("'ru double'!" &amp; ADDRESS(MATCH($N81,'ru double'!$A$1:$A$34,0),MATCH($V$1,'ru double'!$A$1:$AH$1,0))),0)
+ IFERROR(INDIRECT("'ru double'!" &amp; ADDRESS(MATCH($N81,'ru double'!$A$1:$A$34,0),MATCH($T$1,'ru double'!$A$1:$AH$1,0))),0)
+ IFERROR(INDIRECT("'ru double'!" &amp; ADDRESS(MATCH($N81,'ru double'!$A$1:$A$34,0),MATCH($U$1,'ru double'!$A$1:$AH$1,0))),0)
+ IFERROR(INDIRECT("'ru double'!" &amp; ADDRESS(MATCH($N81,'ru double'!$A$1:$A$34,0),MATCH($W$1,'ru double'!$A$1:$AH$1,0))),0)
+ IFERROR(INDIRECT("'ru double'!" &amp; ADDRESS(MATCH($N81,'ru double'!$A$1:$A$34,0),MATCH($X$1,'ru double'!$A$1:$AH$1,0))),0)
+ IFERROR(INDIRECT("'ru double'!" &amp; ADDRESS(MATCH($N81,'ru double'!$A$1:$A$34,0),MATCH($Y$1,'ru double'!$A$1:$AH$1,0))),0)
+ IFERROR(INDIRECT("'ru double'!" &amp; ADDRESS(MATCH($N81,'ru double'!$A$1:$A$34,0),MATCH($S$2,'ru double'!$A$1:$AH$1,0))),0)
+ IFERROR(INDIRECT("'ru double'!" &amp; ADDRESS(MATCH($N81,'ru double'!$A$1:$A$34,0),MATCH($T$2,'ru double'!$A$1:$AH$1,0))),0)
+ IFERROR(INDIRECT("'ru double'!" &amp; ADDRESS(MATCH($N81,'ru double'!$A$1:$A$34,0),MATCH($U$2,'ru double'!$A$1:$AH$1,0))),0)
+ IFERROR(INDIRECT("'ru double'!" &amp; ADDRESS(MATCH($N81,'ru double'!$A$1:$A$34,0),MATCH($V$2,'ru double'!$A$1:$AH$1,0))),0)
+ IFERROR(INDIRECT("'ru double'!" &amp; ADDRESS(MATCH($N81,'ru double'!$A$1:$A$34,0),MATCH($W$2,'ru double'!$A$1:$AH$1,0))),0)
+ IFERROR(INDIRECT("'ru double'!" &amp; ADDRESS(MATCH($N81,'ru double'!$A$1:$A$34,0),MATCH($X$2,'ru double'!$A$1:$AH$1,0))),0)
+ IFERROR(INDIRECT("'ru double'!" &amp; ADDRESS(MATCH($N81,'ru double'!$A$1:$A$34,0),MATCH($S$3,'ru double'!$A$1:$AH$1,0))),0)
+ IFERROR(INDIRECT("'ru double'!" &amp; ADDRESS(MATCH($N81,'ru double'!$A$1:$A$34,0),MATCH($T$3,'ru double'!$A$1:$AH$1,0))),0)
+ IFERROR(INDIRECT("'ru double'!" &amp; ADDRESS(MATCH($N81,'ru double'!$A$1:$A$34,0),MATCH($U$3,'ru double'!$A$1:$AH$1,0))),0)
+ IFERROR(INDIRECT("'ru double'!" &amp; ADDRESS(MATCH($N81,'ru double'!$A$1:$A$34,0),MATCH($V$3,'ru double'!$A$1:$AH$1,0))),0)
+ IFERROR(INDIRECT("'ru double'!" &amp; ADDRESS(MATCH($N81,'ru double'!$A$1:$A$34,0),MATCH($W$3,'ru double'!$A$1:$AH$1,0))),0)
+ IFERROR(INDIRECT("'ru double'!" &amp; ADDRESS(MATCH($N81,'ru double'!$A$1:$A$34,0),MATCH($S$1,'ru double'!$A$1:$AH$1,0))),0)) / SUM('ru double'!$B$2:$AH$34)</f>
        <v>1.6615550783665926E-3</v>
      </c>
      <c r="R81" s="3">
        <f ca="1">(IFERROR(INDIRECT("'ru double'!" &amp; ADDRESS(MATCH($N81,'ru double'!$A$1:$A$34,0),MATCH($O$1,'ru double'!$A$1:$AH$1,0))),0)
+ IFERROR(INDIRECT("'ru double'!" &amp; ADDRESS(MATCH($N81,'ru double'!$A$1:$A$34,0),MATCH($P$1,'ru double'!$A$1:$AH$1,0))),0)
+ IFERROR(INDIRECT("'ru double'!" &amp; ADDRESS(MATCH($N81,'ru double'!$A$1:$A$34,0),MATCH($Q$1,'ru double'!$A$1:$AH$1,0))),0)
+ IFERROR(INDIRECT("'ru double'!" &amp; ADDRESS(MATCH($N81,'ru double'!$A$1:$A$34,0),MATCH($R$1,'ru double'!$A$1:$AH$1,0))),0)
+ IFERROR(INDIRECT("'ru double'!" &amp; ADDRESS(MATCH($N81,'ru double'!$A$1:$A$34,0),MATCH($N$2,'ru double'!$A$1:$AH$1,0))),0)
+ IFERROR(INDIRECT("'ru double'!" &amp; ADDRESS(MATCH($N81,'ru double'!$A$1:$A$34,0),MATCH($O$2,'ru double'!$A$1:$AH$1,0))),0)
+ IFERROR(INDIRECT("'ru double'!" &amp; ADDRESS(MATCH($N81,'ru double'!$A$1:$A$34,0),MATCH($P$2,'ru double'!$A$1:$AH$1,0))),0)
+ IFERROR(INDIRECT("'ru double'!" &amp; ADDRESS(MATCH($N81,'ru double'!$A$1:$A$34,0),MATCH($Q$2,'ru double'!$A$1:$AH$1,0))),0)
+ IFERROR(INDIRECT("'ru double'!" &amp; ADDRESS(MATCH($N81,'ru double'!$A$1:$A$34,0),MATCH($R$2,'ru double'!$A$1:$AH$1,0))),0)
+ IFERROR(INDIRECT("'ru double'!" &amp; ADDRESS(MATCH($N81,'ru double'!$A$1:$A$34,0),MATCH($N$3,'ru double'!$A$1:$AH$1,0))),0)
+ IFERROR(INDIRECT("'ru double'!" &amp; ADDRESS(MATCH($N81,'ru double'!$A$1:$A$34,0),MATCH($O$3,'ru double'!$A$1:$AH$1,0))),0)
+ IFERROR(INDIRECT("'ru double'!" &amp; ADDRESS(MATCH($N81,'ru double'!$A$1:$A$34,0),MATCH($P$3,'ru double'!$A$1:$AH$1,0))),0)
+ IFERROR(INDIRECT("'ru double'!" &amp; ADDRESS(MATCH($N81,'ru double'!$A$1:$A$34,0),MATCH($Q$3,'ru double'!$A$1:$AH$1,0))),0)
+ IFERROR(INDIRECT("'ru double'!" &amp; ADDRESS(MATCH($N81,'ru double'!$A$1:$A$34,0),MATCH($R$3,'ru double'!$A$1:$AH$1,0))),0)
+ IFERROR(INDIRECT("'ru double'!" &amp; ADDRESS(MATCH($N81,'ru double'!$A$1:$A$34,0),MATCH($N$1,'ru double'!$A$1:$AH$1,0))),0)) / SUM('ru double'!$B$2:$AH$34)</f>
        <v>2.0042054026500237E-4</v>
      </c>
      <c r="S81" s="3">
        <f t="shared" ca="1" si="23"/>
        <v>2.6335002461586408E-3</v>
      </c>
    </row>
    <row r="82" spans="13:19" x14ac:dyDescent="0.25">
      <c r="M82" s="143"/>
      <c r="N82" s="105" t="s">
        <v>203</v>
      </c>
      <c r="O82" s="3">
        <f ca="1">(IFERROR(INDIRECT("'ru double'!" &amp; ADDRESS(MATCH($V$1,'ru double'!$A$1:$AH$1,0),MATCH($N82,'ru double'!$A$1:$A$34,0))),0)
+ IFERROR(INDIRECT("'ru double'!" &amp; ADDRESS(MATCH($T$1,'ru double'!$A$1:$AH$1,0),MATCH($N82,'ru double'!$A$1:$A$34,0))),0)
+ IFERROR(INDIRECT("'ru double'!" &amp; ADDRESS(MATCH($U$1,'ru double'!$A$1:$AH$1,0),MATCH($N82,'ru double'!$A$1:$A$34,0))),0)
+ IFERROR(INDIRECT("'ru double'!" &amp; ADDRESS(MATCH($W$1,'ru double'!$A$1:$AH$1,0),MATCH($N82,'ru double'!$A$1:$A$34,0))),0)
+ IFERROR(INDIRECT("'ru double'!" &amp; ADDRESS(MATCH($X$1,'ru double'!$A$1:$AH$1,0),MATCH($N82,'ru double'!$A$1:$A$34,0))),0)
+ IFERROR(INDIRECT("'ru double'!" &amp; ADDRESS(MATCH($Y$1,'ru double'!$A$1:$AH$1,0),MATCH($N82,'ru double'!$A$1:$A$34,0))),0)
+ IFERROR(INDIRECT("'ru double'!" &amp; ADDRESS(MATCH($S$2,'ru double'!$A$1:$AH$1,0),MATCH($N82,'ru double'!$A$1:$A$34,0))),0)
+ IFERROR(INDIRECT("'ru double'!" &amp; ADDRESS(MATCH($T$2,'ru double'!$A$1:$AH$1,0),MATCH($N82,'ru double'!$A$1:$A$34,0))),0)
+ IFERROR(INDIRECT("'ru double'!" &amp; ADDRESS(MATCH($U$2,'ru double'!$A$1:$AH$1,0),MATCH($N82,'ru double'!$A$1:$A$34,0))),0)
+ IFERROR(INDIRECT("'ru double'!" &amp; ADDRESS(MATCH($V$2,'ru double'!$A$1:$AH$1,0),MATCH($N82,'ru double'!$A$1:$A$34,0))),0)
+ IFERROR(INDIRECT("'ru double'!" &amp; ADDRESS(MATCH($W$2,'ru double'!$A$1:$AH$1,0),MATCH($N82,'ru double'!$A$1:$A$34,0))),0)
+ IFERROR(INDIRECT("'ru double'!" &amp; ADDRESS(MATCH($X$2,'ru double'!$A$1:$AH$1,0),MATCH($N82,'ru double'!$A$1:$A$34,0))),0)
+ IFERROR(INDIRECT("'ru double'!" &amp; ADDRESS(MATCH($S$3,'ru double'!$A$1:$AH$1,0),MATCH($N82,'ru double'!$A$1:$A$34,0))),0)
+ IFERROR(INDIRECT("'ru double'!" &amp; ADDRESS(MATCH($T$3,'ru double'!$A$1:$AH$1,0),MATCH($N82,'ru double'!$A$1:$A$34,0))),0)
+ IFERROR(INDIRECT("'ru double'!" &amp; ADDRESS(MATCH($U$3,'ru double'!$A$1:$AH$1,0),MATCH($N82,'ru double'!$A$1:$A$34,0))),0)
+ IFERROR(INDIRECT("'ru double'!" &amp; ADDRESS(MATCH($V$3,'ru double'!$A$1:$AH$1,0),MATCH($N82,'ru double'!$A$1:$A$34,0))),0)
+ IFERROR(INDIRECT("'ru double'!" &amp; ADDRESS(MATCH($W$3,'ru double'!$A$1:$AH$1,0),MATCH($N82,'ru double'!$A$1:$A$34,0))),0)
+ IFERROR(INDIRECT("'ru double'!" &amp; ADDRESS(MATCH($S$1,'ru double'!$A$1:$AH$1,0),MATCH($N82,'ru double'!$A$1:$A$34,0))),0)) / SUM('ru double'!$B$2:$AH$34)</f>
        <v>4.1691311202610637E-3</v>
      </c>
      <c r="P82" s="3">
        <f ca="1">(IFERROR(INDIRECT("'ru double'!" &amp; ADDRESS(MATCH($O$1,'ru double'!$A$1:$AH$1,0),MATCH($N82,'ru double'!$A$1:$A$34,0))),0)
+ IFERROR(INDIRECT("'ru double'!" &amp; ADDRESS(MATCH($P$1,'ru double'!$A$1:$AH$1,0),MATCH($N82,'ru double'!$A$1:$A$34,0))),0)
+ IFERROR(INDIRECT("'ru double'!" &amp; ADDRESS(MATCH($Q$1,'ru double'!$A$1:$AH$1,0),MATCH($N82,'ru double'!$A$1:$A$34,0))),0)
+ IFERROR(INDIRECT("'ru double'!" &amp; ADDRESS(MATCH($R$1,'ru double'!$A$1:$AH$1,0),MATCH($N82,'ru double'!$A$1:$A$34,0))),0)
+ IFERROR(INDIRECT("'ru double'!" &amp; ADDRESS(MATCH($N$2,'ru double'!$A$1:$AH$1,0),MATCH($N82,'ru double'!$A$1:$A$34,0))),0)
+ IFERROR(INDIRECT("'ru double'!" &amp; ADDRESS(MATCH($O$2,'ru double'!$A$1:$AH$1,0),MATCH($N82,'ru double'!$A$1:$A$34,0))),0)
+ IFERROR(INDIRECT("'ru double'!" &amp; ADDRESS(MATCH($P$2,'ru double'!$A$1:$AH$1,0),MATCH($N82,'ru double'!$A$1:$A$34,0))),0)
+ IFERROR(INDIRECT("'ru double'!" &amp; ADDRESS(MATCH($Q$2,'ru double'!$A$1:$AH$1,0),MATCH($N82,'ru double'!$A$1:$A$34,0))),0)
+ IFERROR(INDIRECT("'ru double'!" &amp; ADDRESS(MATCH($R$2,'ru double'!$A$1:$AH$1,0),MATCH($N82,'ru double'!$A$1:$A$34,0))),0)
+ IFERROR(INDIRECT("'ru double'!" &amp; ADDRESS(MATCH($N$3,'ru double'!$A$1:$AH$1,0),MATCH($N82,'ru double'!$A$1:$A$34,0))),0)
+ IFERROR(INDIRECT("'ru double'!" &amp; ADDRESS(MATCH($O$3,'ru double'!$A$1:$AH$1,0),MATCH($N82,'ru double'!$A$1:$A$34,0))),0)
+ IFERROR(INDIRECT("'ru double'!" &amp; ADDRESS(MATCH($P$3,'ru double'!$A$1:$AH$1,0),MATCH($N82,'ru double'!$A$1:$A$34,0))),0)
+ IFERROR(INDIRECT("'ru double'!" &amp; ADDRESS(MATCH($Q$3,'ru double'!$A$1:$AH$1,0),MATCH($N82,'ru double'!$A$1:$A$34,0))),0)
+ IFERROR(INDIRECT("'ru double'!" &amp; ADDRESS(MATCH($R$3,'ru double'!$A$1:$AH$1,0),MATCH($N82,'ru double'!$A$1:$A$34,0))),0)
+ IFERROR(INDIRECT("'ru double'!" &amp; ADDRESS(MATCH($N$1,'ru double'!$A$1:$AH$1,0),MATCH($N82,'ru double'!$A$1:$A$34,0))),0)) / SUM('ru double'!$B$2:$AH$34)</f>
        <v>2.6914480197122161E-5</v>
      </c>
      <c r="Q82" s="3">
        <f ca="1">(IFERROR(INDIRECT("'ru double'!" &amp; ADDRESS(MATCH($N82,'ru double'!$A$1:$A$34,0),MATCH($V$1,'ru double'!$A$1:$AH$1,0))),0)
+ IFERROR(INDIRECT("'ru double'!" &amp; ADDRESS(MATCH($N82,'ru double'!$A$1:$A$34,0),MATCH($T$1,'ru double'!$A$1:$AH$1,0))),0)
+ IFERROR(INDIRECT("'ru double'!" &amp; ADDRESS(MATCH($N82,'ru double'!$A$1:$A$34,0),MATCH($U$1,'ru double'!$A$1:$AH$1,0))),0)
+ IFERROR(INDIRECT("'ru double'!" &amp; ADDRESS(MATCH($N82,'ru double'!$A$1:$A$34,0),MATCH($W$1,'ru double'!$A$1:$AH$1,0))),0)
+ IFERROR(INDIRECT("'ru double'!" &amp; ADDRESS(MATCH($N82,'ru double'!$A$1:$A$34,0),MATCH($X$1,'ru double'!$A$1:$AH$1,0))),0)
+ IFERROR(INDIRECT("'ru double'!" &amp; ADDRESS(MATCH($N82,'ru double'!$A$1:$A$34,0),MATCH($Y$1,'ru double'!$A$1:$AH$1,0))),0)
+ IFERROR(INDIRECT("'ru double'!" &amp; ADDRESS(MATCH($N82,'ru double'!$A$1:$A$34,0),MATCH($S$2,'ru double'!$A$1:$AH$1,0))),0)
+ IFERROR(INDIRECT("'ru double'!" &amp; ADDRESS(MATCH($N82,'ru double'!$A$1:$A$34,0),MATCH($T$2,'ru double'!$A$1:$AH$1,0))),0)
+ IFERROR(INDIRECT("'ru double'!" &amp; ADDRESS(MATCH($N82,'ru double'!$A$1:$A$34,0),MATCH($U$2,'ru double'!$A$1:$AH$1,0))),0)
+ IFERROR(INDIRECT("'ru double'!" &amp; ADDRESS(MATCH($N82,'ru double'!$A$1:$A$34,0),MATCH($V$2,'ru double'!$A$1:$AH$1,0))),0)
+ IFERROR(INDIRECT("'ru double'!" &amp; ADDRESS(MATCH($N82,'ru double'!$A$1:$A$34,0),MATCH($W$2,'ru double'!$A$1:$AH$1,0))),0)
+ IFERROR(INDIRECT("'ru double'!" &amp; ADDRESS(MATCH($N82,'ru double'!$A$1:$A$34,0),MATCH($X$2,'ru double'!$A$1:$AH$1,0))),0)
+ IFERROR(INDIRECT("'ru double'!" &amp; ADDRESS(MATCH($N82,'ru double'!$A$1:$A$34,0),MATCH($S$3,'ru double'!$A$1:$AH$1,0))),0)
+ IFERROR(INDIRECT("'ru double'!" &amp; ADDRESS(MATCH($N82,'ru double'!$A$1:$A$34,0),MATCH($T$3,'ru double'!$A$1:$AH$1,0))),0)
+ IFERROR(INDIRECT("'ru double'!" &amp; ADDRESS(MATCH($N82,'ru double'!$A$1:$A$34,0),MATCH($U$3,'ru double'!$A$1:$AH$1,0))),0)
+ IFERROR(INDIRECT("'ru double'!" &amp; ADDRESS(MATCH($N82,'ru double'!$A$1:$A$34,0),MATCH($V$3,'ru double'!$A$1:$AH$1,0))),0)
+ IFERROR(INDIRECT("'ru double'!" &amp; ADDRESS(MATCH($N82,'ru double'!$A$1:$A$34,0),MATCH($W$3,'ru double'!$A$1:$AH$1,0))),0)
+ IFERROR(INDIRECT("'ru double'!" &amp; ADDRESS(MATCH($N82,'ru double'!$A$1:$A$34,0),MATCH($S$1,'ru double'!$A$1:$AH$1,0))),0)) / SUM('ru double'!$B$2:$AH$34)</f>
        <v>1.5034503518625718E-3</v>
      </c>
      <c r="R82" s="3">
        <f ca="1">(IFERROR(INDIRECT("'ru double'!" &amp; ADDRESS(MATCH($N82,'ru double'!$A$1:$A$34,0),MATCH($O$1,'ru double'!$A$1:$AH$1,0))),0)
+ IFERROR(INDIRECT("'ru double'!" &amp; ADDRESS(MATCH($N82,'ru double'!$A$1:$A$34,0),MATCH($P$1,'ru double'!$A$1:$AH$1,0))),0)
+ IFERROR(INDIRECT("'ru double'!" &amp; ADDRESS(MATCH($N82,'ru double'!$A$1:$A$34,0),MATCH($Q$1,'ru double'!$A$1:$AH$1,0))),0)
+ IFERROR(INDIRECT("'ru double'!" &amp; ADDRESS(MATCH($N82,'ru double'!$A$1:$A$34,0),MATCH($R$1,'ru double'!$A$1:$AH$1,0))),0)
+ IFERROR(INDIRECT("'ru double'!" &amp; ADDRESS(MATCH($N82,'ru double'!$A$1:$A$34,0),MATCH($N$2,'ru double'!$A$1:$AH$1,0))),0)
+ IFERROR(INDIRECT("'ru double'!" &amp; ADDRESS(MATCH($N82,'ru double'!$A$1:$A$34,0),MATCH($O$2,'ru double'!$A$1:$AH$1,0))),0)
+ IFERROR(INDIRECT("'ru double'!" &amp; ADDRESS(MATCH($N82,'ru double'!$A$1:$A$34,0),MATCH($P$2,'ru double'!$A$1:$AH$1,0))),0)
+ IFERROR(INDIRECT("'ru double'!" &amp; ADDRESS(MATCH($N82,'ru double'!$A$1:$A$34,0),MATCH($Q$2,'ru double'!$A$1:$AH$1,0))),0)
+ IFERROR(INDIRECT("'ru double'!" &amp; ADDRESS(MATCH($N82,'ru double'!$A$1:$A$34,0),MATCH($R$2,'ru double'!$A$1:$AH$1,0))),0)
+ IFERROR(INDIRECT("'ru double'!" &amp; ADDRESS(MATCH($N82,'ru double'!$A$1:$A$34,0),MATCH($N$3,'ru double'!$A$1:$AH$1,0))),0)
+ IFERROR(INDIRECT("'ru double'!" &amp; ADDRESS(MATCH($N82,'ru double'!$A$1:$A$34,0),MATCH($O$3,'ru double'!$A$1:$AH$1,0))),0)
+ IFERROR(INDIRECT("'ru double'!" &amp; ADDRESS(MATCH($N82,'ru double'!$A$1:$A$34,0),MATCH($P$3,'ru double'!$A$1:$AH$1,0))),0)
+ IFERROR(INDIRECT("'ru double'!" &amp; ADDRESS(MATCH($N82,'ru double'!$A$1:$A$34,0),MATCH($Q$3,'ru double'!$A$1:$AH$1,0))),0)
+ IFERROR(INDIRECT("'ru double'!" &amp; ADDRESS(MATCH($N82,'ru double'!$A$1:$A$34,0),MATCH($R$3,'ru double'!$A$1:$AH$1,0))),0)
+ IFERROR(INDIRECT("'ru double'!" &amp; ADDRESS(MATCH($N82,'ru double'!$A$1:$A$34,0),MATCH($N$1,'ru double'!$A$1:$AH$1,0))),0)) / SUM('ru double'!$B$2:$AH$34)</f>
        <v>7.9312724303956701E-4</v>
      </c>
      <c r="S82" s="3">
        <f t="shared" ca="1" si="23"/>
        <v>4.8525397488869467E-3</v>
      </c>
    </row>
  </sheetData>
  <mergeCells count="31">
    <mergeCell ref="N23:O23"/>
    <mergeCell ref="F6:J6"/>
    <mergeCell ref="N36:Y36"/>
    <mergeCell ref="N40:Y40"/>
    <mergeCell ref="N44:Y44"/>
    <mergeCell ref="A32:L32"/>
    <mergeCell ref="A36:L36"/>
    <mergeCell ref="A40:L40"/>
    <mergeCell ref="A44:L44"/>
    <mergeCell ref="N32:Y32"/>
    <mergeCell ref="W4:Y4"/>
    <mergeCell ref="N24:Y24"/>
    <mergeCell ref="N28:Y28"/>
    <mergeCell ref="K9:L9"/>
    <mergeCell ref="K6:L7"/>
    <mergeCell ref="K8:L8"/>
    <mergeCell ref="A24:L24"/>
    <mergeCell ref="A28:L28"/>
    <mergeCell ref="S6:W6"/>
    <mergeCell ref="X6:Y7"/>
    <mergeCell ref="X8:Y8"/>
    <mergeCell ref="A18:L18"/>
    <mergeCell ref="A22:B22"/>
    <mergeCell ref="A23:B23"/>
    <mergeCell ref="N18:Y18"/>
    <mergeCell ref="N22:O22"/>
    <mergeCell ref="D4:E4"/>
    <mergeCell ref="F4:G4"/>
    <mergeCell ref="J4:L4"/>
    <mergeCell ref="Q4:R4"/>
    <mergeCell ref="S4:T4"/>
  </mergeCells>
  <conditionalFormatting sqref="A19:L21">
    <cfRule type="cellIs" dxfId="2" priority="8" operator="lessThan">
      <formula>0</formula>
    </cfRule>
  </conditionalFormatting>
  <conditionalFormatting sqref="F50:F7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Y21">
    <cfRule type="cellIs" dxfId="1" priority="6" operator="lessThan">
      <formula>0</formula>
    </cfRule>
  </conditionalFormatting>
  <conditionalFormatting sqref="S50:S8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G75">
    <cfRule type="cellIs" dxfId="0" priority="4" operator="equal">
      <formula>1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2B1D-12E6-47D2-846F-85C1C80ECF44}">
  <sheetPr codeName="Sheet7">
    <tabColor theme="0" tint="-0.249977111117893"/>
  </sheetPr>
  <dimension ref="A1:X45"/>
  <sheetViews>
    <sheetView workbookViewId="0">
      <selection activeCell="A33" sqref="A33:L33"/>
    </sheetView>
  </sheetViews>
  <sheetFormatPr defaultColWidth="0" defaultRowHeight="15" x14ac:dyDescent="0.25"/>
  <cols>
    <col min="1" max="12" width="8.7109375" style="112" customWidth="1"/>
    <col min="13" max="13" width="10.7109375" style="119" customWidth="1"/>
    <col min="14" max="14" width="10.7109375" style="87" customWidth="1"/>
    <col min="15" max="15" width="10.7109375" style="120" customWidth="1"/>
    <col min="16" max="16" width="10.7109375" style="87" customWidth="1"/>
    <col min="17" max="17" width="10.7109375" style="121" customWidth="1"/>
    <col min="18" max="18" width="10.7109375" style="87" customWidth="1"/>
    <col min="19" max="19" width="10.7109375" style="121" customWidth="1"/>
    <col min="20" max="22" width="10.7109375" style="87" customWidth="1"/>
    <col min="23" max="23" width="10.7109375" style="121" customWidth="1"/>
    <col min="24" max="24" width="10.7109375" style="87" customWidth="1"/>
    <col min="25" max="16384" width="10.7109375" style="112" hidden="1"/>
  </cols>
  <sheetData>
    <row r="1" spans="1:24" x14ac:dyDescent="0.25">
      <c r="A1" s="393" t="s">
        <v>265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1" t="s">
        <v>267</v>
      </c>
      <c r="N1" s="385"/>
      <c r="O1" s="394" t="s">
        <v>270</v>
      </c>
      <c r="P1" s="395"/>
      <c r="Q1" s="389" t="s">
        <v>274</v>
      </c>
      <c r="R1" s="385"/>
      <c r="S1" s="389" t="s">
        <v>277</v>
      </c>
      <c r="T1" s="385"/>
      <c r="U1" s="385"/>
      <c r="V1" s="385"/>
      <c r="W1" s="389" t="s">
        <v>279</v>
      </c>
      <c r="X1" s="385"/>
    </row>
    <row r="2" spans="1:24" x14ac:dyDescent="0.25">
      <c r="A2" s="25" t="s">
        <v>6</v>
      </c>
      <c r="B2" s="10" t="s">
        <v>7</v>
      </c>
      <c r="C2" s="10" t="s">
        <v>8</v>
      </c>
      <c r="D2" s="23" t="s">
        <v>9</v>
      </c>
      <c r="E2" s="20" t="s">
        <v>10</v>
      </c>
      <c r="F2" s="26" t="s">
        <v>11</v>
      </c>
      <c r="G2" s="21" t="s">
        <v>12</v>
      </c>
      <c r="H2" s="10" t="s">
        <v>13</v>
      </c>
      <c r="I2" s="11" t="s">
        <v>14</v>
      </c>
      <c r="J2" s="26" t="s">
        <v>15</v>
      </c>
      <c r="K2" s="346"/>
      <c r="L2" s="27"/>
      <c r="M2" s="64" t="s">
        <v>268</v>
      </c>
      <c r="N2" s="53">
        <v>0.58694485610630842</v>
      </c>
      <c r="O2" s="66" t="s">
        <v>271</v>
      </c>
      <c r="P2" s="53">
        <v>0.22290286353890798</v>
      </c>
      <c r="Q2" s="68" t="s">
        <v>275</v>
      </c>
      <c r="R2" s="53">
        <v>0.51406700856546994</v>
      </c>
      <c r="S2" s="70">
        <v>1</v>
      </c>
      <c r="T2" s="53">
        <v>0.25704740518891317</v>
      </c>
      <c r="U2" s="55">
        <v>4</v>
      </c>
      <c r="V2" s="53">
        <v>0.16537759864409762</v>
      </c>
      <c r="W2" s="68" t="s">
        <v>196</v>
      </c>
      <c r="X2" s="54">
        <v>0.52599405360683749</v>
      </c>
    </row>
    <row r="3" spans="1:24" x14ac:dyDescent="0.25">
      <c r="A3" s="12" t="s">
        <v>18</v>
      </c>
      <c r="B3" s="13" t="s">
        <v>19</v>
      </c>
      <c r="C3" s="13" t="s">
        <v>20</v>
      </c>
      <c r="D3" s="14" t="s">
        <v>21</v>
      </c>
      <c r="E3" s="15" t="s">
        <v>22</v>
      </c>
      <c r="F3" s="16" t="s">
        <v>23</v>
      </c>
      <c r="G3" s="12" t="s">
        <v>24</v>
      </c>
      <c r="H3" s="13" t="s">
        <v>25</v>
      </c>
      <c r="I3" s="12" t="s">
        <v>26</v>
      </c>
      <c r="J3" s="14"/>
      <c r="K3" s="16"/>
      <c r="L3" s="17"/>
      <c r="M3" s="65" t="s">
        <v>269</v>
      </c>
      <c r="N3" s="41">
        <v>0.41305514389369186</v>
      </c>
      <c r="O3" s="66" t="s">
        <v>273</v>
      </c>
      <c r="P3" s="54">
        <v>2.124867532473506E-2</v>
      </c>
      <c r="Q3" s="68" t="s">
        <v>151</v>
      </c>
      <c r="R3" s="54">
        <v>0.3267511637685846</v>
      </c>
      <c r="S3" s="71">
        <v>2</v>
      </c>
      <c r="T3" s="54">
        <v>0.36262042594577837</v>
      </c>
      <c r="U3" s="56">
        <v>5</v>
      </c>
      <c r="V3" s="54">
        <v>3.898832365670761E-2</v>
      </c>
      <c r="W3" s="108" t="s">
        <v>197</v>
      </c>
      <c r="X3" s="57">
        <v>0.47400594639316207</v>
      </c>
    </row>
    <row r="4" spans="1:24" s="87" customFormat="1" ht="15.75" thickBot="1" x14ac:dyDescent="0.3">
      <c r="A4" s="58" t="s">
        <v>29</v>
      </c>
      <c r="B4" s="355" t="s">
        <v>30</v>
      </c>
      <c r="C4" s="355" t="s">
        <v>31</v>
      </c>
      <c r="D4" s="59" t="s">
        <v>32</v>
      </c>
      <c r="E4" s="356" t="s">
        <v>33</v>
      </c>
      <c r="F4" s="60" t="s">
        <v>34</v>
      </c>
      <c r="G4" s="61" t="s">
        <v>35</v>
      </c>
      <c r="H4" s="355"/>
      <c r="I4" s="357"/>
      <c r="J4" s="60"/>
      <c r="K4" s="62"/>
      <c r="L4" s="62"/>
      <c r="M4" s="74" t="s">
        <v>150</v>
      </c>
      <c r="N4" s="118">
        <f>ABS(N3-N2)</f>
        <v>0.17388971221261657</v>
      </c>
      <c r="O4" s="67" t="s">
        <v>150</v>
      </c>
      <c r="P4" s="63">
        <f>P2-P3</f>
        <v>0.20165418821417291</v>
      </c>
      <c r="Q4" s="69" t="s">
        <v>276</v>
      </c>
      <c r="R4" s="63">
        <v>0.15918182766594557</v>
      </c>
      <c r="S4" s="72">
        <v>3</v>
      </c>
      <c r="T4" s="63">
        <v>0.12601513422126207</v>
      </c>
      <c r="U4" s="358">
        <v>6</v>
      </c>
      <c r="V4" s="63">
        <v>4.9951112343241393E-2</v>
      </c>
      <c r="W4" s="69" t="s">
        <v>278</v>
      </c>
      <c r="X4" s="63">
        <v>7.0780926058478522E-2</v>
      </c>
    </row>
    <row r="5" spans="1:24" ht="15.75" thickTop="1" x14ac:dyDescent="0.25">
      <c r="A5" s="393" t="s">
        <v>266</v>
      </c>
      <c r="B5" s="393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1" t="s">
        <v>267</v>
      </c>
      <c r="N5" s="385"/>
      <c r="O5" s="392" t="s">
        <v>270</v>
      </c>
      <c r="P5" s="385"/>
      <c r="Q5" s="389" t="s">
        <v>274</v>
      </c>
      <c r="R5" s="385"/>
      <c r="S5" s="389" t="s">
        <v>277</v>
      </c>
      <c r="T5" s="385"/>
      <c r="U5" s="385"/>
      <c r="V5" s="385"/>
      <c r="W5" s="389" t="s">
        <v>279</v>
      </c>
      <c r="X5" s="385"/>
    </row>
    <row r="6" spans="1:24" x14ac:dyDescent="0.25">
      <c r="A6" s="25" t="s">
        <v>6</v>
      </c>
      <c r="B6" s="10" t="s">
        <v>20</v>
      </c>
      <c r="C6" s="10" t="s">
        <v>9</v>
      </c>
      <c r="D6" s="23" t="s">
        <v>7</v>
      </c>
      <c r="E6" s="20" t="s">
        <v>33</v>
      </c>
      <c r="F6" s="26" t="s">
        <v>24</v>
      </c>
      <c r="G6" s="21" t="s">
        <v>21</v>
      </c>
      <c r="H6" s="10" t="s">
        <v>12</v>
      </c>
      <c r="I6" s="11" t="s">
        <v>15</v>
      </c>
      <c r="J6" s="26"/>
      <c r="K6" s="346"/>
      <c r="L6" s="27"/>
      <c r="M6" s="64" t="s">
        <v>268</v>
      </c>
      <c r="N6" s="187">
        <v>0.51487062054539146</v>
      </c>
      <c r="O6" s="66" t="s">
        <v>271</v>
      </c>
      <c r="P6" s="53">
        <v>0.18661177756391203</v>
      </c>
      <c r="Q6" s="68" t="s">
        <v>275</v>
      </c>
      <c r="R6" s="53">
        <v>0.20860300404678828</v>
      </c>
      <c r="S6" s="70">
        <v>1</v>
      </c>
      <c r="T6" s="53">
        <v>0.6371298483659813</v>
      </c>
      <c r="U6" s="55">
        <v>4</v>
      </c>
      <c r="V6" s="53">
        <v>2.1569604846750735E-2</v>
      </c>
      <c r="W6" s="68" t="s">
        <v>196</v>
      </c>
      <c r="X6" s="54">
        <v>0.55964716713774054</v>
      </c>
    </row>
    <row r="7" spans="1:24" x14ac:dyDescent="0.25">
      <c r="A7" s="12" t="s">
        <v>18</v>
      </c>
      <c r="B7" s="13" t="s">
        <v>19</v>
      </c>
      <c r="C7" s="13" t="s">
        <v>23</v>
      </c>
      <c r="D7" s="14" t="s">
        <v>10</v>
      </c>
      <c r="E7" s="15" t="s">
        <v>22</v>
      </c>
      <c r="F7" s="16" t="s">
        <v>11</v>
      </c>
      <c r="G7" s="12" t="s">
        <v>34</v>
      </c>
      <c r="H7" s="13" t="s">
        <v>8</v>
      </c>
      <c r="I7" s="12" t="s">
        <v>14</v>
      </c>
      <c r="J7" s="14" t="s">
        <v>13</v>
      </c>
      <c r="K7" s="16"/>
      <c r="L7" s="17"/>
      <c r="M7" s="65" t="s">
        <v>269</v>
      </c>
      <c r="N7" s="188">
        <v>0.48512937945460877</v>
      </c>
      <c r="O7" s="66" t="s">
        <v>273</v>
      </c>
      <c r="P7" s="54">
        <v>7.5190482241045672E-2</v>
      </c>
      <c r="Q7" s="68" t="s">
        <v>151</v>
      </c>
      <c r="R7" s="54">
        <v>0.67285491880932069</v>
      </c>
      <c r="S7" s="71">
        <v>2</v>
      </c>
      <c r="T7" s="54">
        <v>0.18589083379382013</v>
      </c>
      <c r="U7" s="56">
        <v>5</v>
      </c>
      <c r="V7" s="54">
        <v>2.8187017609616989E-3</v>
      </c>
      <c r="W7" s="108" t="s">
        <v>197</v>
      </c>
      <c r="X7" s="57">
        <v>0.44035283286225912</v>
      </c>
    </row>
    <row r="8" spans="1:24" ht="15.75" thickBot="1" x14ac:dyDescent="0.3">
      <c r="A8" s="58" t="s">
        <v>29</v>
      </c>
      <c r="B8" s="355" t="s">
        <v>30</v>
      </c>
      <c r="C8" s="355" t="s">
        <v>35</v>
      </c>
      <c r="D8" s="59" t="s">
        <v>31</v>
      </c>
      <c r="E8" s="356" t="s">
        <v>32</v>
      </c>
      <c r="F8" s="60" t="s">
        <v>25</v>
      </c>
      <c r="G8" s="61" t="s">
        <v>26</v>
      </c>
      <c r="H8" s="355"/>
      <c r="I8" s="357"/>
      <c r="J8" s="60"/>
      <c r="K8" s="62"/>
      <c r="L8" s="62"/>
      <c r="M8" s="74" t="s">
        <v>150</v>
      </c>
      <c r="N8" s="118">
        <f>ABS(N7-N6)</f>
        <v>2.9741241090782689E-2</v>
      </c>
      <c r="O8" s="67" t="s">
        <v>150</v>
      </c>
      <c r="P8" s="63">
        <f>P6-P7</f>
        <v>0.11142129532286636</v>
      </c>
      <c r="Q8" s="69" t="s">
        <v>276</v>
      </c>
      <c r="R8" s="63">
        <v>0.11854207714389133</v>
      </c>
      <c r="S8" s="72">
        <v>3</v>
      </c>
      <c r="T8" s="63">
        <v>0.11463082647790457</v>
      </c>
      <c r="U8" s="358">
        <v>6</v>
      </c>
      <c r="V8" s="63">
        <v>3.7960184754581842E-2</v>
      </c>
      <c r="W8" s="69" t="s">
        <v>278</v>
      </c>
      <c r="X8" s="63">
        <v>2.9148418651415792E-2</v>
      </c>
    </row>
    <row r="9" spans="1:24" ht="15.75" thickTop="1" x14ac:dyDescent="0.25">
      <c r="A9" s="393" t="s">
        <v>280</v>
      </c>
      <c r="B9" s="393"/>
      <c r="C9" s="393"/>
      <c r="D9" s="393"/>
      <c r="E9" s="393"/>
      <c r="F9" s="393"/>
      <c r="G9" s="393"/>
      <c r="H9" s="393"/>
      <c r="I9" s="393"/>
      <c r="J9" s="393"/>
      <c r="K9" s="393"/>
      <c r="L9" s="393"/>
      <c r="M9" s="391" t="s">
        <v>267</v>
      </c>
      <c r="N9" s="385"/>
      <c r="O9" s="392" t="s">
        <v>270</v>
      </c>
      <c r="P9" s="385"/>
      <c r="Q9" s="389" t="s">
        <v>274</v>
      </c>
      <c r="R9" s="385"/>
      <c r="S9" s="389" t="s">
        <v>277</v>
      </c>
      <c r="T9" s="385"/>
      <c r="U9" s="385"/>
      <c r="V9" s="385"/>
      <c r="W9" s="389" t="s">
        <v>279</v>
      </c>
      <c r="X9" s="385"/>
    </row>
    <row r="10" spans="1:24" x14ac:dyDescent="0.25">
      <c r="A10" s="25" t="s">
        <v>6</v>
      </c>
      <c r="B10" s="10" t="s">
        <v>7</v>
      </c>
      <c r="C10" s="10" t="s">
        <v>21</v>
      </c>
      <c r="D10" s="23" t="s">
        <v>15</v>
      </c>
      <c r="E10" s="20" t="s">
        <v>22</v>
      </c>
      <c r="F10" s="26" t="s">
        <v>24</v>
      </c>
      <c r="G10" s="21" t="s">
        <v>26</v>
      </c>
      <c r="H10" s="10" t="s">
        <v>12</v>
      </c>
      <c r="I10" s="11" t="s">
        <v>11</v>
      </c>
      <c r="J10" s="26"/>
      <c r="K10" s="346"/>
      <c r="L10" s="27"/>
      <c r="M10" s="64" t="s">
        <v>268</v>
      </c>
      <c r="N10" s="53">
        <v>0.48384245403045495</v>
      </c>
      <c r="O10" s="66" t="s">
        <v>271</v>
      </c>
      <c r="P10" s="53">
        <v>0.19662404373183143</v>
      </c>
      <c r="Q10" s="68" t="s">
        <v>275</v>
      </c>
      <c r="R10" s="53">
        <v>0.16869646905603722</v>
      </c>
      <c r="S10" s="70">
        <v>1</v>
      </c>
      <c r="T10" s="53">
        <v>0.64951065837633692</v>
      </c>
      <c r="U10" s="55">
        <v>4</v>
      </c>
      <c r="V10" s="53">
        <v>2.5923030951795118E-2</v>
      </c>
      <c r="W10" s="68" t="s">
        <v>196</v>
      </c>
      <c r="X10" s="54">
        <v>0.5863717740505856</v>
      </c>
    </row>
    <row r="11" spans="1:24" x14ac:dyDescent="0.25">
      <c r="A11" s="12" t="s">
        <v>18</v>
      </c>
      <c r="B11" s="13" t="s">
        <v>9</v>
      </c>
      <c r="C11" s="13" t="s">
        <v>19</v>
      </c>
      <c r="D11" s="14" t="s">
        <v>10</v>
      </c>
      <c r="E11" s="15" t="s">
        <v>20</v>
      </c>
      <c r="F11" s="16" t="s">
        <v>23</v>
      </c>
      <c r="G11" s="12" t="s">
        <v>34</v>
      </c>
      <c r="H11" s="13" t="s">
        <v>8</v>
      </c>
      <c r="I11" s="12" t="s">
        <v>13</v>
      </c>
      <c r="J11" s="14" t="s">
        <v>14</v>
      </c>
      <c r="K11" s="16"/>
      <c r="L11" s="17"/>
      <c r="M11" s="64" t="s">
        <v>269</v>
      </c>
      <c r="N11" s="54">
        <v>0.51615754596954522</v>
      </c>
      <c r="O11" s="66" t="s">
        <v>273</v>
      </c>
      <c r="P11" s="54">
        <v>7.6135267017771333E-2</v>
      </c>
      <c r="Q11" s="68" t="s">
        <v>151</v>
      </c>
      <c r="R11" s="54">
        <v>0.73877287920470924</v>
      </c>
      <c r="S11" s="71">
        <v>2</v>
      </c>
      <c r="T11" s="54">
        <v>0.17394840939502215</v>
      </c>
      <c r="U11" s="56">
        <v>5</v>
      </c>
      <c r="V11" s="54">
        <v>2.8187017609616989E-3</v>
      </c>
      <c r="W11" s="108" t="s">
        <v>197</v>
      </c>
      <c r="X11" s="57">
        <v>0.41362822594941406</v>
      </c>
    </row>
    <row r="12" spans="1:24" ht="15.75" thickBot="1" x14ac:dyDescent="0.3">
      <c r="A12" s="58" t="s">
        <v>29</v>
      </c>
      <c r="B12" s="355" t="s">
        <v>30</v>
      </c>
      <c r="C12" s="355" t="s">
        <v>31</v>
      </c>
      <c r="D12" s="59" t="s">
        <v>32</v>
      </c>
      <c r="E12" s="356" t="s">
        <v>33</v>
      </c>
      <c r="F12" s="60" t="s">
        <v>25</v>
      </c>
      <c r="G12" s="61" t="s">
        <v>35</v>
      </c>
      <c r="H12" s="355"/>
      <c r="I12" s="357"/>
      <c r="J12" s="60"/>
      <c r="K12" s="62"/>
      <c r="L12" s="62"/>
      <c r="M12" s="74" t="s">
        <v>150</v>
      </c>
      <c r="N12" s="118">
        <f>ABS(N11-N10)</f>
        <v>3.2315091939090268E-2</v>
      </c>
      <c r="O12" s="67" t="s">
        <v>150</v>
      </c>
      <c r="P12" s="63">
        <f>P10-P11</f>
        <v>0.12048877671406009</v>
      </c>
      <c r="Q12" s="69" t="s">
        <v>276</v>
      </c>
      <c r="R12" s="63">
        <v>9.2530651739253719E-2</v>
      </c>
      <c r="S12" s="72">
        <v>3</v>
      </c>
      <c r="T12" s="63">
        <v>9.7848087172642872E-2</v>
      </c>
      <c r="U12" s="358">
        <v>6</v>
      </c>
      <c r="V12" s="63">
        <v>4.9951112343241393E-2</v>
      </c>
      <c r="W12" s="69" t="s">
        <v>278</v>
      </c>
      <c r="X12" s="63">
        <v>1.2595249275608707E-2</v>
      </c>
    </row>
    <row r="13" spans="1:24" ht="15.75" thickTop="1" x14ac:dyDescent="0.25">
      <c r="A13" s="393" t="s">
        <v>281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1" t="s">
        <v>267</v>
      </c>
      <c r="N13" s="385"/>
      <c r="O13" s="392" t="s">
        <v>270</v>
      </c>
      <c r="P13" s="385"/>
      <c r="Q13" s="389" t="s">
        <v>274</v>
      </c>
      <c r="R13" s="385"/>
      <c r="S13" s="389" t="s">
        <v>277</v>
      </c>
      <c r="T13" s="385"/>
      <c r="U13" s="385"/>
      <c r="V13" s="385"/>
      <c r="W13" s="389" t="s">
        <v>279</v>
      </c>
      <c r="X13" s="385"/>
    </row>
    <row r="14" spans="1:24" x14ac:dyDescent="0.25">
      <c r="A14" s="25"/>
      <c r="B14" s="10"/>
      <c r="C14" s="10"/>
      <c r="D14" s="23" t="s">
        <v>15</v>
      </c>
      <c r="E14" s="20" t="s">
        <v>11</v>
      </c>
      <c r="F14" s="26" t="s">
        <v>21</v>
      </c>
      <c r="G14" s="21" t="s">
        <v>22</v>
      </c>
      <c r="H14" s="10" t="s">
        <v>31</v>
      </c>
      <c r="I14" s="11" t="s">
        <v>9</v>
      </c>
      <c r="J14" s="26" t="s">
        <v>26</v>
      </c>
      <c r="K14" s="346"/>
      <c r="L14" s="27"/>
      <c r="M14" s="64" t="s">
        <v>268</v>
      </c>
      <c r="N14" s="53">
        <v>0.43301919250728893</v>
      </c>
      <c r="O14" s="66" t="s">
        <v>271</v>
      </c>
      <c r="P14" s="53">
        <v>0.17208857870275415</v>
      </c>
      <c r="Q14" s="68" t="s">
        <v>275</v>
      </c>
      <c r="R14" s="53">
        <v>0.21730684807725606</v>
      </c>
      <c r="S14" s="70">
        <v>1</v>
      </c>
      <c r="T14" s="53">
        <v>0.58921342331195325</v>
      </c>
      <c r="U14" s="55">
        <v>4</v>
      </c>
      <c r="V14" s="53">
        <v>3.2330107982088324E-2</v>
      </c>
      <c r="W14" s="68" t="s">
        <v>196</v>
      </c>
      <c r="X14" s="54">
        <v>0.70668398093672757</v>
      </c>
    </row>
    <row r="15" spans="1:24" x14ac:dyDescent="0.25">
      <c r="A15" s="12" t="s">
        <v>18</v>
      </c>
      <c r="B15" s="13" t="s">
        <v>14</v>
      </c>
      <c r="C15" s="13" t="s">
        <v>8</v>
      </c>
      <c r="D15" s="14" t="s">
        <v>12</v>
      </c>
      <c r="E15" s="15" t="s">
        <v>13</v>
      </c>
      <c r="F15" s="16" t="s">
        <v>20</v>
      </c>
      <c r="G15" s="12" t="s">
        <v>23</v>
      </c>
      <c r="H15" s="13" t="s">
        <v>10</v>
      </c>
      <c r="I15" s="12" t="s">
        <v>34</v>
      </c>
      <c r="J15" s="14" t="s">
        <v>19</v>
      </c>
      <c r="K15" s="16"/>
      <c r="L15" s="17"/>
      <c r="M15" s="64" t="s">
        <v>269</v>
      </c>
      <c r="N15" s="54">
        <v>0.56698080749271129</v>
      </c>
      <c r="O15" s="66" t="s">
        <v>273</v>
      </c>
      <c r="P15" s="54">
        <v>7.7292296958453188E-2</v>
      </c>
      <c r="Q15" s="68" t="s">
        <v>151</v>
      </c>
      <c r="R15" s="54">
        <v>0.70310481985374795</v>
      </c>
      <c r="S15" s="71">
        <v>2</v>
      </c>
      <c r="T15" s="54">
        <v>0.20983437521769482</v>
      </c>
      <c r="U15" s="56">
        <v>5</v>
      </c>
      <c r="V15" s="54">
        <v>6.4390123633281962E-2</v>
      </c>
      <c r="W15" s="108" t="s">
        <v>197</v>
      </c>
      <c r="X15" s="57">
        <v>0.29331601906327198</v>
      </c>
    </row>
    <row r="16" spans="1:24" ht="15.75" thickBot="1" x14ac:dyDescent="0.3">
      <c r="A16" s="58"/>
      <c r="B16" s="355" t="s">
        <v>6</v>
      </c>
      <c r="C16" s="355" t="s">
        <v>24</v>
      </c>
      <c r="D16" s="59" t="s">
        <v>25</v>
      </c>
      <c r="E16" s="356" t="s">
        <v>30</v>
      </c>
      <c r="F16" s="60" t="s">
        <v>33</v>
      </c>
      <c r="G16" s="61" t="s">
        <v>35</v>
      </c>
      <c r="H16" s="355" t="s">
        <v>7</v>
      </c>
      <c r="I16" s="357" t="s">
        <v>32</v>
      </c>
      <c r="J16" s="60" t="s">
        <v>29</v>
      </c>
      <c r="K16" s="62"/>
      <c r="L16" s="62"/>
      <c r="M16" s="74" t="s">
        <v>150</v>
      </c>
      <c r="N16" s="118">
        <f>ABS(N15-N14)</f>
        <v>0.13396161498542236</v>
      </c>
      <c r="O16" s="67" t="s">
        <v>150</v>
      </c>
      <c r="P16" s="63">
        <f>P14-P15</f>
        <v>9.4796281744300964E-2</v>
      </c>
      <c r="Q16" s="69" t="s">
        <v>276</v>
      </c>
      <c r="R16" s="63">
        <v>7.9588332068995737E-2</v>
      </c>
      <c r="S16" s="72">
        <v>3</v>
      </c>
      <c r="T16" s="63">
        <v>7.1518450226425639E-2</v>
      </c>
      <c r="U16" s="358">
        <v>6</v>
      </c>
      <c r="V16" s="63">
        <v>3.271351962855621E-2</v>
      </c>
      <c r="W16" s="69" t="s">
        <v>278</v>
      </c>
      <c r="X16" s="63">
        <v>2.6139665895421473E-2</v>
      </c>
    </row>
    <row r="17" spans="1:24" ht="15.75" thickTop="1" x14ac:dyDescent="0.25">
      <c r="A17" s="393" t="s">
        <v>282</v>
      </c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393"/>
      <c r="M17" s="391" t="s">
        <v>267</v>
      </c>
      <c r="N17" s="385"/>
      <c r="O17" s="392" t="s">
        <v>270</v>
      </c>
      <c r="P17" s="385"/>
      <c r="Q17" s="389" t="s">
        <v>274</v>
      </c>
      <c r="R17" s="385"/>
      <c r="S17" s="389" t="s">
        <v>277</v>
      </c>
      <c r="T17" s="385"/>
      <c r="U17" s="385"/>
      <c r="V17" s="385"/>
      <c r="W17" s="389" t="s">
        <v>279</v>
      </c>
      <c r="X17" s="385"/>
    </row>
    <row r="18" spans="1:24" x14ac:dyDescent="0.25">
      <c r="A18" s="25" t="s">
        <v>6</v>
      </c>
      <c r="B18" s="10" t="s">
        <v>7</v>
      </c>
      <c r="C18" s="10" t="s">
        <v>20</v>
      </c>
      <c r="D18" s="23" t="s">
        <v>21</v>
      </c>
      <c r="E18" s="20" t="s">
        <v>25</v>
      </c>
      <c r="F18" s="26" t="s">
        <v>24</v>
      </c>
      <c r="G18" s="21" t="s">
        <v>12</v>
      </c>
      <c r="H18" s="10" t="s">
        <v>9</v>
      </c>
      <c r="I18" s="11" t="s">
        <v>26</v>
      </c>
      <c r="J18" s="26"/>
      <c r="K18" s="346"/>
      <c r="L18" s="27"/>
      <c r="M18" s="64" t="s">
        <v>268</v>
      </c>
      <c r="N18" s="53">
        <v>0.52982485482428299</v>
      </c>
      <c r="O18" s="66" t="s">
        <v>271</v>
      </c>
      <c r="P18" s="53">
        <v>0.19605285383925908</v>
      </c>
      <c r="Q18" s="68" t="s">
        <v>275</v>
      </c>
      <c r="R18" s="53">
        <v>0.2191878693826439</v>
      </c>
      <c r="S18" s="70">
        <v>1</v>
      </c>
      <c r="T18" s="53">
        <v>0.63712984836598119</v>
      </c>
      <c r="U18" s="55">
        <v>4</v>
      </c>
      <c r="V18" s="53">
        <v>2.8029254224481485E-2</v>
      </c>
      <c r="W18" s="68" t="s">
        <v>196</v>
      </c>
      <c r="X18" s="54">
        <v>0.55534254968950703</v>
      </c>
    </row>
    <row r="19" spans="1:24" x14ac:dyDescent="0.25">
      <c r="A19" s="12" t="s">
        <v>18</v>
      </c>
      <c r="B19" s="13" t="s">
        <v>19</v>
      </c>
      <c r="C19" s="13" t="s">
        <v>8</v>
      </c>
      <c r="D19" s="14" t="s">
        <v>10</v>
      </c>
      <c r="E19" s="15" t="s">
        <v>22</v>
      </c>
      <c r="F19" s="16" t="s">
        <v>11</v>
      </c>
      <c r="G19" s="12" t="s">
        <v>34</v>
      </c>
      <c r="H19" s="13" t="s">
        <v>13</v>
      </c>
      <c r="I19" s="12" t="s">
        <v>14</v>
      </c>
      <c r="J19" s="14" t="s">
        <v>23</v>
      </c>
      <c r="K19" s="16"/>
      <c r="L19" s="17"/>
      <c r="M19" s="64" t="s">
        <v>269</v>
      </c>
      <c r="N19" s="54">
        <v>0.47017514517571724</v>
      </c>
      <c r="O19" s="66" t="s">
        <v>273</v>
      </c>
      <c r="P19" s="54">
        <v>5.0561306527622786E-2</v>
      </c>
      <c r="Q19" s="68" t="s">
        <v>151</v>
      </c>
      <c r="R19" s="54">
        <v>0.67285491880932058</v>
      </c>
      <c r="S19" s="71">
        <v>2</v>
      </c>
      <c r="T19" s="54">
        <v>0.19540839334041077</v>
      </c>
      <c r="U19" s="56">
        <v>5</v>
      </c>
      <c r="V19" s="54">
        <v>2.8187017609616989E-3</v>
      </c>
      <c r="W19" s="108" t="s">
        <v>197</v>
      </c>
      <c r="X19" s="57">
        <v>0.44465745031049264</v>
      </c>
    </row>
    <row r="20" spans="1:24" ht="15.75" thickBot="1" x14ac:dyDescent="0.3">
      <c r="A20" s="58" t="s">
        <v>29</v>
      </c>
      <c r="B20" s="355" t="s">
        <v>30</v>
      </c>
      <c r="C20" s="355" t="s">
        <v>31</v>
      </c>
      <c r="D20" s="59" t="s">
        <v>32</v>
      </c>
      <c r="E20" s="356" t="s">
        <v>33</v>
      </c>
      <c r="F20" s="60" t="s">
        <v>15</v>
      </c>
      <c r="G20" s="61" t="s">
        <v>35</v>
      </c>
      <c r="H20" s="355"/>
      <c r="I20" s="357"/>
      <c r="J20" s="60"/>
      <c r="K20" s="62"/>
      <c r="L20" s="62"/>
      <c r="M20" s="74" t="s">
        <v>150</v>
      </c>
      <c r="N20" s="118">
        <f>ABS(N19-N18)</f>
        <v>5.9649709648565752E-2</v>
      </c>
      <c r="O20" s="67" t="s">
        <v>150</v>
      </c>
      <c r="P20" s="63">
        <f>P18-P19</f>
        <v>0.1454915473116363</v>
      </c>
      <c r="Q20" s="69" t="s">
        <v>276</v>
      </c>
      <c r="R20" s="63">
        <v>0.10795721180803568</v>
      </c>
      <c r="S20" s="72">
        <v>3</v>
      </c>
      <c r="T20" s="63">
        <v>8.66626899649236E-2</v>
      </c>
      <c r="U20" s="358">
        <v>6</v>
      </c>
      <c r="V20" s="63">
        <v>4.9951112343241393E-2</v>
      </c>
      <c r="W20" s="69" t="s">
        <v>278</v>
      </c>
      <c r="X20" s="63">
        <v>6.7691803779154E-2</v>
      </c>
    </row>
    <row r="21" spans="1:24" ht="15.75" thickTop="1" x14ac:dyDescent="0.25">
      <c r="A21" s="393" t="s">
        <v>283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1" t="s">
        <v>267</v>
      </c>
      <c r="N21" s="385"/>
      <c r="O21" s="392" t="s">
        <v>270</v>
      </c>
      <c r="P21" s="385"/>
      <c r="Q21" s="389" t="s">
        <v>274</v>
      </c>
      <c r="R21" s="385"/>
      <c r="S21" s="389" t="s">
        <v>277</v>
      </c>
      <c r="T21" s="385"/>
      <c r="U21" s="385"/>
      <c r="V21" s="385"/>
      <c r="W21" s="389" t="s">
        <v>279</v>
      </c>
      <c r="X21" s="385"/>
    </row>
    <row r="22" spans="1:24" x14ac:dyDescent="0.25">
      <c r="A22" s="25" t="s">
        <v>6</v>
      </c>
      <c r="B22" s="10" t="s">
        <v>7</v>
      </c>
      <c r="C22" s="10" t="s">
        <v>20</v>
      </c>
      <c r="D22" s="23" t="s">
        <v>21</v>
      </c>
      <c r="E22" s="20" t="s">
        <v>33</v>
      </c>
      <c r="F22" s="26"/>
      <c r="G22" s="21" t="s">
        <v>35</v>
      </c>
      <c r="H22" s="10" t="s">
        <v>11</v>
      </c>
      <c r="I22" s="11" t="s">
        <v>22</v>
      </c>
      <c r="J22" s="26" t="s">
        <v>15</v>
      </c>
      <c r="K22" s="346"/>
      <c r="L22" s="27"/>
      <c r="M22" s="64" t="s">
        <v>268</v>
      </c>
      <c r="N22" s="53">
        <v>0.44345132665367132</v>
      </c>
      <c r="O22" s="66" t="s">
        <v>271</v>
      </c>
      <c r="P22" s="53">
        <v>0.18914025665559847</v>
      </c>
      <c r="Q22" s="68" t="s">
        <v>275</v>
      </c>
      <c r="R22" s="53">
        <v>0.17775543653854042</v>
      </c>
      <c r="S22" s="70">
        <v>1</v>
      </c>
      <c r="T22" s="53">
        <v>0.64951065837633704</v>
      </c>
      <c r="U22" s="55">
        <v>4</v>
      </c>
      <c r="V22" s="53">
        <v>8.3821998129457204E-2</v>
      </c>
      <c r="W22" s="68" t="s">
        <v>196</v>
      </c>
      <c r="X22" s="54">
        <v>0.55877651046714116</v>
      </c>
    </row>
    <row r="23" spans="1:24" x14ac:dyDescent="0.25">
      <c r="A23" s="12" t="s">
        <v>18</v>
      </c>
      <c r="B23" s="13" t="s">
        <v>9</v>
      </c>
      <c r="C23" s="13" t="s">
        <v>10</v>
      </c>
      <c r="D23" s="14" t="s">
        <v>19</v>
      </c>
      <c r="E23" s="15"/>
      <c r="F23" s="16"/>
      <c r="G23" s="12" t="s">
        <v>34</v>
      </c>
      <c r="H23" s="13" t="s">
        <v>8</v>
      </c>
      <c r="I23" s="12" t="s">
        <v>14</v>
      </c>
      <c r="J23" s="14" t="s">
        <v>13</v>
      </c>
      <c r="K23" s="16"/>
      <c r="L23" s="17"/>
      <c r="M23" s="64" t="s">
        <v>269</v>
      </c>
      <c r="N23" s="54">
        <v>0.55654867334632896</v>
      </c>
      <c r="O23" s="66" t="s">
        <v>273</v>
      </c>
      <c r="P23" s="54">
        <v>8.234318150299591E-2</v>
      </c>
      <c r="Q23" s="68" t="s">
        <v>151</v>
      </c>
      <c r="R23" s="54">
        <v>0.64951065837633704</v>
      </c>
      <c r="S23" s="71">
        <v>2</v>
      </c>
      <c r="T23" s="54">
        <v>9.1665825450790356E-2</v>
      </c>
      <c r="U23" s="56">
        <v>5</v>
      </c>
      <c r="V23" s="54">
        <v>2.2405705265416912E-2</v>
      </c>
      <c r="W23" s="108" t="s">
        <v>197</v>
      </c>
      <c r="X23" s="57">
        <v>0.4412234895328585</v>
      </c>
    </row>
    <row r="24" spans="1:24" ht="15.75" thickBot="1" x14ac:dyDescent="0.3">
      <c r="A24" s="58" t="s">
        <v>29</v>
      </c>
      <c r="B24" s="355" t="s">
        <v>30</v>
      </c>
      <c r="C24" s="355" t="s">
        <v>32</v>
      </c>
      <c r="D24" s="59" t="s">
        <v>31</v>
      </c>
      <c r="E24" s="356"/>
      <c r="F24" s="60" t="s">
        <v>26</v>
      </c>
      <c r="G24" s="61" t="s">
        <v>23</v>
      </c>
      <c r="H24" s="355" t="s">
        <v>24</v>
      </c>
      <c r="I24" s="357" t="s">
        <v>25</v>
      </c>
      <c r="J24" s="60" t="s">
        <v>12</v>
      </c>
      <c r="K24" s="62"/>
      <c r="L24" s="62"/>
      <c r="M24" s="74" t="s">
        <v>150</v>
      </c>
      <c r="N24" s="118">
        <f>ABS(N23-N22)</f>
        <v>0.11309734669265764</v>
      </c>
      <c r="O24" s="67" t="s">
        <v>150</v>
      </c>
      <c r="P24" s="63">
        <f>P22-P23</f>
        <v>0.10679707515260256</v>
      </c>
      <c r="Q24" s="69" t="s">
        <v>276</v>
      </c>
      <c r="R24" s="63">
        <v>0.17273390508512282</v>
      </c>
      <c r="S24" s="72">
        <v>3</v>
      </c>
      <c r="T24" s="63">
        <v>0.13245704854087276</v>
      </c>
      <c r="U24" s="358">
        <v>6</v>
      </c>
      <c r="V24" s="63">
        <v>2.0138764237126006E-2</v>
      </c>
      <c r="W24" s="69" t="s">
        <v>278</v>
      </c>
      <c r="X24" s="63">
        <v>1.8632680765119463E-2</v>
      </c>
    </row>
    <row r="25" spans="1:24" ht="15.75" thickTop="1" x14ac:dyDescent="0.25">
      <c r="A25" s="393" t="s">
        <v>284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1" t="s">
        <v>267</v>
      </c>
      <c r="N25" s="385"/>
      <c r="O25" s="392" t="s">
        <v>270</v>
      </c>
      <c r="P25" s="385"/>
      <c r="Q25" s="389" t="s">
        <v>274</v>
      </c>
      <c r="R25" s="385"/>
      <c r="S25" s="389" t="s">
        <v>277</v>
      </c>
      <c r="T25" s="385"/>
      <c r="U25" s="385"/>
      <c r="V25" s="385"/>
      <c r="W25" s="389" t="s">
        <v>279</v>
      </c>
      <c r="X25" s="385"/>
    </row>
    <row r="26" spans="1:24" x14ac:dyDescent="0.25">
      <c r="A26" s="25" t="s">
        <v>30</v>
      </c>
      <c r="B26" s="10" t="s">
        <v>32</v>
      </c>
      <c r="C26" s="10" t="s">
        <v>26</v>
      </c>
      <c r="D26" s="23" t="s">
        <v>31</v>
      </c>
      <c r="E26" s="20" t="s">
        <v>7</v>
      </c>
      <c r="F26" s="26" t="s">
        <v>25</v>
      </c>
      <c r="G26" s="21" t="s">
        <v>23</v>
      </c>
      <c r="H26" s="10" t="s">
        <v>22</v>
      </c>
      <c r="I26" s="11" t="s">
        <v>21</v>
      </c>
      <c r="J26" s="26" t="s">
        <v>6</v>
      </c>
      <c r="K26" s="346"/>
      <c r="L26" s="27"/>
      <c r="M26" s="64" t="s">
        <v>268</v>
      </c>
      <c r="N26" s="53">
        <v>0.51028912784171832</v>
      </c>
      <c r="O26" s="66" t="s">
        <v>271</v>
      </c>
      <c r="P26" s="53">
        <v>0.27293418623151078</v>
      </c>
      <c r="Q26" s="68" t="s">
        <v>275</v>
      </c>
      <c r="R26" s="53">
        <v>0.20396870741510406</v>
      </c>
      <c r="S26" s="70">
        <v>1</v>
      </c>
      <c r="T26" s="53">
        <v>0.5743127563372934</v>
      </c>
      <c r="U26" s="55">
        <v>4</v>
      </c>
      <c r="V26" s="53">
        <v>3.3690538473985607E-2</v>
      </c>
      <c r="W26" s="68" t="s">
        <v>196</v>
      </c>
      <c r="X26" s="54">
        <v>0.60994890909914645</v>
      </c>
    </row>
    <row r="27" spans="1:24" x14ac:dyDescent="0.25">
      <c r="A27" s="12" t="s">
        <v>12</v>
      </c>
      <c r="B27" s="13" t="s">
        <v>13</v>
      </c>
      <c r="C27" s="13" t="s">
        <v>18</v>
      </c>
      <c r="D27" s="14" t="s">
        <v>8</v>
      </c>
      <c r="E27" s="15" t="s">
        <v>14</v>
      </c>
      <c r="F27" s="16" t="s">
        <v>19</v>
      </c>
      <c r="G27" s="12" t="s">
        <v>34</v>
      </c>
      <c r="H27" s="13" t="s">
        <v>9</v>
      </c>
      <c r="I27" s="12" t="s">
        <v>10</v>
      </c>
      <c r="J27" s="14" t="s">
        <v>20</v>
      </c>
      <c r="K27" s="16" t="s">
        <v>11</v>
      </c>
      <c r="L27" s="17"/>
      <c r="M27" s="64" t="s">
        <v>269</v>
      </c>
      <c r="N27" s="54">
        <v>0.4897108721582818</v>
      </c>
      <c r="O27" s="66" t="s">
        <v>273</v>
      </c>
      <c r="P27" s="54">
        <v>2.9435281445333604E-2</v>
      </c>
      <c r="Q27" s="68" t="s">
        <v>151</v>
      </c>
      <c r="R27" s="54">
        <v>0.73206824825539485</v>
      </c>
      <c r="S27" s="71">
        <v>2</v>
      </c>
      <c r="T27" s="54">
        <v>0.25178182050600917</v>
      </c>
      <c r="U27" s="56">
        <v>5</v>
      </c>
      <c r="V27" s="54">
        <v>9.1403694549509022E-3</v>
      </c>
      <c r="W27" s="108" t="s">
        <v>197</v>
      </c>
      <c r="X27" s="57">
        <v>0.3900510909008531</v>
      </c>
    </row>
    <row r="28" spans="1:24" ht="15.75" thickBot="1" x14ac:dyDescent="0.3">
      <c r="A28" s="58"/>
      <c r="B28" s="355"/>
      <c r="C28" s="355"/>
      <c r="D28" s="59" t="s">
        <v>15</v>
      </c>
      <c r="E28" s="356" t="s">
        <v>29</v>
      </c>
      <c r="F28" s="60" t="s">
        <v>33</v>
      </c>
      <c r="G28" s="61" t="s">
        <v>35</v>
      </c>
      <c r="H28" s="355"/>
      <c r="I28" s="357"/>
      <c r="J28" s="60" t="s">
        <v>24</v>
      </c>
      <c r="K28" s="62"/>
      <c r="L28" s="62"/>
      <c r="M28" s="74" t="s">
        <v>150</v>
      </c>
      <c r="N28" s="118">
        <f>ABS(N27-N26)</f>
        <v>2.0578255683436519E-2</v>
      </c>
      <c r="O28" s="67" t="s">
        <v>150</v>
      </c>
      <c r="P28" s="63">
        <f>P26-P27</f>
        <v>0.24349890478617717</v>
      </c>
      <c r="Q28" s="69" t="s">
        <v>276</v>
      </c>
      <c r="R28" s="63">
        <v>6.3963044329501326E-2</v>
      </c>
      <c r="S28" s="72">
        <v>3</v>
      </c>
      <c r="T28" s="63">
        <v>0.13011605158396777</v>
      </c>
      <c r="U28" s="358">
        <v>6</v>
      </c>
      <c r="V28" s="63">
        <v>9.5846364379332215E-4</v>
      </c>
      <c r="W28" s="69" t="s">
        <v>278</v>
      </c>
      <c r="X28" s="63">
        <v>8.7659955923678978E-2</v>
      </c>
    </row>
    <row r="29" spans="1:24" ht="15.75" thickTop="1" x14ac:dyDescent="0.25">
      <c r="A29" s="393" t="s">
        <v>285</v>
      </c>
      <c r="B29" s="393"/>
      <c r="C29" s="393"/>
      <c r="D29" s="393"/>
      <c r="E29" s="393"/>
      <c r="F29" s="393"/>
      <c r="G29" s="393"/>
      <c r="H29" s="393"/>
      <c r="I29" s="393"/>
      <c r="J29" s="393"/>
      <c r="K29" s="393"/>
      <c r="L29" s="393"/>
      <c r="M29" s="391" t="s">
        <v>267</v>
      </c>
      <c r="N29" s="385"/>
      <c r="O29" s="392" t="s">
        <v>270</v>
      </c>
      <c r="P29" s="385"/>
      <c r="Q29" s="389" t="s">
        <v>274</v>
      </c>
      <c r="R29" s="385"/>
      <c r="S29" s="389" t="s">
        <v>277</v>
      </c>
      <c r="T29" s="385"/>
      <c r="U29" s="385"/>
      <c r="V29" s="385"/>
      <c r="W29" s="389" t="s">
        <v>279</v>
      </c>
      <c r="X29" s="385"/>
    </row>
    <row r="30" spans="1:24" x14ac:dyDescent="0.25">
      <c r="A30" s="25" t="s">
        <v>6</v>
      </c>
      <c r="B30" s="10" t="s">
        <v>7</v>
      </c>
      <c r="C30" s="10" t="s">
        <v>15</v>
      </c>
      <c r="D30" s="23" t="s">
        <v>9</v>
      </c>
      <c r="E30" s="20" t="s">
        <v>21</v>
      </c>
      <c r="F30" s="26" t="s">
        <v>11</v>
      </c>
      <c r="G30" s="21" t="s">
        <v>12</v>
      </c>
      <c r="H30" s="10" t="s">
        <v>25</v>
      </c>
      <c r="I30" s="11" t="s">
        <v>26</v>
      </c>
      <c r="J30" s="26"/>
      <c r="K30" s="346"/>
      <c r="L30" s="27"/>
      <c r="M30" s="64" t="s">
        <v>268</v>
      </c>
      <c r="N30" s="53">
        <v>0.48384245403045495</v>
      </c>
      <c r="O30" s="66" t="s">
        <v>271</v>
      </c>
      <c r="P30" s="53">
        <v>0.22290286353890804</v>
      </c>
      <c r="Q30" s="68" t="s">
        <v>275</v>
      </c>
      <c r="R30" s="53">
        <v>0.21665657697764029</v>
      </c>
      <c r="S30" s="70">
        <v>1</v>
      </c>
      <c r="T30" s="53">
        <v>0.62526945613910789</v>
      </c>
      <c r="U30" s="55">
        <v>4</v>
      </c>
      <c r="V30" s="53">
        <v>2.6209807745713215E-2</v>
      </c>
      <c r="W30" s="68" t="s">
        <v>196</v>
      </c>
      <c r="X30" s="54">
        <v>0.5863717740505856</v>
      </c>
    </row>
    <row r="31" spans="1:24" x14ac:dyDescent="0.25">
      <c r="A31" s="12" t="s">
        <v>18</v>
      </c>
      <c r="B31" s="13" t="s">
        <v>19</v>
      </c>
      <c r="C31" s="13" t="s">
        <v>20</v>
      </c>
      <c r="D31" s="14" t="s">
        <v>10</v>
      </c>
      <c r="E31" s="15" t="s">
        <v>22</v>
      </c>
      <c r="F31" s="16" t="s">
        <v>23</v>
      </c>
      <c r="G31" s="12" t="s">
        <v>34</v>
      </c>
      <c r="H31" s="13" t="s">
        <v>13</v>
      </c>
      <c r="I31" s="12" t="s">
        <v>14</v>
      </c>
      <c r="J31" s="14" t="s">
        <v>8</v>
      </c>
      <c r="K31" s="16"/>
      <c r="L31" s="17"/>
      <c r="M31" s="64" t="s">
        <v>269</v>
      </c>
      <c r="N31" s="54">
        <v>0.51615754596954522</v>
      </c>
      <c r="O31" s="66" t="s">
        <v>273</v>
      </c>
      <c r="P31" s="54">
        <v>8.1012597496998781E-2</v>
      </c>
      <c r="Q31" s="68" t="s">
        <v>151</v>
      </c>
      <c r="R31" s="54">
        <v>0.69497321471877949</v>
      </c>
      <c r="S31" s="71">
        <v>2</v>
      </c>
      <c r="T31" s="54">
        <v>0.15481484121870304</v>
      </c>
      <c r="U31" s="56">
        <v>5</v>
      </c>
      <c r="V31" s="54">
        <v>1.7739648331972498E-2</v>
      </c>
      <c r="W31" s="108" t="s">
        <v>197</v>
      </c>
      <c r="X31" s="57">
        <v>0.41362822594941406</v>
      </c>
    </row>
    <row r="32" spans="1:24" ht="15.75" thickBot="1" x14ac:dyDescent="0.3">
      <c r="A32" s="58" t="s">
        <v>29</v>
      </c>
      <c r="B32" s="355" t="s">
        <v>30</v>
      </c>
      <c r="C32" s="355" t="s">
        <v>31</v>
      </c>
      <c r="D32" s="59" t="s">
        <v>32</v>
      </c>
      <c r="E32" s="356" t="s">
        <v>33</v>
      </c>
      <c r="F32" s="60" t="s">
        <v>24</v>
      </c>
      <c r="G32" s="61" t="s">
        <v>35</v>
      </c>
      <c r="H32" s="355"/>
      <c r="I32" s="357"/>
      <c r="J32" s="60"/>
      <c r="K32" s="62"/>
      <c r="L32" s="62"/>
      <c r="M32" s="74" t="s">
        <v>150</v>
      </c>
      <c r="N32" s="118">
        <f>ABS(N31-N30)</f>
        <v>3.2315091939090268E-2</v>
      </c>
      <c r="O32" s="67" t="s">
        <v>150</v>
      </c>
      <c r="P32" s="63">
        <f>P30-P31</f>
        <v>0.14189026604190924</v>
      </c>
      <c r="Q32" s="69" t="s">
        <v>276</v>
      </c>
      <c r="R32" s="63">
        <v>8.8370208303580458E-2</v>
      </c>
      <c r="S32" s="72">
        <v>3</v>
      </c>
      <c r="T32" s="63">
        <v>0.12601513422126207</v>
      </c>
      <c r="U32" s="358">
        <v>6</v>
      </c>
      <c r="V32" s="63">
        <v>4.9951112343241393E-2</v>
      </c>
      <c r="W32" s="69" t="s">
        <v>278</v>
      </c>
      <c r="X32" s="63">
        <v>4.0397776997193532E-2</v>
      </c>
    </row>
    <row r="33" spans="1:24" ht="15.75" thickTop="1" x14ac:dyDescent="0.25">
      <c r="A33" s="390" t="s">
        <v>1023</v>
      </c>
      <c r="B33" s="390"/>
      <c r="C33" s="390"/>
      <c r="D33" s="390"/>
      <c r="E33" s="390"/>
      <c r="F33" s="390"/>
      <c r="G33" s="390"/>
      <c r="H33" s="390"/>
      <c r="I33" s="390"/>
      <c r="J33" s="390"/>
      <c r="K33" s="390"/>
      <c r="L33" s="390"/>
      <c r="M33" s="391" t="s">
        <v>267</v>
      </c>
      <c r="N33" s="385"/>
      <c r="O33" s="392" t="s">
        <v>270</v>
      </c>
      <c r="P33" s="385"/>
      <c r="Q33" s="389" t="s">
        <v>274</v>
      </c>
      <c r="R33" s="385"/>
      <c r="S33" s="389" t="s">
        <v>277</v>
      </c>
      <c r="T33" s="385"/>
      <c r="U33" s="385"/>
      <c r="V33" s="385"/>
      <c r="W33" s="389" t="s">
        <v>279</v>
      </c>
      <c r="X33" s="385"/>
    </row>
    <row r="34" spans="1:24" x14ac:dyDescent="0.25">
      <c r="A34" s="25" t="s">
        <v>6</v>
      </c>
      <c r="B34" s="10" t="s">
        <v>15</v>
      </c>
      <c r="C34" s="10" t="s">
        <v>23</v>
      </c>
      <c r="D34" s="23" t="s">
        <v>11</v>
      </c>
      <c r="E34" s="20" t="s">
        <v>30</v>
      </c>
      <c r="F34" s="26" t="s">
        <v>29</v>
      </c>
      <c r="G34" s="21" t="s">
        <v>7</v>
      </c>
      <c r="H34" s="10" t="s">
        <v>20</v>
      </c>
      <c r="I34" s="11" t="s">
        <v>26</v>
      </c>
      <c r="J34" s="26" t="s">
        <v>32</v>
      </c>
      <c r="K34" s="346"/>
      <c r="L34" s="27"/>
      <c r="M34" s="64" t="s">
        <v>268</v>
      </c>
      <c r="N34" s="53">
        <v>0.48358049903491168</v>
      </c>
      <c r="O34" s="66" t="s">
        <v>271</v>
      </c>
      <c r="P34" s="53">
        <v>0.15127324278691168</v>
      </c>
      <c r="Q34" s="68" t="s">
        <v>275</v>
      </c>
      <c r="R34" s="53">
        <v>0.19990427734810962</v>
      </c>
      <c r="S34" s="70">
        <v>1</v>
      </c>
      <c r="T34" s="53">
        <v>0.64951065837633704</v>
      </c>
      <c r="U34" s="55">
        <v>4</v>
      </c>
      <c r="V34" s="53">
        <v>3.7754374077648784E-2</v>
      </c>
      <c r="W34" s="68" t="s">
        <v>196</v>
      </c>
      <c r="X34" s="54">
        <v>0.70581823020317969</v>
      </c>
    </row>
    <row r="35" spans="1:24" x14ac:dyDescent="0.25">
      <c r="A35" s="12" t="s">
        <v>8</v>
      </c>
      <c r="B35" s="13" t="s">
        <v>18</v>
      </c>
      <c r="C35" s="13" t="s">
        <v>14</v>
      </c>
      <c r="D35" s="14" t="s">
        <v>13</v>
      </c>
      <c r="E35" s="15" t="s">
        <v>12</v>
      </c>
      <c r="F35" s="16" t="s">
        <v>35</v>
      </c>
      <c r="G35" s="12" t="s">
        <v>19</v>
      </c>
      <c r="H35" s="13" t="s">
        <v>10</v>
      </c>
      <c r="I35" s="12" t="s">
        <v>9</v>
      </c>
      <c r="J35" s="14" t="s">
        <v>34</v>
      </c>
      <c r="K35" s="16" t="s">
        <v>31</v>
      </c>
      <c r="L35" s="17"/>
      <c r="M35" s="64" t="s">
        <v>269</v>
      </c>
      <c r="N35" s="54">
        <v>0.51641950096508848</v>
      </c>
      <c r="O35" s="66" t="s">
        <v>272</v>
      </c>
      <c r="P35" s="54">
        <v>0.1026836489943444</v>
      </c>
      <c r="Q35" s="68" t="s">
        <v>151</v>
      </c>
      <c r="R35" s="54">
        <v>0.73509078529496463</v>
      </c>
      <c r="S35" s="71">
        <v>2</v>
      </c>
      <c r="T35" s="54">
        <v>0.23689147442337688</v>
      </c>
      <c r="U35" s="56">
        <v>5</v>
      </c>
      <c r="V35" s="54">
        <v>1.2609246487052283E-2</v>
      </c>
      <c r="W35" s="108" t="s">
        <v>197</v>
      </c>
      <c r="X35" s="57">
        <v>0.29418176979681981</v>
      </c>
    </row>
    <row r="36" spans="1:24" ht="15.75" thickBot="1" x14ac:dyDescent="0.3">
      <c r="A36" s="58" t="s">
        <v>24</v>
      </c>
      <c r="B36" s="355"/>
      <c r="C36" s="355"/>
      <c r="D36" s="59" t="s">
        <v>25</v>
      </c>
      <c r="E36" s="356"/>
      <c r="F36" s="60" t="s">
        <v>22</v>
      </c>
      <c r="G36" s="61" t="s">
        <v>21</v>
      </c>
      <c r="H36" s="355"/>
      <c r="I36" s="357"/>
      <c r="J36" s="60" t="s">
        <v>33</v>
      </c>
      <c r="K36" s="62"/>
      <c r="L36" s="62"/>
      <c r="M36" s="74" t="s">
        <v>150</v>
      </c>
      <c r="N36" s="118">
        <f>ABS(N35-N34)</f>
        <v>3.2839001930176803E-2</v>
      </c>
      <c r="O36" s="67" t="s">
        <v>150</v>
      </c>
      <c r="P36" s="63">
        <f>P34-P35</f>
        <v>4.8589593792567276E-2</v>
      </c>
      <c r="Q36" s="69" t="s">
        <v>276</v>
      </c>
      <c r="R36" s="63">
        <v>6.5004937356926001E-2</v>
      </c>
      <c r="S36" s="72">
        <v>3</v>
      </c>
      <c r="T36" s="63">
        <v>6.3234246635585301E-2</v>
      </c>
      <c r="U36" s="358">
        <v>6</v>
      </c>
      <c r="V36" s="63">
        <v>0</v>
      </c>
      <c r="W36" s="69" t="s">
        <v>278</v>
      </c>
      <c r="X36" s="63">
        <v>2.5537388802598954E-2</v>
      </c>
    </row>
    <row r="37" spans="1:24" ht="15.75" thickTop="1" x14ac:dyDescent="0.25">
      <c r="A37" s="390" t="s">
        <v>193</v>
      </c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1" t="s">
        <v>267</v>
      </c>
      <c r="N37" s="385"/>
      <c r="O37" s="392" t="s">
        <v>270</v>
      </c>
      <c r="P37" s="385"/>
      <c r="Q37" s="389" t="s">
        <v>274</v>
      </c>
      <c r="R37" s="385"/>
      <c r="S37" s="389" t="s">
        <v>277</v>
      </c>
      <c r="T37" s="385"/>
      <c r="U37" s="385"/>
      <c r="V37" s="385"/>
      <c r="W37" s="389" t="s">
        <v>279</v>
      </c>
      <c r="X37" s="385"/>
    </row>
    <row r="38" spans="1:24" x14ac:dyDescent="0.25">
      <c r="A38" s="25" t="s">
        <v>6</v>
      </c>
      <c r="B38" s="10" t="s">
        <v>25</v>
      </c>
      <c r="C38" s="10" t="s">
        <v>10</v>
      </c>
      <c r="D38" s="23" t="s">
        <v>11</v>
      </c>
      <c r="E38" s="20" t="s">
        <v>29</v>
      </c>
      <c r="F38" s="26" t="s">
        <v>22</v>
      </c>
      <c r="G38" s="21" t="s">
        <v>15</v>
      </c>
      <c r="H38" s="10" t="s">
        <v>23</v>
      </c>
      <c r="I38" s="11" t="s">
        <v>20</v>
      </c>
      <c r="J38" s="26" t="s">
        <v>32</v>
      </c>
      <c r="K38" s="346"/>
      <c r="L38" s="27"/>
      <c r="M38" s="64" t="s">
        <v>268</v>
      </c>
      <c r="N38" s="53">
        <v>0.50467482464400648</v>
      </c>
      <c r="O38" s="66" t="s">
        <v>271</v>
      </c>
      <c r="P38" s="53">
        <v>0.16713632605870499</v>
      </c>
      <c r="Q38" s="68" t="s">
        <v>275</v>
      </c>
      <c r="R38" s="53">
        <v>0.25661317215711144</v>
      </c>
      <c r="S38" s="70">
        <v>1</v>
      </c>
      <c r="T38" s="53">
        <v>0.59836526591031958</v>
      </c>
      <c r="U38" s="55">
        <v>4</v>
      </c>
      <c r="V38" s="53">
        <v>3.4649002117778938E-2</v>
      </c>
      <c r="W38" s="68" t="s">
        <v>196</v>
      </c>
      <c r="X38" s="54">
        <v>0.70824270942839274</v>
      </c>
    </row>
    <row r="39" spans="1:24" x14ac:dyDescent="0.25">
      <c r="A39" s="12" t="s">
        <v>14</v>
      </c>
      <c r="B39" s="13" t="s">
        <v>8</v>
      </c>
      <c r="C39" s="13" t="s">
        <v>13</v>
      </c>
      <c r="D39" s="14" t="s">
        <v>18</v>
      </c>
      <c r="E39" s="15" t="s">
        <v>12</v>
      </c>
      <c r="F39" s="16" t="s">
        <v>35</v>
      </c>
      <c r="G39" s="12" t="s">
        <v>26</v>
      </c>
      <c r="H39" s="13" t="s">
        <v>34</v>
      </c>
      <c r="I39" s="12" t="s">
        <v>9</v>
      </c>
      <c r="J39" s="14" t="s">
        <v>19</v>
      </c>
      <c r="K39" s="16" t="s">
        <v>31</v>
      </c>
      <c r="L39" s="17"/>
      <c r="M39" s="64" t="s">
        <v>269</v>
      </c>
      <c r="N39" s="54">
        <v>0.49532517535599363</v>
      </c>
      <c r="O39" s="66" t="s">
        <v>272</v>
      </c>
      <c r="P39" s="54">
        <v>7.8953968778733036E-2</v>
      </c>
      <c r="Q39" s="68" t="s">
        <v>151</v>
      </c>
      <c r="R39" s="54">
        <v>0.68394539282894706</v>
      </c>
      <c r="S39" s="71">
        <v>2</v>
      </c>
      <c r="T39" s="54">
        <v>0.27261030682061232</v>
      </c>
      <c r="U39" s="56">
        <v>5</v>
      </c>
      <c r="V39" s="54">
        <v>3.079323489530765E-2</v>
      </c>
      <c r="W39" s="108" t="s">
        <v>197</v>
      </c>
      <c r="X39" s="57">
        <v>0.29175729057160671</v>
      </c>
    </row>
    <row r="40" spans="1:24" ht="15.75" thickBot="1" x14ac:dyDescent="0.3">
      <c r="A40" s="58" t="s">
        <v>24</v>
      </c>
      <c r="B40" s="355"/>
      <c r="C40" s="355"/>
      <c r="D40" s="59" t="s">
        <v>30</v>
      </c>
      <c r="E40" s="356"/>
      <c r="F40" s="60" t="s">
        <v>7</v>
      </c>
      <c r="G40" s="61" t="s">
        <v>21</v>
      </c>
      <c r="H40" s="355"/>
      <c r="I40" s="357"/>
      <c r="J40" s="60" t="s">
        <v>33</v>
      </c>
      <c r="K40" s="62"/>
      <c r="L40" s="62"/>
      <c r="M40" s="74" t="s">
        <v>150</v>
      </c>
      <c r="N40" s="118">
        <f>ABS(N39-N38)</f>
        <v>9.3496492880128512E-3</v>
      </c>
      <c r="O40" s="67" t="s">
        <v>150</v>
      </c>
      <c r="P40" s="63">
        <f>P38-P39</f>
        <v>8.8182357279971951E-2</v>
      </c>
      <c r="Q40" s="69" t="s">
        <v>276</v>
      </c>
      <c r="R40" s="63">
        <v>5.9441435013941599E-2</v>
      </c>
      <c r="S40" s="72">
        <v>3</v>
      </c>
      <c r="T40" s="63">
        <v>6.3582190255981746E-2</v>
      </c>
      <c r="U40" s="358">
        <v>6</v>
      </c>
      <c r="V40" s="63">
        <v>0</v>
      </c>
      <c r="W40" s="69" t="s">
        <v>278</v>
      </c>
      <c r="X40" s="63">
        <v>4.7833146734902077E-2</v>
      </c>
    </row>
    <row r="41" spans="1:24" ht="15.75" thickTop="1" x14ac:dyDescent="0.25">
      <c r="A41" s="390" t="s">
        <v>286</v>
      </c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 t="s">
        <v>267</v>
      </c>
      <c r="N41" s="385"/>
      <c r="O41" s="392" t="s">
        <v>270</v>
      </c>
      <c r="P41" s="385"/>
      <c r="Q41" s="389" t="s">
        <v>274</v>
      </c>
      <c r="R41" s="385"/>
      <c r="S41" s="389" t="s">
        <v>277</v>
      </c>
      <c r="T41" s="385"/>
      <c r="U41" s="385"/>
      <c r="V41" s="385"/>
      <c r="W41" s="389" t="s">
        <v>279</v>
      </c>
      <c r="X41" s="385"/>
    </row>
    <row r="42" spans="1:24" x14ac:dyDescent="0.25">
      <c r="A42" s="25" t="s">
        <v>6</v>
      </c>
      <c r="B42" s="10" t="s">
        <v>15</v>
      </c>
      <c r="C42" s="10" t="s">
        <v>22</v>
      </c>
      <c r="D42" s="23" t="s">
        <v>25</v>
      </c>
      <c r="E42" s="20" t="s">
        <v>30</v>
      </c>
      <c r="F42" s="26" t="s">
        <v>24</v>
      </c>
      <c r="G42" s="21" t="s">
        <v>33</v>
      </c>
      <c r="H42" s="10" t="s">
        <v>31</v>
      </c>
      <c r="I42" s="11" t="s">
        <v>21</v>
      </c>
      <c r="J42" s="26" t="s">
        <v>29</v>
      </c>
      <c r="K42" s="346"/>
      <c r="L42" s="27"/>
      <c r="M42" s="64" t="s">
        <v>268</v>
      </c>
      <c r="N42" s="53">
        <v>0.50106127926668054</v>
      </c>
      <c r="O42" s="66" t="s">
        <v>271</v>
      </c>
      <c r="P42" s="53">
        <v>0.17226948860196131</v>
      </c>
      <c r="Q42" s="68" t="s">
        <v>275</v>
      </c>
      <c r="R42" s="53">
        <v>0.12353119266237332</v>
      </c>
      <c r="S42" s="70">
        <v>1</v>
      </c>
      <c r="T42" s="53">
        <v>0.64951065837633681</v>
      </c>
      <c r="U42" s="55">
        <v>4</v>
      </c>
      <c r="V42" s="53">
        <v>4.6477436258885202E-2</v>
      </c>
      <c r="W42" s="68" t="s">
        <v>196</v>
      </c>
      <c r="X42" s="54">
        <v>0.70306996721981363</v>
      </c>
    </row>
    <row r="43" spans="1:24" x14ac:dyDescent="0.25">
      <c r="A43" s="12" t="s">
        <v>8</v>
      </c>
      <c r="B43" s="13" t="s">
        <v>13</v>
      </c>
      <c r="C43" s="13" t="s">
        <v>14</v>
      </c>
      <c r="D43" s="14" t="s">
        <v>18</v>
      </c>
      <c r="E43" s="15" t="s">
        <v>23</v>
      </c>
      <c r="F43" s="16" t="s">
        <v>26</v>
      </c>
      <c r="G43" s="12" t="s">
        <v>34</v>
      </c>
      <c r="H43" s="13" t="s">
        <v>10</v>
      </c>
      <c r="I43" s="12" t="s">
        <v>19</v>
      </c>
      <c r="J43" s="14" t="s">
        <v>9</v>
      </c>
      <c r="K43" s="16" t="s">
        <v>20</v>
      </c>
      <c r="L43" s="17"/>
      <c r="M43" s="64" t="s">
        <v>269</v>
      </c>
      <c r="N43" s="54">
        <v>0.49893872073331957</v>
      </c>
      <c r="O43" s="66" t="s">
        <v>272</v>
      </c>
      <c r="P43" s="54">
        <v>8.8627278790679428E-2</v>
      </c>
      <c r="Q43" s="68" t="s">
        <v>151</v>
      </c>
      <c r="R43" s="54">
        <v>0.77957333055635103</v>
      </c>
      <c r="S43" s="71">
        <v>2</v>
      </c>
      <c r="T43" s="54">
        <v>0.22704433397635915</v>
      </c>
      <c r="U43" s="56">
        <v>5</v>
      </c>
      <c r="V43" s="54">
        <v>3.777165404755021E-3</v>
      </c>
      <c r="W43" s="108" t="s">
        <v>197</v>
      </c>
      <c r="X43" s="57">
        <v>0.29693003278018593</v>
      </c>
    </row>
    <row r="44" spans="1:24" ht="15.75" thickBot="1" x14ac:dyDescent="0.3">
      <c r="A44" s="58" t="s">
        <v>11</v>
      </c>
      <c r="B44" s="355"/>
      <c r="C44" s="355"/>
      <c r="D44" s="59" t="s">
        <v>12</v>
      </c>
      <c r="E44" s="356"/>
      <c r="F44" s="60" t="s">
        <v>7</v>
      </c>
      <c r="G44" s="61" t="s">
        <v>35</v>
      </c>
      <c r="H44" s="355"/>
      <c r="I44" s="357"/>
      <c r="J44" s="60" t="s">
        <v>32</v>
      </c>
      <c r="K44" s="62"/>
      <c r="L44" s="62"/>
      <c r="M44" s="74" t="s">
        <v>150</v>
      </c>
      <c r="N44" s="118">
        <f>ABS(N43-N42)</f>
        <v>2.1225585333609631E-3</v>
      </c>
      <c r="O44" s="67" t="s">
        <v>150</v>
      </c>
      <c r="P44" s="63">
        <f>P42-P43</f>
        <v>8.3642209811281884E-2</v>
      </c>
      <c r="Q44" s="69" t="s">
        <v>276</v>
      </c>
      <c r="R44" s="63">
        <v>9.6895476781275719E-2</v>
      </c>
      <c r="S44" s="72">
        <v>3</v>
      </c>
      <c r="T44" s="63">
        <v>7.3190405983663859E-2</v>
      </c>
      <c r="U44" s="358">
        <v>6</v>
      </c>
      <c r="V44" s="63">
        <v>0</v>
      </c>
      <c r="W44" s="69" t="s">
        <v>278</v>
      </c>
      <c r="X44" s="63">
        <v>3.7369990800819292E-2</v>
      </c>
    </row>
    <row r="45" spans="1:24" ht="15.75" thickTop="1" x14ac:dyDescent="0.25"/>
  </sheetData>
  <mergeCells count="66">
    <mergeCell ref="W37:X37"/>
    <mergeCell ref="M41:N41"/>
    <mergeCell ref="O41:P41"/>
    <mergeCell ref="Q41:R41"/>
    <mergeCell ref="S41:V41"/>
    <mergeCell ref="W41:X41"/>
    <mergeCell ref="W29:X29"/>
    <mergeCell ref="A33:L33"/>
    <mergeCell ref="M33:N33"/>
    <mergeCell ref="O33:P33"/>
    <mergeCell ref="Q33:R33"/>
    <mergeCell ref="S33:V33"/>
    <mergeCell ref="W33:X33"/>
    <mergeCell ref="A29:L29"/>
    <mergeCell ref="M29:N29"/>
    <mergeCell ref="O29:P29"/>
    <mergeCell ref="Q29:R29"/>
    <mergeCell ref="W17:X17"/>
    <mergeCell ref="W21:X21"/>
    <mergeCell ref="A25:L25"/>
    <mergeCell ref="M25:N25"/>
    <mergeCell ref="O25:P25"/>
    <mergeCell ref="Q25:R25"/>
    <mergeCell ref="S25:V25"/>
    <mergeCell ref="W25:X25"/>
    <mergeCell ref="A21:L21"/>
    <mergeCell ref="M21:N21"/>
    <mergeCell ref="O21:P21"/>
    <mergeCell ref="Q21:R21"/>
    <mergeCell ref="S21:V21"/>
    <mergeCell ref="A17:L17"/>
    <mergeCell ref="M17:N17"/>
    <mergeCell ref="O17:P17"/>
    <mergeCell ref="W9:X9"/>
    <mergeCell ref="A13:L13"/>
    <mergeCell ref="M13:N13"/>
    <mergeCell ref="O13:P13"/>
    <mergeCell ref="Q13:R13"/>
    <mergeCell ref="S13:V13"/>
    <mergeCell ref="W13:X13"/>
    <mergeCell ref="A9:L9"/>
    <mergeCell ref="M9:N9"/>
    <mergeCell ref="O9:P9"/>
    <mergeCell ref="Q9:R9"/>
    <mergeCell ref="S9:V9"/>
    <mergeCell ref="W1:X1"/>
    <mergeCell ref="A5:L5"/>
    <mergeCell ref="M5:N5"/>
    <mergeCell ref="O5:P5"/>
    <mergeCell ref="Q5:R5"/>
    <mergeCell ref="S5:V5"/>
    <mergeCell ref="W5:X5"/>
    <mergeCell ref="S1:V1"/>
    <mergeCell ref="Q1:R1"/>
    <mergeCell ref="O1:P1"/>
    <mergeCell ref="M1:N1"/>
    <mergeCell ref="A1:L1"/>
    <mergeCell ref="Q17:R17"/>
    <mergeCell ref="S17:V17"/>
    <mergeCell ref="Q37:R37"/>
    <mergeCell ref="S37:V37"/>
    <mergeCell ref="A41:L41"/>
    <mergeCell ref="A37:L37"/>
    <mergeCell ref="S29:V29"/>
    <mergeCell ref="M37:N37"/>
    <mergeCell ref="O37:P37"/>
  </mergeCells>
  <conditionalFormatting sqref="N4 N8 N12 N16 N20 N24 N28 N32 N36 N40 N4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 P8 P12 P16 P20 P24 P28 P32 P36 P40 P4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 T10 T14 T18 T22 T26 T30 T34 T38 T4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 X42 X34 X30 X26 X22 X18 X14 X10 X6 X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0 X44 X36 X32 X28 X24 X20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B849-D2AB-4C46-97B9-92684A1B0C94}">
  <sheetPr codeName="Sheet8">
    <tabColor theme="0" tint="-0.249977111117893"/>
  </sheetPr>
  <dimension ref="A1:X35"/>
  <sheetViews>
    <sheetView workbookViewId="0">
      <selection activeCell="A25" sqref="A25:L25"/>
    </sheetView>
  </sheetViews>
  <sheetFormatPr defaultColWidth="0" defaultRowHeight="15" x14ac:dyDescent="0.25"/>
  <cols>
    <col min="1" max="12" width="8.7109375" style="112" customWidth="1"/>
    <col min="13" max="24" width="10.7109375" style="112" customWidth="1"/>
    <col min="25" max="16384" width="10.7109375" style="112" hidden="1"/>
  </cols>
  <sheetData>
    <row r="1" spans="1:24" x14ac:dyDescent="0.25">
      <c r="A1" s="393" t="s">
        <v>287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1" t="s">
        <v>267</v>
      </c>
      <c r="N1" s="385"/>
      <c r="O1" s="394" t="s">
        <v>270</v>
      </c>
      <c r="P1" s="395"/>
      <c r="Q1" s="389" t="s">
        <v>274</v>
      </c>
      <c r="R1" s="385"/>
      <c r="S1" s="389" t="s">
        <v>277</v>
      </c>
      <c r="T1" s="385"/>
      <c r="U1" s="385"/>
      <c r="V1" s="385"/>
      <c r="W1" s="389" t="s">
        <v>279</v>
      </c>
      <c r="X1" s="385"/>
    </row>
    <row r="2" spans="1:24" x14ac:dyDescent="0.25">
      <c r="A2" s="25" t="s">
        <v>49</v>
      </c>
      <c r="B2" s="10" t="s">
        <v>50</v>
      </c>
      <c r="C2" s="10" t="s">
        <v>51</v>
      </c>
      <c r="D2" s="23" t="s">
        <v>52</v>
      </c>
      <c r="E2" s="20" t="s">
        <v>53</v>
      </c>
      <c r="F2" s="26" t="s">
        <v>54</v>
      </c>
      <c r="G2" s="21" t="s">
        <v>55</v>
      </c>
      <c r="H2" s="10" t="s">
        <v>56</v>
      </c>
      <c r="I2" s="11" t="s">
        <v>57</v>
      </c>
      <c r="J2" s="26" t="s">
        <v>58</v>
      </c>
      <c r="K2" s="346" t="s">
        <v>59</v>
      </c>
      <c r="L2" s="27" t="s">
        <v>60</v>
      </c>
      <c r="M2" s="64" t="s">
        <v>268</v>
      </c>
      <c r="N2" s="53">
        <v>0.53402621585503174</v>
      </c>
      <c r="O2" s="66" t="s">
        <v>271</v>
      </c>
      <c r="P2" s="53">
        <v>0.33337340050749587</v>
      </c>
      <c r="Q2" s="68" t="s">
        <v>275</v>
      </c>
      <c r="R2" s="53">
        <v>0.28288987568658908</v>
      </c>
      <c r="S2" s="70">
        <v>1</v>
      </c>
      <c r="T2" s="53">
        <v>0.3385920143190766</v>
      </c>
      <c r="U2" s="55">
        <v>4</v>
      </c>
      <c r="V2" s="53">
        <v>0.16544873137148464</v>
      </c>
      <c r="W2" s="68" t="s">
        <v>196</v>
      </c>
      <c r="X2" s="54">
        <v>0.5349564592505538</v>
      </c>
    </row>
    <row r="3" spans="1:24" x14ac:dyDescent="0.25">
      <c r="A3" s="12" t="s">
        <v>61</v>
      </c>
      <c r="B3" s="13" t="s">
        <v>62</v>
      </c>
      <c r="C3" s="13" t="s">
        <v>63</v>
      </c>
      <c r="D3" s="14" t="s">
        <v>64</v>
      </c>
      <c r="E3" s="15" t="s">
        <v>65</v>
      </c>
      <c r="F3" s="16" t="s">
        <v>66</v>
      </c>
      <c r="G3" s="12" t="s">
        <v>67</v>
      </c>
      <c r="H3" s="13" t="s">
        <v>68</v>
      </c>
      <c r="I3" s="12" t="s">
        <v>69</v>
      </c>
      <c r="J3" s="14" t="s">
        <v>70</v>
      </c>
      <c r="K3" s="16" t="s">
        <v>71</v>
      </c>
      <c r="L3" s="17"/>
      <c r="M3" s="65" t="s">
        <v>269</v>
      </c>
      <c r="N3" s="41">
        <v>0.46472171820826425</v>
      </c>
      <c r="O3" s="66" t="s">
        <v>272</v>
      </c>
      <c r="P3" s="54">
        <v>3.6213981707601178E-2</v>
      </c>
      <c r="Q3" s="68" t="s">
        <v>151</v>
      </c>
      <c r="R3" s="54">
        <v>0.42016165656933357</v>
      </c>
      <c r="S3" s="71">
        <v>2</v>
      </c>
      <c r="T3" s="54">
        <v>0.12148996757542545</v>
      </c>
      <c r="U3" s="56">
        <v>5</v>
      </c>
      <c r="V3" s="54">
        <v>9.6087949514327683E-2</v>
      </c>
      <c r="W3" s="108" t="s">
        <v>197</v>
      </c>
      <c r="X3" s="57">
        <v>0.46117110381491866</v>
      </c>
    </row>
    <row r="4" spans="1:24" ht="15.75" thickBot="1" x14ac:dyDescent="0.3">
      <c r="A4" s="58" t="s">
        <v>72</v>
      </c>
      <c r="B4" s="355" t="s">
        <v>73</v>
      </c>
      <c r="C4" s="355" t="s">
        <v>74</v>
      </c>
      <c r="D4" s="59" t="s">
        <v>75</v>
      </c>
      <c r="E4" s="356" t="s">
        <v>76</v>
      </c>
      <c r="F4" s="60" t="s">
        <v>77</v>
      </c>
      <c r="G4" s="61" t="s">
        <v>78</v>
      </c>
      <c r="H4" s="355" t="s">
        <v>79</v>
      </c>
      <c r="I4" s="357" t="s">
        <v>80</v>
      </c>
      <c r="J4" s="60"/>
      <c r="K4" s="62"/>
      <c r="L4" s="62"/>
      <c r="M4" s="74" t="s">
        <v>150</v>
      </c>
      <c r="N4" s="118">
        <f>ABS(N3-N2)</f>
        <v>6.9304497646767493E-2</v>
      </c>
      <c r="O4" s="67" t="s">
        <v>150</v>
      </c>
      <c r="P4" s="63">
        <f>P2-P3</f>
        <v>0.29715941879989471</v>
      </c>
      <c r="Q4" s="69" t="s">
        <v>276</v>
      </c>
      <c r="R4" s="63">
        <v>0.29569640180737333</v>
      </c>
      <c r="S4" s="72">
        <v>3</v>
      </c>
      <c r="T4" s="63">
        <v>0.10028438602301891</v>
      </c>
      <c r="U4" s="358">
        <v>6</v>
      </c>
      <c r="V4" s="63">
        <v>0.17652742879575828</v>
      </c>
      <c r="W4" s="69" t="s">
        <v>278</v>
      </c>
      <c r="X4" s="63">
        <v>0.19165761567801859</v>
      </c>
    </row>
    <row r="5" spans="1:24" ht="15.75" thickTop="1" x14ac:dyDescent="0.25">
      <c r="A5" s="393" t="s">
        <v>288</v>
      </c>
      <c r="B5" s="393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1" t="s">
        <v>267</v>
      </c>
      <c r="N5" s="385"/>
      <c r="O5" s="392" t="s">
        <v>270</v>
      </c>
      <c r="P5" s="385"/>
      <c r="Q5" s="389" t="s">
        <v>274</v>
      </c>
      <c r="R5" s="385"/>
      <c r="S5" s="389" t="s">
        <v>277</v>
      </c>
      <c r="T5" s="385"/>
      <c r="U5" s="385"/>
      <c r="V5" s="385"/>
      <c r="W5" s="396" t="s">
        <v>527</v>
      </c>
      <c r="X5" s="397"/>
    </row>
    <row r="6" spans="1:24" x14ac:dyDescent="0.25">
      <c r="A6" s="25" t="s">
        <v>70</v>
      </c>
      <c r="B6" s="10" t="s">
        <v>73</v>
      </c>
      <c r="C6" s="10" t="s">
        <v>55</v>
      </c>
      <c r="D6" s="23" t="s">
        <v>292</v>
      </c>
      <c r="E6" s="20" t="s">
        <v>59</v>
      </c>
      <c r="F6" s="26" t="s">
        <v>65</v>
      </c>
      <c r="G6" s="21" t="s">
        <v>69</v>
      </c>
      <c r="H6" s="10" t="s">
        <v>79</v>
      </c>
      <c r="I6" s="11" t="s">
        <v>295</v>
      </c>
      <c r="J6" s="26"/>
      <c r="K6" s="346"/>
      <c r="L6" s="27"/>
      <c r="M6" s="64" t="s">
        <v>268</v>
      </c>
      <c r="N6" s="53">
        <f>56.0818796596048%+ru!B34+ru!B24+ru!B33+ru!B31</f>
        <v>0.57852545994767246</v>
      </c>
      <c r="O6" s="66" t="s">
        <v>271</v>
      </c>
      <c r="P6" s="53">
        <f>24.4625126419301%+ru!B31+ru!B34</f>
        <v>0.24816254076917313</v>
      </c>
      <c r="Q6" s="68" t="s">
        <v>275</v>
      </c>
      <c r="R6" s="53">
        <f>14.682885736559%+ru!B34+ru!B30</f>
        <v>0.15068662687709897</v>
      </c>
      <c r="S6" s="70">
        <v>1</v>
      </c>
      <c r="T6" s="53">
        <f>54.7547848286749%+ru!B24+ru!B33+ru!B31+ru!B32+ru!B29</f>
        <v>0.57333174464812342</v>
      </c>
      <c r="U6" s="55">
        <v>4</v>
      </c>
      <c r="V6" s="53">
        <v>5.7823811310443098E-2</v>
      </c>
      <c r="W6" s="68" t="s">
        <v>196</v>
      </c>
      <c r="X6" s="54">
        <v>0.61998948140141708</v>
      </c>
    </row>
    <row r="7" spans="1:24" x14ac:dyDescent="0.25">
      <c r="A7" s="12" t="s">
        <v>77</v>
      </c>
      <c r="B7" s="13" t="s">
        <v>289</v>
      </c>
      <c r="C7" s="13" t="s">
        <v>290</v>
      </c>
      <c r="D7" s="14" t="s">
        <v>291</v>
      </c>
      <c r="E7" s="15" t="s">
        <v>64</v>
      </c>
      <c r="F7" s="16" t="s">
        <v>68</v>
      </c>
      <c r="G7" s="12" t="s">
        <v>293</v>
      </c>
      <c r="H7" s="13" t="s">
        <v>294</v>
      </c>
      <c r="I7" s="12" t="s">
        <v>66</v>
      </c>
      <c r="J7" s="14" t="s">
        <v>63</v>
      </c>
      <c r="K7" s="16"/>
      <c r="L7" s="17"/>
      <c r="M7" s="64" t="s">
        <v>269</v>
      </c>
      <c r="N7" s="54">
        <f>40.953771934925%+ru!B30+ru!B29+ru!B32</f>
        <v>0.42147272187050905</v>
      </c>
      <c r="O7" s="66" t="s">
        <v>273</v>
      </c>
      <c r="P7" s="54">
        <v>4.63354722758084E-2</v>
      </c>
      <c r="Q7" s="68" t="s">
        <v>151</v>
      </c>
      <c r="R7" s="54">
        <f>67.04447591339%+ru!B24+ru!B33+ru!B31+ru!B29+ru!B32</f>
        <v>0.69622865549527446</v>
      </c>
      <c r="S7" s="71">
        <v>2</v>
      </c>
      <c r="T7" s="54">
        <f>17.6711780709468%+ru!B30</f>
        <v>0.18025209375677262</v>
      </c>
      <c r="U7" s="56">
        <v>5</v>
      </c>
      <c r="V7" s="54">
        <v>3.7030409661718E-2</v>
      </c>
      <c r="W7" s="108" t="s">
        <v>197</v>
      </c>
      <c r="X7" s="57">
        <v>0.31452055582007077</v>
      </c>
    </row>
    <row r="8" spans="1:24" ht="15.75" thickBot="1" x14ac:dyDescent="0.3">
      <c r="A8" s="58" t="s">
        <v>58</v>
      </c>
      <c r="B8" s="355" t="s">
        <v>62</v>
      </c>
      <c r="C8" s="355" t="s">
        <v>72</v>
      </c>
      <c r="D8" s="59" t="s">
        <v>51</v>
      </c>
      <c r="E8" s="356" t="s">
        <v>80</v>
      </c>
      <c r="F8" s="60" t="s">
        <v>75</v>
      </c>
      <c r="G8" s="61" t="s">
        <v>52</v>
      </c>
      <c r="H8" s="355"/>
      <c r="I8" s="357"/>
      <c r="J8" s="60"/>
      <c r="K8" s="62"/>
      <c r="L8" s="62"/>
      <c r="M8" s="74" t="s">
        <v>150</v>
      </c>
      <c r="N8" s="118">
        <f>ABS(N7-N6)</f>
        <v>0.15705273807716341</v>
      </c>
      <c r="O8" s="67" t="s">
        <v>150</v>
      </c>
      <c r="P8" s="63">
        <f>P6-P7</f>
        <v>0.20182706849336474</v>
      </c>
      <c r="Q8" s="69" t="s">
        <v>276</v>
      </c>
      <c r="R8" s="63">
        <v>0.153082899445809</v>
      </c>
      <c r="S8" s="72">
        <v>3</v>
      </c>
      <c r="T8" s="63">
        <f>10.547781980301%+ru!B34</f>
        <v>0.10579527626721438</v>
      </c>
      <c r="U8" s="358">
        <v>6</v>
      </c>
      <c r="V8" s="63">
        <v>4.5764846173910002E-2</v>
      </c>
      <c r="W8" s="69" t="s">
        <v>278</v>
      </c>
      <c r="X8" s="63">
        <v>4.0616846380767388E-2</v>
      </c>
    </row>
    <row r="9" spans="1:24" ht="15.75" thickTop="1" x14ac:dyDescent="0.25">
      <c r="A9" s="393" t="s">
        <v>528</v>
      </c>
      <c r="B9" s="393"/>
      <c r="C9" s="393"/>
      <c r="D9" s="393"/>
      <c r="E9" s="393"/>
      <c r="F9" s="393"/>
      <c r="G9" s="393"/>
      <c r="H9" s="393"/>
      <c r="I9" s="393"/>
      <c r="J9" s="393"/>
      <c r="K9" s="393"/>
      <c r="L9" s="393"/>
      <c r="M9" s="391" t="s">
        <v>267</v>
      </c>
      <c r="N9" s="385"/>
      <c r="O9" s="392" t="s">
        <v>270</v>
      </c>
      <c r="P9" s="385"/>
      <c r="Q9" s="389" t="s">
        <v>274</v>
      </c>
      <c r="R9" s="385"/>
      <c r="S9" s="389" t="s">
        <v>277</v>
      </c>
      <c r="T9" s="385"/>
      <c r="U9" s="385"/>
      <c r="V9" s="385"/>
      <c r="W9" s="389" t="s">
        <v>279</v>
      </c>
      <c r="X9" s="385"/>
    </row>
    <row r="10" spans="1:24" x14ac:dyDescent="0.25">
      <c r="A10" s="25" t="s">
        <v>72</v>
      </c>
      <c r="B10" s="10" t="s">
        <v>63</v>
      </c>
      <c r="C10" s="10" t="s">
        <v>53</v>
      </c>
      <c r="D10" s="23" t="s">
        <v>66</v>
      </c>
      <c r="E10" s="20" t="s">
        <v>77</v>
      </c>
      <c r="F10" s="26" t="s">
        <v>62</v>
      </c>
      <c r="G10" s="21" t="s">
        <v>51</v>
      </c>
      <c r="H10" s="10" t="s">
        <v>76</v>
      </c>
      <c r="I10" s="11" t="s">
        <v>67</v>
      </c>
      <c r="J10" s="26" t="s">
        <v>65</v>
      </c>
      <c r="K10" s="346" t="s">
        <v>56</v>
      </c>
      <c r="L10" s="27" t="s">
        <v>57</v>
      </c>
      <c r="M10" s="64" t="s">
        <v>268</v>
      </c>
      <c r="N10" s="53">
        <v>0.50404072574529768</v>
      </c>
      <c r="O10" s="66" t="s">
        <v>271</v>
      </c>
      <c r="P10" s="53">
        <v>0.16914374562529733</v>
      </c>
      <c r="Q10" s="68" t="s">
        <v>275</v>
      </c>
      <c r="R10" s="53">
        <v>0.52734877175123285</v>
      </c>
      <c r="S10" s="70">
        <v>1</v>
      </c>
      <c r="T10" s="53">
        <v>0.25921906381860244</v>
      </c>
      <c r="U10" s="55">
        <v>4</v>
      </c>
      <c r="V10" s="53">
        <v>0.14447600837628988</v>
      </c>
      <c r="W10" s="68" t="s">
        <v>196</v>
      </c>
      <c r="X10" s="189">
        <v>0.48106976747990271</v>
      </c>
    </row>
    <row r="11" spans="1:24" x14ac:dyDescent="0.25">
      <c r="A11" s="12" t="s">
        <v>64</v>
      </c>
      <c r="B11" s="13" t="s">
        <v>74</v>
      </c>
      <c r="C11" s="13" t="s">
        <v>69</v>
      </c>
      <c r="D11" s="14" t="s">
        <v>61</v>
      </c>
      <c r="E11" s="15" t="s">
        <v>55</v>
      </c>
      <c r="F11" s="16" t="s">
        <v>73</v>
      </c>
      <c r="G11" s="12" t="s">
        <v>49</v>
      </c>
      <c r="H11" s="13" t="s">
        <v>52</v>
      </c>
      <c r="I11" s="12" t="s">
        <v>68</v>
      </c>
      <c r="J11" s="14"/>
      <c r="K11" s="16"/>
      <c r="L11" s="17"/>
      <c r="M11" s="64" t="s">
        <v>269</v>
      </c>
      <c r="N11" s="54">
        <v>0.46874082432476882</v>
      </c>
      <c r="O11" s="66" t="s">
        <v>272</v>
      </c>
      <c r="P11" s="54">
        <v>3.8213284044313151E-2</v>
      </c>
      <c r="Q11" s="68" t="s">
        <v>151</v>
      </c>
      <c r="R11" s="54">
        <v>0.29057151531336012</v>
      </c>
      <c r="S11" s="71">
        <v>2</v>
      </c>
      <c r="T11" s="54">
        <v>0.34498504352548409</v>
      </c>
      <c r="U11" s="56">
        <v>5</v>
      </c>
      <c r="V11" s="54">
        <v>6.7525874165347249E-2</v>
      </c>
      <c r="W11" s="153" t="s">
        <v>197</v>
      </c>
      <c r="X11" s="57">
        <v>0.46825965634692329</v>
      </c>
    </row>
    <row r="12" spans="1:24" ht="15.75" thickBot="1" x14ac:dyDescent="0.3">
      <c r="A12" s="58" t="s">
        <v>58</v>
      </c>
      <c r="B12" s="355" t="s">
        <v>59</v>
      </c>
      <c r="C12" s="355" t="s">
        <v>50</v>
      </c>
      <c r="D12" s="59" t="s">
        <v>70</v>
      </c>
      <c r="E12" s="356" t="s">
        <v>79</v>
      </c>
      <c r="F12" s="60" t="s">
        <v>54</v>
      </c>
      <c r="G12" s="61" t="s">
        <v>75</v>
      </c>
      <c r="H12" s="355"/>
      <c r="I12" s="357"/>
      <c r="J12" s="60"/>
      <c r="K12" s="62"/>
      <c r="L12" s="62"/>
      <c r="M12" s="74" t="s">
        <v>150</v>
      </c>
      <c r="N12" s="118">
        <f>ABS(N11-N10)</f>
        <v>3.5299901420528856E-2</v>
      </c>
      <c r="O12" s="67" t="s">
        <v>150</v>
      </c>
      <c r="P12" s="63">
        <f>P10-P11</f>
        <v>0.13093046158098418</v>
      </c>
      <c r="Q12" s="69" t="s">
        <v>276</v>
      </c>
      <c r="R12" s="63">
        <v>0.15486126300547365</v>
      </c>
      <c r="S12" s="72">
        <v>3</v>
      </c>
      <c r="T12" s="63">
        <v>0.11542956584937211</v>
      </c>
      <c r="U12" s="358">
        <v>6</v>
      </c>
      <c r="V12" s="63">
        <v>3.760568128766624E-2</v>
      </c>
      <c r="W12" s="69" t="s">
        <v>278</v>
      </c>
      <c r="X12" s="63">
        <v>8.9823438559819835E-2</v>
      </c>
    </row>
    <row r="13" spans="1:24" s="361" customFormat="1" ht="15.75" thickTop="1" x14ac:dyDescent="0.25">
      <c r="A13" s="393" t="s">
        <v>1020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1" t="s">
        <v>267</v>
      </c>
      <c r="N13" s="385"/>
      <c r="O13" s="392" t="s">
        <v>270</v>
      </c>
      <c r="P13" s="385"/>
      <c r="Q13" s="389" t="s">
        <v>274</v>
      </c>
      <c r="R13" s="385"/>
      <c r="S13" s="389" t="s">
        <v>277</v>
      </c>
      <c r="T13" s="385"/>
      <c r="U13" s="385"/>
      <c r="V13" s="385"/>
      <c r="W13" s="389" t="s">
        <v>279</v>
      </c>
      <c r="X13" s="385"/>
    </row>
    <row r="14" spans="1:24" s="361" customFormat="1" x14ac:dyDescent="0.25">
      <c r="A14" s="25" t="s">
        <v>61</v>
      </c>
      <c r="B14" s="10" t="s">
        <v>62</v>
      </c>
      <c r="C14" s="10" t="s">
        <v>64</v>
      </c>
      <c r="D14" s="23" t="s">
        <v>72</v>
      </c>
      <c r="E14" s="20" t="s">
        <v>60</v>
      </c>
      <c r="F14" s="26" t="s">
        <v>49</v>
      </c>
      <c r="G14" s="21" t="s">
        <v>75</v>
      </c>
      <c r="H14" s="10" t="s">
        <v>66</v>
      </c>
      <c r="I14" s="11" t="s">
        <v>65</v>
      </c>
      <c r="J14" s="26" t="s">
        <v>59</v>
      </c>
      <c r="K14" s="346" t="s">
        <v>50</v>
      </c>
      <c r="L14" s="27" t="s">
        <v>57</v>
      </c>
      <c r="M14" s="64" t="s">
        <v>268</v>
      </c>
      <c r="N14" s="53">
        <v>0.46427513545640026</v>
      </c>
      <c r="O14" s="66" t="s">
        <v>271</v>
      </c>
      <c r="P14" s="53">
        <v>0.19542871033936776</v>
      </c>
      <c r="Q14" s="68" t="s">
        <v>275</v>
      </c>
      <c r="R14" s="53">
        <v>0.2640188613765927</v>
      </c>
      <c r="S14" s="70">
        <v>1</v>
      </c>
      <c r="T14" s="53">
        <v>0.48503547385951756</v>
      </c>
      <c r="U14" s="55">
        <v>4</v>
      </c>
      <c r="V14" s="53">
        <v>3.6297661961484012E-2</v>
      </c>
      <c r="W14" s="68" t="s">
        <v>196</v>
      </c>
      <c r="X14" s="189">
        <v>0.74210140225311949</v>
      </c>
    </row>
    <row r="15" spans="1:24" s="361" customFormat="1" x14ac:dyDescent="0.25">
      <c r="A15" s="12" t="s">
        <v>55</v>
      </c>
      <c r="B15" s="13" t="s">
        <v>76</v>
      </c>
      <c r="C15" s="13" t="s">
        <v>53</v>
      </c>
      <c r="D15" s="14" t="s">
        <v>67</v>
      </c>
      <c r="E15" s="15" t="s">
        <v>51</v>
      </c>
      <c r="F15" s="16" t="s">
        <v>68</v>
      </c>
      <c r="G15" s="12" t="s">
        <v>77</v>
      </c>
      <c r="H15" s="13" t="s">
        <v>74</v>
      </c>
      <c r="I15" s="12" t="s">
        <v>54</v>
      </c>
      <c r="J15" s="14" t="s">
        <v>58</v>
      </c>
      <c r="K15" s="16" t="s">
        <v>70</v>
      </c>
      <c r="L15" s="17"/>
      <c r="M15" s="64" t="s">
        <v>269</v>
      </c>
      <c r="N15" s="54">
        <v>0.53447279860689567</v>
      </c>
      <c r="O15" s="66" t="s">
        <v>272</v>
      </c>
      <c r="P15" s="54">
        <v>2.7515560592574123E-2</v>
      </c>
      <c r="Q15" s="68" t="s">
        <v>151</v>
      </c>
      <c r="R15" s="54">
        <v>0.56200895490894354</v>
      </c>
      <c r="S15" s="71">
        <v>2</v>
      </c>
      <c r="T15" s="54">
        <v>0.2540481335011659</v>
      </c>
      <c r="U15" s="56">
        <v>5</v>
      </c>
      <c r="V15" s="54">
        <v>2.6083359517229357E-2</v>
      </c>
      <c r="W15" s="360" t="s">
        <v>197</v>
      </c>
      <c r="X15" s="57">
        <v>0.25402616081235307</v>
      </c>
    </row>
    <row r="16" spans="1:24" s="361" customFormat="1" ht="15.75" thickBot="1" x14ac:dyDescent="0.3">
      <c r="A16" s="58" t="s">
        <v>56</v>
      </c>
      <c r="B16" s="355" t="s">
        <v>78</v>
      </c>
      <c r="C16" s="355" t="s">
        <v>80</v>
      </c>
      <c r="D16" s="59"/>
      <c r="E16" s="356" t="s">
        <v>71</v>
      </c>
      <c r="F16" s="60" t="s">
        <v>79</v>
      </c>
      <c r="G16" s="61" t="s">
        <v>69</v>
      </c>
      <c r="H16" s="355" t="s">
        <v>63</v>
      </c>
      <c r="I16" s="357" t="s">
        <v>52</v>
      </c>
      <c r="J16" s="60" t="s">
        <v>73</v>
      </c>
      <c r="K16" s="62"/>
      <c r="L16" s="456"/>
      <c r="M16" s="74" t="s">
        <v>150</v>
      </c>
      <c r="N16" s="118">
        <f>ABS(N15-N14)</f>
        <v>7.0197663150495415E-2</v>
      </c>
      <c r="O16" s="67" t="s">
        <v>150</v>
      </c>
      <c r="P16" s="63">
        <f>P14-P15</f>
        <v>0.16791314974679364</v>
      </c>
      <c r="Q16" s="69" t="s">
        <v>276</v>
      </c>
      <c r="R16" s="63">
        <v>0.1727201177777597</v>
      </c>
      <c r="S16" s="72">
        <v>3</v>
      </c>
      <c r="T16" s="63">
        <v>8.1841298890784536E-2</v>
      </c>
      <c r="U16" s="358">
        <v>6</v>
      </c>
      <c r="V16" s="63">
        <v>0.11190169328581001</v>
      </c>
      <c r="W16" s="69" t="s">
        <v>278</v>
      </c>
      <c r="X16" s="63">
        <v>2.7426047825815803E-2</v>
      </c>
    </row>
    <row r="17" spans="1:24" s="361" customFormat="1" ht="15.75" thickTop="1" x14ac:dyDescent="0.25">
      <c r="A17" s="393" t="s">
        <v>1021</v>
      </c>
      <c r="B17" s="393"/>
      <c r="C17" s="393"/>
      <c r="D17" s="393"/>
      <c r="E17" s="393"/>
      <c r="F17" s="393"/>
      <c r="G17" s="393"/>
      <c r="H17" s="393"/>
      <c r="I17" s="393"/>
      <c r="J17" s="393"/>
      <c r="K17" s="393"/>
      <c r="L17" s="455"/>
      <c r="M17" s="391" t="s">
        <v>267</v>
      </c>
      <c r="N17" s="385"/>
      <c r="O17" s="392" t="s">
        <v>270</v>
      </c>
      <c r="P17" s="385"/>
      <c r="Q17" s="389" t="s">
        <v>274</v>
      </c>
      <c r="R17" s="385"/>
      <c r="S17" s="389" t="s">
        <v>277</v>
      </c>
      <c r="T17" s="385"/>
      <c r="U17" s="385"/>
      <c r="V17" s="385"/>
      <c r="W17" s="389" t="s">
        <v>279</v>
      </c>
      <c r="X17" s="385"/>
    </row>
    <row r="18" spans="1:24" s="361" customFormat="1" x14ac:dyDescent="0.25">
      <c r="A18" s="25" t="s">
        <v>50</v>
      </c>
      <c r="B18" s="10" t="s">
        <v>78</v>
      </c>
      <c r="C18" s="10" t="s">
        <v>72</v>
      </c>
      <c r="D18" s="23"/>
      <c r="E18" s="20"/>
      <c r="F18" s="26" t="s">
        <v>58</v>
      </c>
      <c r="G18" s="21" t="s">
        <v>63</v>
      </c>
      <c r="H18" s="10" t="s">
        <v>52</v>
      </c>
      <c r="I18" s="11" t="s">
        <v>69</v>
      </c>
      <c r="J18" s="26" t="s">
        <v>73</v>
      </c>
      <c r="K18" s="346" t="s">
        <v>56</v>
      </c>
      <c r="L18" s="27" t="s">
        <v>57</v>
      </c>
      <c r="M18" s="64" t="s">
        <v>268</v>
      </c>
      <c r="N18" s="53">
        <v>0.45480533920539545</v>
      </c>
      <c r="O18" s="66" t="s">
        <v>271</v>
      </c>
      <c r="P18" s="53">
        <v>0.22066998799686177</v>
      </c>
      <c r="Q18" s="68" t="s">
        <v>275</v>
      </c>
      <c r="R18" s="53">
        <v>0.19203622044771435</v>
      </c>
      <c r="S18" s="70">
        <v>1</v>
      </c>
      <c r="T18" s="53">
        <v>0.52593258741152593</v>
      </c>
      <c r="U18" s="55">
        <v>4</v>
      </c>
      <c r="V18" s="53">
        <v>2.8039814917937396E-2</v>
      </c>
      <c r="W18" s="68" t="s">
        <v>196</v>
      </c>
      <c r="X18" s="189">
        <v>0.74748647502776921</v>
      </c>
    </row>
    <row r="19" spans="1:24" s="361" customFormat="1" x14ac:dyDescent="0.25">
      <c r="A19" s="12" t="s">
        <v>51</v>
      </c>
      <c r="B19" s="13" t="s">
        <v>76</v>
      </c>
      <c r="C19" s="13" t="s">
        <v>53</v>
      </c>
      <c r="D19" s="14" t="s">
        <v>67</v>
      </c>
      <c r="E19" s="15" t="s">
        <v>64</v>
      </c>
      <c r="F19" s="16" t="s">
        <v>68</v>
      </c>
      <c r="G19" s="12" t="s">
        <v>54</v>
      </c>
      <c r="H19" s="13" t="s">
        <v>77</v>
      </c>
      <c r="I19" s="12" t="s">
        <v>74</v>
      </c>
      <c r="J19" s="14" t="s">
        <v>66</v>
      </c>
      <c r="K19" s="16" t="s">
        <v>49</v>
      </c>
      <c r="L19" s="17"/>
      <c r="M19" s="64" t="s">
        <v>269</v>
      </c>
      <c r="N19" s="54">
        <v>0.54362513839369608</v>
      </c>
      <c r="O19" s="66" t="s">
        <v>272</v>
      </c>
      <c r="P19" s="54">
        <v>3.3139031821663466E-2</v>
      </c>
      <c r="Q19" s="68" t="s">
        <v>151</v>
      </c>
      <c r="R19" s="54">
        <v>0.66174849950554249</v>
      </c>
      <c r="S19" s="71">
        <v>2</v>
      </c>
      <c r="T19" s="54">
        <v>0.23664854307150851</v>
      </c>
      <c r="U19" s="56">
        <v>5</v>
      </c>
      <c r="V19" s="54">
        <v>3.4866865805241294E-2</v>
      </c>
      <c r="W19" s="360" t="s">
        <v>197</v>
      </c>
      <c r="X19" s="57">
        <v>0.24219171695173153</v>
      </c>
    </row>
    <row r="20" spans="1:24" s="361" customFormat="1" ht="15.75" thickBot="1" x14ac:dyDescent="0.3">
      <c r="A20" s="58" t="s">
        <v>61</v>
      </c>
      <c r="B20" s="355" t="s">
        <v>71</v>
      </c>
      <c r="C20" s="355" t="s">
        <v>59</v>
      </c>
      <c r="D20" s="59" t="s">
        <v>62</v>
      </c>
      <c r="E20" s="356" t="s">
        <v>80</v>
      </c>
      <c r="F20" s="60" t="s">
        <v>79</v>
      </c>
      <c r="G20" s="61" t="s">
        <v>75</v>
      </c>
      <c r="H20" s="355" t="s">
        <v>65</v>
      </c>
      <c r="I20" s="357" t="s">
        <v>55</v>
      </c>
      <c r="J20" s="60" t="s">
        <v>70</v>
      </c>
      <c r="K20" s="62"/>
      <c r="L20" s="62"/>
      <c r="M20" s="74" t="s">
        <v>150</v>
      </c>
      <c r="N20" s="118">
        <f>ABS(N19-N18)</f>
        <v>8.881979918830063E-2</v>
      </c>
      <c r="O20" s="67" t="s">
        <v>150</v>
      </c>
      <c r="P20" s="63">
        <f>P18-P19</f>
        <v>0.1875309561751983</v>
      </c>
      <c r="Q20" s="69" t="s">
        <v>276</v>
      </c>
      <c r="R20" s="63">
        <v>0.14464575764583462</v>
      </c>
      <c r="S20" s="72">
        <v>3</v>
      </c>
      <c r="T20" s="63">
        <v>9.7303485996584754E-2</v>
      </c>
      <c r="U20" s="358">
        <v>6</v>
      </c>
      <c r="V20" s="63">
        <v>7.2098867348988988E-2</v>
      </c>
      <c r="W20" s="69" t="s">
        <v>278</v>
      </c>
      <c r="X20" s="63">
        <v>3.1404849513322251E-2</v>
      </c>
    </row>
    <row r="21" spans="1:24" ht="15.75" thickTop="1" x14ac:dyDescent="0.25">
      <c r="A21" s="390" t="s">
        <v>264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1" t="s">
        <v>267</v>
      </c>
      <c r="N21" s="385"/>
      <c r="O21" s="392" t="s">
        <v>270</v>
      </c>
      <c r="P21" s="385"/>
      <c r="Q21" s="389" t="s">
        <v>274</v>
      </c>
      <c r="R21" s="385"/>
      <c r="S21" s="389" t="s">
        <v>277</v>
      </c>
      <c r="T21" s="385"/>
      <c r="U21" s="385"/>
      <c r="V21" s="385"/>
      <c r="W21" s="389" t="s">
        <v>279</v>
      </c>
      <c r="X21" s="385"/>
    </row>
    <row r="22" spans="1:24" x14ac:dyDescent="0.25">
      <c r="A22" s="25" t="s">
        <v>57</v>
      </c>
      <c r="B22" s="10" t="s">
        <v>51</v>
      </c>
      <c r="C22" s="10" t="s">
        <v>74</v>
      </c>
      <c r="D22" s="23" t="s">
        <v>78</v>
      </c>
      <c r="E22" s="20" t="s">
        <v>80</v>
      </c>
      <c r="F22" s="26" t="s">
        <v>73</v>
      </c>
      <c r="G22" s="21" t="s">
        <v>65</v>
      </c>
      <c r="H22" s="10" t="s">
        <v>52</v>
      </c>
      <c r="I22" s="11" t="s">
        <v>75</v>
      </c>
      <c r="J22" s="26" t="s">
        <v>49</v>
      </c>
      <c r="K22" s="346" t="s">
        <v>59</v>
      </c>
      <c r="L22" s="27" t="s">
        <v>60</v>
      </c>
      <c r="M22" s="64" t="s">
        <v>268</v>
      </c>
      <c r="N22" s="53">
        <v>0.50507918098616211</v>
      </c>
      <c r="O22" s="66" t="s">
        <v>271</v>
      </c>
      <c r="P22" s="53">
        <v>0.1405647919583092</v>
      </c>
      <c r="Q22" s="68" t="s">
        <v>275</v>
      </c>
      <c r="R22" s="53">
        <v>0.23749961001347067</v>
      </c>
      <c r="S22" s="70">
        <v>1</v>
      </c>
      <c r="T22" s="53">
        <v>0.56485529511405541</v>
      </c>
      <c r="U22" s="55">
        <v>4</v>
      </c>
      <c r="V22" s="53">
        <v>4.830097808082226E-2</v>
      </c>
      <c r="W22" s="68" t="s">
        <v>196</v>
      </c>
      <c r="X22" s="54">
        <v>0.74732500770633004</v>
      </c>
    </row>
    <row r="23" spans="1:24" x14ac:dyDescent="0.25">
      <c r="A23" s="12" t="s">
        <v>64</v>
      </c>
      <c r="B23" s="13" t="s">
        <v>67</v>
      </c>
      <c r="C23" s="13" t="s">
        <v>76</v>
      </c>
      <c r="D23" s="14" t="s">
        <v>53</v>
      </c>
      <c r="E23" s="15" t="s">
        <v>72</v>
      </c>
      <c r="F23" s="16" t="s">
        <v>69</v>
      </c>
      <c r="G23" s="12" t="s">
        <v>63</v>
      </c>
      <c r="H23" s="13" t="s">
        <v>54</v>
      </c>
      <c r="I23" s="12" t="s">
        <v>77</v>
      </c>
      <c r="J23" s="14" t="s">
        <v>68</v>
      </c>
      <c r="K23" s="16" t="s">
        <v>66</v>
      </c>
      <c r="L23" s="17"/>
      <c r="M23" s="64" t="s">
        <v>269</v>
      </c>
      <c r="N23" s="54">
        <v>0.49491900083201984</v>
      </c>
      <c r="O23" s="66" t="s">
        <v>272</v>
      </c>
      <c r="P23" s="54">
        <v>0.10185463190104278</v>
      </c>
      <c r="Q23" s="68" t="s">
        <v>151</v>
      </c>
      <c r="R23" s="54">
        <v>0.66512918187577608</v>
      </c>
      <c r="S23" s="71">
        <v>2</v>
      </c>
      <c r="T23" s="54">
        <v>0.24686940525677975</v>
      </c>
      <c r="U23" s="56">
        <v>5</v>
      </c>
      <c r="V23" s="54">
        <v>2.9977101423890345E-2</v>
      </c>
      <c r="W23" s="108" t="s">
        <v>197</v>
      </c>
      <c r="X23" s="57">
        <v>0.25267499229367074</v>
      </c>
    </row>
    <row r="24" spans="1:24" ht="15.75" thickBot="1" x14ac:dyDescent="0.3">
      <c r="A24" s="58" t="s">
        <v>62</v>
      </c>
      <c r="B24" s="355" t="s">
        <v>50</v>
      </c>
      <c r="C24" s="355" t="s">
        <v>71</v>
      </c>
      <c r="D24" s="59" t="s">
        <v>0</v>
      </c>
      <c r="E24" s="356" t="s">
        <v>61</v>
      </c>
      <c r="F24" s="60" t="s">
        <v>56</v>
      </c>
      <c r="G24" s="61" t="s">
        <v>79</v>
      </c>
      <c r="H24" s="355" t="s">
        <v>55</v>
      </c>
      <c r="I24" s="357" t="s">
        <v>70</v>
      </c>
      <c r="J24" s="60" t="s">
        <v>58</v>
      </c>
      <c r="K24" s="62"/>
      <c r="L24" s="62"/>
      <c r="M24" s="74" t="s">
        <v>150</v>
      </c>
      <c r="N24" s="118">
        <f>ABS(N23-N22)</f>
        <v>1.0160180154142273E-2</v>
      </c>
      <c r="O24" s="67" t="s">
        <v>150</v>
      </c>
      <c r="P24" s="63">
        <f>P22-P23</f>
        <v>3.8710160057266421E-2</v>
      </c>
      <c r="Q24" s="69" t="s">
        <v>276</v>
      </c>
      <c r="R24" s="63">
        <v>9.7369389928935082E-2</v>
      </c>
      <c r="S24" s="72">
        <v>3</v>
      </c>
      <c r="T24" s="63">
        <v>6.1465856362496463E-2</v>
      </c>
      <c r="U24" s="358">
        <v>6</v>
      </c>
      <c r="V24" s="63">
        <v>4.821208911593329E-2</v>
      </c>
      <c r="W24" s="69" t="s">
        <v>278</v>
      </c>
      <c r="X24" s="63">
        <v>2.8788863972364721E-2</v>
      </c>
    </row>
    <row r="25" spans="1:24" ht="15.75" thickTop="1" x14ac:dyDescent="0.25">
      <c r="A25" s="390" t="s">
        <v>1022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1" t="s">
        <v>267</v>
      </c>
      <c r="N25" s="385"/>
      <c r="O25" s="392" t="s">
        <v>270</v>
      </c>
      <c r="P25" s="385"/>
      <c r="Q25" s="389" t="s">
        <v>274</v>
      </c>
      <c r="R25" s="385"/>
      <c r="S25" s="389" t="s">
        <v>277</v>
      </c>
      <c r="T25" s="385"/>
      <c r="U25" s="385"/>
      <c r="V25" s="385"/>
      <c r="W25" s="389" t="s">
        <v>279</v>
      </c>
      <c r="X25" s="385"/>
    </row>
    <row r="26" spans="1:24" x14ac:dyDescent="0.25">
      <c r="A26" s="25" t="s">
        <v>80</v>
      </c>
      <c r="B26" s="10" t="s">
        <v>65</v>
      </c>
      <c r="C26" s="10" t="s">
        <v>59</v>
      </c>
      <c r="D26" s="23" t="s">
        <v>62</v>
      </c>
      <c r="E26" s="20" t="s">
        <v>72</v>
      </c>
      <c r="F26" s="26" t="s">
        <v>58</v>
      </c>
      <c r="G26" s="21" t="s">
        <v>56</v>
      </c>
      <c r="H26" s="10" t="s">
        <v>69</v>
      </c>
      <c r="I26" s="11" t="s">
        <v>68</v>
      </c>
      <c r="J26" s="26" t="s">
        <v>63</v>
      </c>
      <c r="K26" s="346" t="s">
        <v>57</v>
      </c>
      <c r="L26" s="27" t="s">
        <v>60</v>
      </c>
      <c r="M26" s="64" t="s">
        <v>268</v>
      </c>
      <c r="N26" s="53">
        <v>0.52348623138677564</v>
      </c>
      <c r="O26" s="66" t="s">
        <v>271</v>
      </c>
      <c r="P26" s="53">
        <v>0.18993965501181284</v>
      </c>
      <c r="Q26" s="68" t="s">
        <v>275</v>
      </c>
      <c r="R26" s="53">
        <v>0.23019764965538655</v>
      </c>
      <c r="S26" s="70">
        <v>1</v>
      </c>
      <c r="T26" s="53">
        <v>0.58067439421582789</v>
      </c>
      <c r="U26" s="55">
        <v>4</v>
      </c>
      <c r="V26" s="53">
        <v>6.6830168212663799E-2</v>
      </c>
      <c r="W26" s="68" t="s">
        <v>196</v>
      </c>
      <c r="X26" s="54">
        <v>0.71227764259091875</v>
      </c>
    </row>
    <row r="27" spans="1:24" x14ac:dyDescent="0.25">
      <c r="A27" s="12" t="s">
        <v>53</v>
      </c>
      <c r="B27" s="13" t="s">
        <v>64</v>
      </c>
      <c r="C27" s="13" t="s">
        <v>67</v>
      </c>
      <c r="D27" s="14" t="s">
        <v>76</v>
      </c>
      <c r="E27" s="15" t="s">
        <v>51</v>
      </c>
      <c r="F27" s="16" t="s">
        <v>75</v>
      </c>
      <c r="G27" s="12" t="s">
        <v>74</v>
      </c>
      <c r="H27" s="13" t="s">
        <v>77</v>
      </c>
      <c r="I27" s="12" t="s">
        <v>66</v>
      </c>
      <c r="J27" s="14" t="s">
        <v>54</v>
      </c>
      <c r="K27" s="16" t="s">
        <v>50</v>
      </c>
      <c r="L27" s="17"/>
      <c r="M27" s="64" t="s">
        <v>269</v>
      </c>
      <c r="N27" s="54">
        <v>0.47651195043140615</v>
      </c>
      <c r="O27" s="66" t="s">
        <v>272</v>
      </c>
      <c r="P27" s="54">
        <v>0.10016251864548693</v>
      </c>
      <c r="Q27" s="68" t="s">
        <v>151</v>
      </c>
      <c r="R27" s="54">
        <v>0.64232266293746021</v>
      </c>
      <c r="S27" s="71">
        <v>2</v>
      </c>
      <c r="T27" s="54">
        <v>0.17327667593381224</v>
      </c>
      <c r="U27" s="56">
        <v>5</v>
      </c>
      <c r="V27" s="54">
        <v>6.8936693079622746E-2</v>
      </c>
      <c r="W27" s="108" t="s">
        <v>197</v>
      </c>
      <c r="X27" s="57">
        <v>0.28772235740908214</v>
      </c>
    </row>
    <row r="28" spans="1:24" ht="15.75" thickBot="1" x14ac:dyDescent="0.3">
      <c r="A28" s="58" t="s">
        <v>49</v>
      </c>
      <c r="B28" s="355" t="s">
        <v>71</v>
      </c>
      <c r="C28" s="355" t="s">
        <v>0</v>
      </c>
      <c r="D28" s="59" t="s">
        <v>52</v>
      </c>
      <c r="E28" s="356" t="s">
        <v>78</v>
      </c>
      <c r="F28" s="60" t="s">
        <v>55</v>
      </c>
      <c r="G28" s="61" t="s">
        <v>61</v>
      </c>
      <c r="H28" s="355" t="s">
        <v>70</v>
      </c>
      <c r="I28" s="357" t="s">
        <v>73</v>
      </c>
      <c r="J28" s="60" t="s">
        <v>79</v>
      </c>
      <c r="K28" s="62"/>
      <c r="L28" s="62"/>
      <c r="M28" s="74" t="s">
        <v>150</v>
      </c>
      <c r="N28" s="118">
        <f>ABS(N27-N26)</f>
        <v>4.6974280955369485E-2</v>
      </c>
      <c r="O28" s="67" t="s">
        <v>150</v>
      </c>
      <c r="P28" s="63">
        <f>P26-P27</f>
        <v>8.9777136366325908E-2</v>
      </c>
      <c r="Q28" s="69" t="s">
        <v>276</v>
      </c>
      <c r="R28" s="63">
        <v>0.12747786922533505</v>
      </c>
      <c r="S28" s="72">
        <v>3</v>
      </c>
      <c r="T28" s="63">
        <v>6.3638146108241589E-2</v>
      </c>
      <c r="U28" s="358">
        <v>6</v>
      </c>
      <c r="V28" s="63">
        <v>4.6324647803809266E-2</v>
      </c>
      <c r="W28" s="69" t="s">
        <v>278</v>
      </c>
      <c r="X28" s="63">
        <v>4.5426422062394424E-2</v>
      </c>
    </row>
    <row r="29" spans="1:24" ht="15.75" thickTop="1" x14ac:dyDescent="0.25">
      <c r="A29" s="390" t="s">
        <v>193</v>
      </c>
      <c r="B29" s="390"/>
      <c r="C29" s="390"/>
      <c r="D29" s="390"/>
      <c r="E29" s="390"/>
      <c r="F29" s="390"/>
      <c r="G29" s="390"/>
      <c r="H29" s="390"/>
      <c r="I29" s="390"/>
      <c r="J29" s="390"/>
      <c r="K29" s="390"/>
      <c r="L29" s="390"/>
      <c r="M29" s="391" t="s">
        <v>267</v>
      </c>
      <c r="N29" s="385"/>
      <c r="O29" s="392" t="s">
        <v>270</v>
      </c>
      <c r="P29" s="385"/>
      <c r="Q29" s="389" t="s">
        <v>274</v>
      </c>
      <c r="R29" s="385"/>
      <c r="S29" s="389" t="s">
        <v>277</v>
      </c>
      <c r="T29" s="385"/>
      <c r="U29" s="385"/>
      <c r="V29" s="385"/>
      <c r="W29" s="389" t="s">
        <v>279</v>
      </c>
      <c r="X29" s="385"/>
    </row>
    <row r="30" spans="1:24" x14ac:dyDescent="0.25">
      <c r="A30" s="25" t="s">
        <v>80</v>
      </c>
      <c r="B30" s="10" t="s">
        <v>72</v>
      </c>
      <c r="C30" s="10" t="s">
        <v>51</v>
      </c>
      <c r="D30" s="23" t="s">
        <v>0</v>
      </c>
      <c r="E30" s="20" t="s">
        <v>62</v>
      </c>
      <c r="F30" s="26" t="s">
        <v>61</v>
      </c>
      <c r="G30" s="21" t="s">
        <v>58</v>
      </c>
      <c r="H30" s="10" t="s">
        <v>69</v>
      </c>
      <c r="I30" s="11" t="s">
        <v>55</v>
      </c>
      <c r="J30" s="26" t="s">
        <v>73</v>
      </c>
      <c r="K30" s="346" t="s">
        <v>57</v>
      </c>
      <c r="L30" s="27" t="s">
        <v>60</v>
      </c>
      <c r="M30" s="64" t="s">
        <v>268</v>
      </c>
      <c r="N30" s="53">
        <v>0.53647534309302547</v>
      </c>
      <c r="O30" s="66" t="s">
        <v>271</v>
      </c>
      <c r="P30" s="53">
        <v>0.18678662585186803</v>
      </c>
      <c r="Q30" s="68" t="s">
        <v>275</v>
      </c>
      <c r="R30" s="53">
        <v>0.15635278189150734</v>
      </c>
      <c r="S30" s="70">
        <v>1</v>
      </c>
      <c r="T30" s="53">
        <v>0.56868160549481983</v>
      </c>
      <c r="U30" s="55">
        <v>4</v>
      </c>
      <c r="V30" s="53">
        <v>6.4161396134476217E-2</v>
      </c>
      <c r="W30" s="68" t="s">
        <v>196</v>
      </c>
      <c r="X30" s="54">
        <v>0.72765315522948937</v>
      </c>
    </row>
    <row r="31" spans="1:24" x14ac:dyDescent="0.25">
      <c r="A31" s="12" t="s">
        <v>76</v>
      </c>
      <c r="B31" s="13" t="s">
        <v>53</v>
      </c>
      <c r="C31" s="13" t="s">
        <v>67</v>
      </c>
      <c r="D31" s="14" t="s">
        <v>64</v>
      </c>
      <c r="E31" s="15" t="s">
        <v>74</v>
      </c>
      <c r="F31" s="16" t="s">
        <v>63</v>
      </c>
      <c r="G31" s="12" t="s">
        <v>68</v>
      </c>
      <c r="H31" s="13" t="s">
        <v>77</v>
      </c>
      <c r="I31" s="12" t="s">
        <v>54</v>
      </c>
      <c r="J31" s="14" t="s">
        <v>66</v>
      </c>
      <c r="K31" s="16" t="s">
        <v>52</v>
      </c>
      <c r="L31" s="17"/>
      <c r="M31" s="64" t="s">
        <v>269</v>
      </c>
      <c r="N31" s="54">
        <v>0.46352283872515637</v>
      </c>
      <c r="O31" s="66" t="s">
        <v>272</v>
      </c>
      <c r="P31" s="54">
        <v>9.131433483425655E-2</v>
      </c>
      <c r="Q31" s="68" t="s">
        <v>151</v>
      </c>
      <c r="R31" s="54">
        <v>0.70516319007946549</v>
      </c>
      <c r="S31" s="71">
        <v>2</v>
      </c>
      <c r="T31" s="54">
        <v>0.2291485644554169</v>
      </c>
      <c r="U31" s="56">
        <v>5</v>
      </c>
      <c r="V31" s="54">
        <v>2.318874967909031E-2</v>
      </c>
      <c r="W31" s="108" t="s">
        <v>197</v>
      </c>
      <c r="X31" s="57">
        <v>0.27234684477051174</v>
      </c>
    </row>
    <row r="32" spans="1:24" ht="15.75" thickBot="1" x14ac:dyDescent="0.3">
      <c r="A32" s="58" t="s">
        <v>78</v>
      </c>
      <c r="B32" s="355" t="s">
        <v>59</v>
      </c>
      <c r="C32" s="355" t="s">
        <v>50</v>
      </c>
      <c r="D32" s="59" t="s">
        <v>65</v>
      </c>
      <c r="E32" s="356" t="s">
        <v>71</v>
      </c>
      <c r="F32" s="60" t="s">
        <v>79</v>
      </c>
      <c r="G32" s="61" t="s">
        <v>75</v>
      </c>
      <c r="H32" s="355" t="s">
        <v>70</v>
      </c>
      <c r="I32" s="357" t="s">
        <v>56</v>
      </c>
      <c r="J32" s="60" t="s">
        <v>49</v>
      </c>
      <c r="K32" s="62"/>
      <c r="L32" s="62"/>
      <c r="M32" s="74" t="s">
        <v>150</v>
      </c>
      <c r="N32" s="118">
        <f>ABS(N31-N30)</f>
        <v>7.2952504367869098E-2</v>
      </c>
      <c r="O32" s="67" t="s">
        <v>150</v>
      </c>
      <c r="P32" s="63">
        <f>P30-P31</f>
        <v>9.5472291017611483E-2</v>
      </c>
      <c r="Q32" s="69" t="s">
        <v>276</v>
      </c>
      <c r="R32" s="63">
        <v>0.13848220984720899</v>
      </c>
      <c r="S32" s="72">
        <v>3</v>
      </c>
      <c r="T32" s="63">
        <v>7.7341691335774163E-2</v>
      </c>
      <c r="U32" s="358">
        <v>6</v>
      </c>
      <c r="V32" s="63">
        <v>3.715871825440005E-2</v>
      </c>
      <c r="W32" s="69" t="s">
        <v>278</v>
      </c>
      <c r="X32" s="63">
        <v>4.2908139261233859E-2</v>
      </c>
    </row>
    <row r="33" spans="11:15" ht="15.75" thickTop="1" x14ac:dyDescent="0.25"/>
    <row r="34" spans="11:15" x14ac:dyDescent="0.25">
      <c r="K34" s="2"/>
      <c r="L34" s="2"/>
      <c r="N34" s="2"/>
    </row>
    <row r="35" spans="11:15" x14ac:dyDescent="0.25">
      <c r="L35" s="2"/>
      <c r="M35" s="2"/>
      <c r="N35" s="2"/>
      <c r="O35" s="2"/>
    </row>
  </sheetData>
  <mergeCells count="48">
    <mergeCell ref="O13:P13"/>
    <mergeCell ref="Q13:R13"/>
    <mergeCell ref="S13:V13"/>
    <mergeCell ref="W13:X13"/>
    <mergeCell ref="A17:L17"/>
    <mergeCell ref="M17:N17"/>
    <mergeCell ref="O17:P17"/>
    <mergeCell ref="Q17:R17"/>
    <mergeCell ref="S17:V17"/>
    <mergeCell ref="W17:X17"/>
    <mergeCell ref="W9:X9"/>
    <mergeCell ref="W29:X29"/>
    <mergeCell ref="A25:L25"/>
    <mergeCell ref="M25:N25"/>
    <mergeCell ref="O25:P25"/>
    <mergeCell ref="Q25:R25"/>
    <mergeCell ref="S25:V25"/>
    <mergeCell ref="W25:X25"/>
    <mergeCell ref="A29:L29"/>
    <mergeCell ref="M29:N29"/>
    <mergeCell ref="O29:P29"/>
    <mergeCell ref="Q29:R29"/>
    <mergeCell ref="S29:V29"/>
    <mergeCell ref="W21:X21"/>
    <mergeCell ref="A13:L13"/>
    <mergeCell ref="M13:N13"/>
    <mergeCell ref="W5:X5"/>
    <mergeCell ref="A21:L21"/>
    <mergeCell ref="M21:N21"/>
    <mergeCell ref="O21:P21"/>
    <mergeCell ref="Q21:R21"/>
    <mergeCell ref="S21:V21"/>
    <mergeCell ref="A9:L9"/>
    <mergeCell ref="M9:N9"/>
    <mergeCell ref="O9:P9"/>
    <mergeCell ref="Q9:R9"/>
    <mergeCell ref="A5:L5"/>
    <mergeCell ref="M5:N5"/>
    <mergeCell ref="O5:P5"/>
    <mergeCell ref="Q5:R5"/>
    <mergeCell ref="S5:V5"/>
    <mergeCell ref="S9:V9"/>
    <mergeCell ref="W1:X1"/>
    <mergeCell ref="A1:L1"/>
    <mergeCell ref="M1:N1"/>
    <mergeCell ref="O1:P1"/>
    <mergeCell ref="Q1:R1"/>
    <mergeCell ref="S1:V1"/>
  </mergeCells>
  <conditionalFormatting sqref="N4 N8 N12 N24 N28 N32 N16 N2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 P8 P12 P24 P28 P32 P20 P1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 T10 T22 T26 T30 T14 T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 X6 X10 X22 X26 X30 X14 X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8 X32 X24 X12 X8 X4 X16 X20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5860-CB8B-439A-B511-A5B591109DBF}">
  <sheetPr>
    <tabColor theme="3" tint="0.59999389629810485"/>
  </sheetPr>
  <dimension ref="A1:AD150"/>
  <sheetViews>
    <sheetView workbookViewId="0">
      <selection activeCell="A35" sqref="A35:P35"/>
    </sheetView>
  </sheetViews>
  <sheetFormatPr defaultColWidth="0" defaultRowHeight="13.7" customHeight="1" outlineLevelRow="1" x14ac:dyDescent="0.25"/>
  <cols>
    <col min="1" max="1" width="12" style="97" bestFit="1" customWidth="1"/>
    <col min="2" max="15" width="10.7109375" style="110" customWidth="1"/>
    <col min="16" max="16" width="12" style="97" bestFit="1" customWidth="1"/>
    <col min="17" max="17" width="10.7109375" style="110" customWidth="1"/>
    <col min="18" max="21" width="10.85546875" style="110" customWidth="1"/>
    <col min="22" max="30" width="0" style="110" hidden="1" customWidth="1"/>
    <col min="31" max="16384" width="10.7109375" style="110" hidden="1"/>
  </cols>
  <sheetData>
    <row r="1" spans="1:30" ht="13.7" customHeight="1" x14ac:dyDescent="0.25">
      <c r="A1" s="404" t="s">
        <v>901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</row>
    <row r="2" spans="1:30" ht="13.7" hidden="1" customHeight="1" outlineLevel="1" x14ac:dyDescent="0.25">
      <c r="A2" s="91" t="s">
        <v>43</v>
      </c>
      <c r="B2" s="81" t="s">
        <v>5</v>
      </c>
      <c r="C2" s="81">
        <v>1</v>
      </c>
      <c r="D2" s="81">
        <v>2</v>
      </c>
      <c r="E2" s="80">
        <v>3</v>
      </c>
      <c r="F2" s="80">
        <v>4</v>
      </c>
      <c r="G2" s="80">
        <v>5</v>
      </c>
      <c r="H2" s="80">
        <v>6</v>
      </c>
      <c r="I2" s="81">
        <v>7</v>
      </c>
      <c r="J2" s="81">
        <v>8</v>
      </c>
      <c r="K2" s="80">
        <v>9</v>
      </c>
      <c r="L2" s="80">
        <v>0</v>
      </c>
      <c r="M2" s="80" t="s">
        <v>1</v>
      </c>
      <c r="N2" s="80" t="s">
        <v>2</v>
      </c>
      <c r="O2" s="80" t="s">
        <v>3</v>
      </c>
      <c r="P2" s="99" t="s">
        <v>43</v>
      </c>
      <c r="R2" s="408" t="s">
        <v>898</v>
      </c>
      <c r="S2" s="408"/>
      <c r="T2" s="408"/>
      <c r="U2" s="408"/>
      <c r="V2" s="112"/>
      <c r="W2" s="112"/>
      <c r="X2" s="112"/>
      <c r="Y2" s="112"/>
      <c r="Z2" s="112"/>
      <c r="AA2" s="112"/>
      <c r="AB2" s="112"/>
      <c r="AC2" s="112"/>
      <c r="AD2" s="112"/>
    </row>
    <row r="3" spans="1:30" ht="13.7" hidden="1" customHeight="1" outlineLevel="1" x14ac:dyDescent="0.25">
      <c r="A3" s="92" t="s">
        <v>300</v>
      </c>
      <c r="B3" s="253" t="s">
        <v>81</v>
      </c>
      <c r="C3" s="269" t="s">
        <v>102</v>
      </c>
      <c r="D3" s="269" t="s">
        <v>103</v>
      </c>
      <c r="E3" s="269" t="s">
        <v>104</v>
      </c>
      <c r="F3" s="269" t="s">
        <v>105</v>
      </c>
      <c r="G3" s="269" t="s">
        <v>106</v>
      </c>
      <c r="H3" s="269" t="s">
        <v>107</v>
      </c>
      <c r="I3" s="269" t="s">
        <v>108</v>
      </c>
      <c r="J3" s="269" t="s">
        <v>109</v>
      </c>
      <c r="K3" s="269" t="s">
        <v>110</v>
      </c>
      <c r="L3" s="269" t="s">
        <v>111</v>
      </c>
      <c r="M3" s="287" t="s">
        <v>968</v>
      </c>
      <c r="N3" s="287" t="s">
        <v>967</v>
      </c>
      <c r="O3" s="256" t="s">
        <v>130</v>
      </c>
      <c r="P3" s="100" t="s">
        <v>300</v>
      </c>
      <c r="R3" s="404" t="s">
        <v>317</v>
      </c>
      <c r="S3" s="404"/>
      <c r="T3" s="404"/>
      <c r="U3" s="404"/>
      <c r="V3" s="112"/>
      <c r="W3" s="112"/>
      <c r="X3" s="112"/>
      <c r="Y3" s="112"/>
      <c r="Z3" s="112"/>
      <c r="AA3" s="112"/>
      <c r="AB3" s="112"/>
      <c r="AC3" s="112"/>
      <c r="AD3" s="112"/>
    </row>
    <row r="4" spans="1:30" ht="13.7" hidden="1" customHeight="1" outlineLevel="1" x14ac:dyDescent="0.25">
      <c r="A4" s="93" t="s">
        <v>891</v>
      </c>
      <c r="B4" s="417" t="s">
        <v>145</v>
      </c>
      <c r="C4" s="235" t="s">
        <v>532</v>
      </c>
      <c r="D4" s="235" t="s">
        <v>902</v>
      </c>
      <c r="E4" s="235" t="s">
        <v>544</v>
      </c>
      <c r="F4" s="235" t="s">
        <v>531</v>
      </c>
      <c r="G4" s="235" t="s">
        <v>545</v>
      </c>
      <c r="H4" s="212" t="s">
        <v>605</v>
      </c>
      <c r="I4" s="212" t="s">
        <v>603</v>
      </c>
      <c r="J4" s="212" t="s">
        <v>907</v>
      </c>
      <c r="K4" s="212" t="s">
        <v>500</v>
      </c>
      <c r="L4" s="212" t="s">
        <v>600</v>
      </c>
      <c r="M4" s="212" t="s">
        <v>598</v>
      </c>
      <c r="N4" s="212" t="s">
        <v>596</v>
      </c>
      <c r="O4" s="419" t="s">
        <v>355</v>
      </c>
      <c r="P4" s="101" t="s">
        <v>891</v>
      </c>
      <c r="R4" s="409" t="s">
        <v>319</v>
      </c>
      <c r="S4" s="409"/>
      <c r="T4" s="409"/>
      <c r="U4" s="409"/>
      <c r="V4" s="112"/>
      <c r="W4" s="112"/>
      <c r="X4" s="112"/>
      <c r="Y4" s="112"/>
      <c r="Z4" s="112"/>
      <c r="AA4" s="112"/>
      <c r="AB4" s="112"/>
      <c r="AC4" s="112"/>
      <c r="AD4" s="112"/>
    </row>
    <row r="5" spans="1:30" s="190" customFormat="1" ht="13.7" hidden="1" customHeight="1" outlineLevel="1" x14ac:dyDescent="0.25">
      <c r="A5" s="93" t="s">
        <v>892</v>
      </c>
      <c r="B5" s="417"/>
      <c r="C5" s="235" t="s">
        <v>784</v>
      </c>
      <c r="D5" s="235" t="s">
        <v>786</v>
      </c>
      <c r="E5" s="235" t="s">
        <v>788</v>
      </c>
      <c r="F5" s="235" t="s">
        <v>790</v>
      </c>
      <c r="G5" s="235" t="s">
        <v>792</v>
      </c>
      <c r="H5" s="235" t="s">
        <v>794</v>
      </c>
      <c r="I5" s="235" t="s">
        <v>796</v>
      </c>
      <c r="J5" s="235" t="s">
        <v>798</v>
      </c>
      <c r="K5" s="235" t="s">
        <v>800</v>
      </c>
      <c r="L5" s="235" t="s">
        <v>802</v>
      </c>
      <c r="M5" s="235" t="s">
        <v>883</v>
      </c>
      <c r="N5" s="235" t="s">
        <v>804</v>
      </c>
      <c r="O5" s="419"/>
      <c r="P5" s="101" t="s">
        <v>892</v>
      </c>
      <c r="R5" s="407" t="s">
        <v>897</v>
      </c>
      <c r="S5" s="407"/>
      <c r="T5" s="407"/>
      <c r="U5" s="407"/>
      <c r="V5" s="204"/>
      <c r="W5" s="204"/>
      <c r="X5" s="204"/>
      <c r="Y5" s="204"/>
      <c r="Z5" s="204"/>
      <c r="AA5" s="204"/>
      <c r="AB5" s="204"/>
      <c r="AC5" s="204"/>
      <c r="AD5" s="204"/>
    </row>
    <row r="6" spans="1:30" ht="13.7" hidden="1" customHeight="1" outlineLevel="1" x14ac:dyDescent="0.25">
      <c r="A6" s="93" t="s">
        <v>893</v>
      </c>
      <c r="B6" s="418"/>
      <c r="C6" s="235" t="s">
        <v>534</v>
      </c>
      <c r="D6" s="235" t="s">
        <v>570</v>
      </c>
      <c r="E6" s="235" t="s">
        <v>571</v>
      </c>
      <c r="F6" s="235" t="s">
        <v>572</v>
      </c>
      <c r="G6" s="235" t="s">
        <v>573</v>
      </c>
      <c r="H6" s="212" t="s">
        <v>604</v>
      </c>
      <c r="I6" s="212" t="s">
        <v>602</v>
      </c>
      <c r="J6" s="212" t="s">
        <v>601</v>
      </c>
      <c r="K6" s="212" t="s">
        <v>502</v>
      </c>
      <c r="L6" s="212" t="s">
        <v>599</v>
      </c>
      <c r="M6" s="212" t="s">
        <v>597</v>
      </c>
      <c r="N6" s="212" t="s">
        <v>595</v>
      </c>
      <c r="O6" s="419" t="s">
        <v>349</v>
      </c>
      <c r="P6" s="101" t="s">
        <v>893</v>
      </c>
      <c r="R6" s="426" t="s">
        <v>885</v>
      </c>
      <c r="S6" s="426"/>
      <c r="T6" s="426"/>
      <c r="U6" s="426"/>
      <c r="V6" s="112"/>
      <c r="W6" s="112"/>
      <c r="X6" s="112"/>
      <c r="Y6" s="112"/>
      <c r="Z6" s="112"/>
      <c r="AA6" s="112"/>
      <c r="AB6" s="112"/>
      <c r="AC6" s="112"/>
      <c r="AD6" s="112"/>
    </row>
    <row r="7" spans="1:30" s="190" customFormat="1" ht="13.7" hidden="1" customHeight="1" outlineLevel="1" x14ac:dyDescent="0.25">
      <c r="A7" s="93" t="s">
        <v>894</v>
      </c>
      <c r="B7" s="418"/>
      <c r="C7" s="235" t="s">
        <v>785</v>
      </c>
      <c r="D7" s="235" t="s">
        <v>787</v>
      </c>
      <c r="E7" s="235" t="s">
        <v>789</v>
      </c>
      <c r="F7" s="235" t="s">
        <v>791</v>
      </c>
      <c r="G7" s="235" t="s">
        <v>793</v>
      </c>
      <c r="H7" s="235" t="s">
        <v>795</v>
      </c>
      <c r="I7" s="235" t="s">
        <v>797</v>
      </c>
      <c r="J7" s="235" t="s">
        <v>799</v>
      </c>
      <c r="K7" s="235" t="s">
        <v>801</v>
      </c>
      <c r="L7" s="235" t="s">
        <v>803</v>
      </c>
      <c r="M7" s="235" t="s">
        <v>884</v>
      </c>
      <c r="N7" s="235" t="s">
        <v>805</v>
      </c>
      <c r="O7" s="419"/>
      <c r="P7" s="101" t="s">
        <v>894</v>
      </c>
      <c r="R7" s="411" t="s">
        <v>497</v>
      </c>
      <c r="S7" s="411"/>
      <c r="T7" s="411"/>
      <c r="U7" s="411"/>
      <c r="V7" s="204"/>
      <c r="W7" s="204"/>
      <c r="X7" s="204"/>
      <c r="Y7" s="204"/>
      <c r="Z7" s="204"/>
      <c r="AA7" s="204"/>
      <c r="AB7" s="204"/>
      <c r="AC7" s="204"/>
      <c r="AD7" s="204"/>
    </row>
    <row r="8" spans="1:30" ht="13.7" hidden="1" customHeight="1" outlineLevel="1" x14ac:dyDescent="0.25">
      <c r="A8" s="94" t="s">
        <v>39</v>
      </c>
      <c r="B8" s="254" t="s">
        <v>484</v>
      </c>
      <c r="C8" s="250" t="s">
        <v>551</v>
      </c>
      <c r="D8" s="250" t="s">
        <v>552</v>
      </c>
      <c r="E8" s="250" t="s">
        <v>553</v>
      </c>
      <c r="F8" s="250" t="s">
        <v>554</v>
      </c>
      <c r="G8" s="250" t="s">
        <v>555</v>
      </c>
      <c r="H8" s="250" t="s">
        <v>556</v>
      </c>
      <c r="I8" s="250" t="s">
        <v>558</v>
      </c>
      <c r="J8" s="250" t="s">
        <v>557</v>
      </c>
      <c r="K8" s="249" t="s">
        <v>609</v>
      </c>
      <c r="L8" s="250" t="s">
        <v>559</v>
      </c>
      <c r="M8" s="250" t="s">
        <v>561</v>
      </c>
      <c r="N8" s="250" t="s">
        <v>560</v>
      </c>
      <c r="O8" s="256" t="s">
        <v>356</v>
      </c>
      <c r="P8" s="102" t="s">
        <v>39</v>
      </c>
      <c r="R8" s="410" t="s">
        <v>318</v>
      </c>
      <c r="S8" s="410"/>
      <c r="T8" s="410"/>
      <c r="U8" s="410"/>
      <c r="V8" s="112"/>
      <c r="W8" s="112"/>
      <c r="X8" s="112"/>
      <c r="Y8" s="112"/>
      <c r="Z8" s="112"/>
      <c r="AA8" s="112"/>
      <c r="AB8" s="112"/>
      <c r="AC8" s="112"/>
      <c r="AD8" s="112"/>
    </row>
    <row r="9" spans="1:30" s="267" customFormat="1" ht="13.7" hidden="1" customHeight="1" outlineLevel="1" thickBot="1" x14ac:dyDescent="0.3">
      <c r="A9" s="198" t="s">
        <v>41</v>
      </c>
      <c r="B9" s="199"/>
      <c r="C9" s="251" t="s">
        <v>562</v>
      </c>
      <c r="D9" s="251" t="s">
        <v>550</v>
      </c>
      <c r="E9" s="251" t="s">
        <v>563</v>
      </c>
      <c r="F9" s="251" t="s">
        <v>564</v>
      </c>
      <c r="G9" s="251" t="s">
        <v>549</v>
      </c>
      <c r="H9" s="251" t="s">
        <v>565</v>
      </c>
      <c r="I9" s="251" t="s">
        <v>548</v>
      </c>
      <c r="J9" s="251" t="s">
        <v>566</v>
      </c>
      <c r="K9" s="251" t="s">
        <v>547</v>
      </c>
      <c r="L9" s="251" t="s">
        <v>567</v>
      </c>
      <c r="M9" s="213" t="s">
        <v>137</v>
      </c>
      <c r="N9" s="213" t="s">
        <v>138</v>
      </c>
      <c r="O9" s="257" t="s">
        <v>348</v>
      </c>
      <c r="P9" s="201" t="s">
        <v>41</v>
      </c>
      <c r="Q9" s="200"/>
      <c r="R9" s="266"/>
      <c r="S9" s="266"/>
      <c r="T9" s="266"/>
      <c r="U9" s="266"/>
      <c r="V9" s="229"/>
      <c r="W9" s="229"/>
      <c r="X9" s="229"/>
      <c r="Y9" s="229"/>
      <c r="Z9" s="229"/>
      <c r="AA9" s="229"/>
      <c r="AB9" s="229"/>
      <c r="AC9" s="229"/>
      <c r="AD9" s="229"/>
    </row>
    <row r="10" spans="1:30" ht="13.7" hidden="1" customHeight="1" outlineLevel="1" x14ac:dyDescent="0.25">
      <c r="A10" s="91" t="s">
        <v>301</v>
      </c>
      <c r="B10" s="412" t="s">
        <v>4</v>
      </c>
      <c r="C10" s="78" t="s">
        <v>6</v>
      </c>
      <c r="D10" s="147" t="s">
        <v>7</v>
      </c>
      <c r="E10" s="147" t="s">
        <v>8</v>
      </c>
      <c r="F10" s="82" t="s">
        <v>9</v>
      </c>
      <c r="G10" s="83" t="s">
        <v>10</v>
      </c>
      <c r="H10" s="78" t="s">
        <v>11</v>
      </c>
      <c r="I10" s="82" t="s">
        <v>12</v>
      </c>
      <c r="J10" s="147" t="s">
        <v>13</v>
      </c>
      <c r="K10" s="147" t="s">
        <v>14</v>
      </c>
      <c r="L10" s="78" t="s">
        <v>15</v>
      </c>
      <c r="M10" s="359" t="s">
        <v>16</v>
      </c>
      <c r="N10" s="80" t="s">
        <v>17</v>
      </c>
      <c r="O10" s="214"/>
      <c r="P10" s="99" t="s">
        <v>301</v>
      </c>
      <c r="V10" s="112"/>
      <c r="W10" s="112"/>
      <c r="X10" s="112"/>
      <c r="Y10" s="112"/>
      <c r="Z10" s="112"/>
      <c r="AA10" s="112"/>
      <c r="AB10" s="112"/>
      <c r="AC10" s="112"/>
      <c r="AD10" s="112"/>
    </row>
    <row r="11" spans="1:30" ht="13.7" hidden="1" customHeight="1" outlineLevel="1" x14ac:dyDescent="0.25">
      <c r="A11" s="91" t="s">
        <v>302</v>
      </c>
      <c r="B11" s="413"/>
      <c r="C11" s="78" t="s">
        <v>49</v>
      </c>
      <c r="D11" s="147" t="s">
        <v>50</v>
      </c>
      <c r="E11" s="147" t="s">
        <v>51</v>
      </c>
      <c r="F11" s="82" t="s">
        <v>52</v>
      </c>
      <c r="G11" s="83" t="s">
        <v>53</v>
      </c>
      <c r="H11" s="78" t="s">
        <v>54</v>
      </c>
      <c r="I11" s="82" t="s">
        <v>55</v>
      </c>
      <c r="J11" s="147" t="s">
        <v>56</v>
      </c>
      <c r="K11" s="147" t="s">
        <v>57</v>
      </c>
      <c r="L11" s="78" t="s">
        <v>58</v>
      </c>
      <c r="M11" s="359" t="s">
        <v>59</v>
      </c>
      <c r="N11" s="80" t="s">
        <v>60</v>
      </c>
      <c r="O11" s="214"/>
      <c r="P11" s="99" t="s">
        <v>302</v>
      </c>
      <c r="V11" s="112"/>
      <c r="W11" s="112"/>
      <c r="X11" s="112"/>
      <c r="Y11" s="112"/>
      <c r="Z11" s="112"/>
      <c r="AA11" s="112"/>
      <c r="AB11" s="112"/>
      <c r="AC11" s="112"/>
      <c r="AD11" s="112"/>
    </row>
    <row r="12" spans="1:30" ht="13.7" hidden="1" customHeight="1" outlineLevel="1" x14ac:dyDescent="0.25">
      <c r="A12" s="92" t="s">
        <v>303</v>
      </c>
      <c r="B12" s="413" t="s">
        <v>4</v>
      </c>
      <c r="C12" s="78" t="s">
        <v>389</v>
      </c>
      <c r="D12" s="147" t="s">
        <v>390</v>
      </c>
      <c r="E12" s="147" t="s">
        <v>391</v>
      </c>
      <c r="F12" s="82" t="s">
        <v>392</v>
      </c>
      <c r="G12" s="83" t="s">
        <v>393</v>
      </c>
      <c r="H12" s="78" t="s">
        <v>394</v>
      </c>
      <c r="I12" s="82" t="s">
        <v>395</v>
      </c>
      <c r="J12" s="147" t="s">
        <v>397</v>
      </c>
      <c r="K12" s="147" t="s">
        <v>396</v>
      </c>
      <c r="L12" s="78" t="s">
        <v>398</v>
      </c>
      <c r="M12" s="359"/>
      <c r="N12" s="80"/>
      <c r="O12" s="214"/>
      <c r="P12" s="100" t="s">
        <v>303</v>
      </c>
      <c r="V12" s="112"/>
      <c r="W12" s="112"/>
      <c r="X12" s="112"/>
      <c r="Y12" s="112"/>
      <c r="Z12" s="112"/>
      <c r="AA12" s="112"/>
      <c r="AB12" s="112"/>
      <c r="AC12" s="112"/>
      <c r="AD12" s="112"/>
    </row>
    <row r="13" spans="1:30" ht="13.7" hidden="1" customHeight="1" outlineLevel="1" x14ac:dyDescent="0.25">
      <c r="A13" s="92" t="s">
        <v>304</v>
      </c>
      <c r="B13" s="413"/>
      <c r="C13" s="78" t="s">
        <v>445</v>
      </c>
      <c r="D13" s="147" t="s">
        <v>446</v>
      </c>
      <c r="E13" s="147" t="s">
        <v>447</v>
      </c>
      <c r="F13" s="82" t="s">
        <v>448</v>
      </c>
      <c r="G13" s="83" t="s">
        <v>449</v>
      </c>
      <c r="H13" s="78" t="s">
        <v>450</v>
      </c>
      <c r="I13" s="82" t="s">
        <v>451</v>
      </c>
      <c r="J13" s="147" t="s">
        <v>453</v>
      </c>
      <c r="K13" s="147" t="s">
        <v>452</v>
      </c>
      <c r="L13" s="78" t="s">
        <v>454</v>
      </c>
      <c r="M13" s="359" t="s">
        <v>474</v>
      </c>
      <c r="N13" s="80" t="s">
        <v>456</v>
      </c>
      <c r="O13" s="214"/>
      <c r="P13" s="100" t="s">
        <v>304</v>
      </c>
      <c r="V13" s="112"/>
      <c r="W13" s="112"/>
      <c r="X13" s="112"/>
      <c r="Y13" s="112"/>
      <c r="Z13" s="112"/>
      <c r="AA13" s="112"/>
      <c r="AB13" s="112"/>
      <c r="AC13" s="112"/>
      <c r="AD13" s="112"/>
    </row>
    <row r="14" spans="1:30" ht="13.7" hidden="1" customHeight="1" outlineLevel="1" x14ac:dyDescent="0.25">
      <c r="A14" s="93" t="s">
        <v>357</v>
      </c>
      <c r="B14" s="148"/>
      <c r="C14" s="78" t="s">
        <v>375</v>
      </c>
      <c r="D14" s="147" t="s">
        <v>374</v>
      </c>
      <c r="E14" s="147" t="s">
        <v>366</v>
      </c>
      <c r="F14" s="82" t="s">
        <v>383</v>
      </c>
      <c r="G14" s="83" t="s">
        <v>382</v>
      </c>
      <c r="H14" s="78" t="s">
        <v>384</v>
      </c>
      <c r="I14" s="82" t="s">
        <v>381</v>
      </c>
      <c r="J14" s="147" t="s">
        <v>362</v>
      </c>
      <c r="K14" s="147" t="s">
        <v>370</v>
      </c>
      <c r="L14" s="78" t="s">
        <v>380</v>
      </c>
      <c r="M14" s="359"/>
      <c r="N14" s="80"/>
      <c r="O14" s="214"/>
      <c r="P14" s="101" t="s">
        <v>357</v>
      </c>
      <c r="W14" s="112"/>
      <c r="X14" s="112"/>
      <c r="Y14" s="112"/>
      <c r="Z14" s="112"/>
      <c r="AA14" s="112"/>
      <c r="AB14" s="112"/>
      <c r="AC14" s="112"/>
      <c r="AD14" s="112"/>
    </row>
    <row r="15" spans="1:30" ht="13.7" hidden="1" customHeight="1" outlineLevel="1" x14ac:dyDescent="0.25">
      <c r="A15" s="93" t="s">
        <v>358</v>
      </c>
      <c r="B15" s="148"/>
      <c r="C15" s="78" t="s">
        <v>440</v>
      </c>
      <c r="D15" s="147" t="s">
        <v>425</v>
      </c>
      <c r="E15" s="147" t="s">
        <v>431</v>
      </c>
      <c r="F15" s="82" t="s">
        <v>437</v>
      </c>
      <c r="G15" s="83" t="s">
        <v>441</v>
      </c>
      <c r="H15" s="78" t="s">
        <v>417</v>
      </c>
      <c r="I15" s="82" t="s">
        <v>434</v>
      </c>
      <c r="J15" s="147" t="s">
        <v>414</v>
      </c>
      <c r="K15" s="147" t="s">
        <v>421</v>
      </c>
      <c r="L15" s="78" t="s">
        <v>412</v>
      </c>
      <c r="M15" s="359" t="s">
        <v>435</v>
      </c>
      <c r="N15" s="80" t="s">
        <v>436</v>
      </c>
      <c r="O15" s="214"/>
      <c r="P15" s="101" t="s">
        <v>358</v>
      </c>
      <c r="W15" s="112"/>
      <c r="X15" s="112"/>
      <c r="Y15" s="112"/>
      <c r="Z15" s="112"/>
      <c r="AA15" s="112"/>
      <c r="AB15" s="112"/>
      <c r="AC15" s="112"/>
      <c r="AD15" s="112"/>
    </row>
    <row r="16" spans="1:30" ht="13.7" hidden="1" customHeight="1" outlineLevel="1" x14ac:dyDescent="0.25">
      <c r="A16" s="96" t="s">
        <v>42</v>
      </c>
      <c r="B16" s="144"/>
      <c r="C16" s="146" t="s">
        <v>128</v>
      </c>
      <c r="D16" s="149" t="s">
        <v>131</v>
      </c>
      <c r="E16" s="84" t="s">
        <v>94</v>
      </c>
      <c r="F16" s="146" t="s">
        <v>121</v>
      </c>
      <c r="G16" s="146" t="s">
        <v>118</v>
      </c>
      <c r="H16" s="145" t="s">
        <v>114</v>
      </c>
      <c r="I16" s="146" t="s">
        <v>95</v>
      </c>
      <c r="J16" s="146" t="s">
        <v>119</v>
      </c>
      <c r="K16" s="146" t="s">
        <v>125</v>
      </c>
      <c r="L16" s="145" t="s">
        <v>88</v>
      </c>
      <c r="M16" s="146" t="s">
        <v>90</v>
      </c>
      <c r="N16" s="258" t="s">
        <v>568</v>
      </c>
      <c r="O16" s="214"/>
      <c r="P16" s="104" t="s">
        <v>42</v>
      </c>
      <c r="V16" s="112"/>
      <c r="W16" s="112"/>
      <c r="X16" s="112"/>
      <c r="Y16" s="112"/>
      <c r="Z16" s="112"/>
      <c r="AA16" s="112"/>
      <c r="AB16" s="112"/>
      <c r="AC16" s="112"/>
      <c r="AD16" s="112"/>
    </row>
    <row r="17" spans="1:30" ht="13.7" hidden="1" customHeight="1" outlineLevel="1" thickBot="1" x14ac:dyDescent="0.3">
      <c r="A17" s="95" t="s">
        <v>39</v>
      </c>
      <c r="B17" s="76"/>
      <c r="C17" s="75" t="s">
        <v>139</v>
      </c>
      <c r="D17" s="75" t="s">
        <v>132</v>
      </c>
      <c r="E17" s="75" t="s">
        <v>969</v>
      </c>
      <c r="F17" s="89" t="s">
        <v>92</v>
      </c>
      <c r="G17" s="75" t="s">
        <v>129</v>
      </c>
      <c r="H17" s="75" t="s">
        <v>84</v>
      </c>
      <c r="I17" s="88" t="s">
        <v>347</v>
      </c>
      <c r="J17" s="88" t="s">
        <v>346</v>
      </c>
      <c r="K17" s="75" t="s">
        <v>141</v>
      </c>
      <c r="L17" s="75" t="s">
        <v>490</v>
      </c>
      <c r="M17" s="75" t="s">
        <v>140</v>
      </c>
      <c r="N17" s="259" t="s">
        <v>569</v>
      </c>
      <c r="O17" s="215"/>
      <c r="P17" s="103" t="s">
        <v>39</v>
      </c>
      <c r="V17"/>
      <c r="W17"/>
      <c r="X17"/>
      <c r="Y17"/>
      <c r="Z17"/>
      <c r="AA17"/>
      <c r="AB17"/>
      <c r="AC17"/>
      <c r="AD17" s="112"/>
    </row>
    <row r="18" spans="1:30" ht="13.7" hidden="1" customHeight="1" outlineLevel="1" x14ac:dyDescent="0.25">
      <c r="A18" s="91" t="s">
        <v>301</v>
      </c>
      <c r="B18" s="414" t="s">
        <v>354</v>
      </c>
      <c r="C18" s="85" t="s">
        <v>18</v>
      </c>
      <c r="D18" s="85" t="s">
        <v>19</v>
      </c>
      <c r="E18" s="85" t="s">
        <v>20</v>
      </c>
      <c r="F18" s="85" t="s">
        <v>21</v>
      </c>
      <c r="G18" s="147" t="s">
        <v>22</v>
      </c>
      <c r="H18" s="147" t="s">
        <v>23</v>
      </c>
      <c r="I18" s="85" t="s">
        <v>24</v>
      </c>
      <c r="J18" s="85" t="s">
        <v>25</v>
      </c>
      <c r="K18" s="85" t="s">
        <v>26</v>
      </c>
      <c r="L18" s="85" t="s">
        <v>27</v>
      </c>
      <c r="M18" s="147" t="s">
        <v>83</v>
      </c>
      <c r="N18" s="415" t="s">
        <v>28</v>
      </c>
      <c r="O18" s="416"/>
      <c r="P18" s="99" t="s">
        <v>301</v>
      </c>
      <c r="S18" s="211"/>
      <c r="V18"/>
      <c r="W18"/>
      <c r="X18"/>
      <c r="Y18"/>
      <c r="Z18"/>
      <c r="AA18"/>
      <c r="AB18"/>
      <c r="AC18"/>
      <c r="AD18" s="112"/>
    </row>
    <row r="19" spans="1:30" ht="13.7" hidden="1" customHeight="1" outlineLevel="1" x14ac:dyDescent="0.25">
      <c r="A19" s="91" t="s">
        <v>302</v>
      </c>
      <c r="B19" s="398"/>
      <c r="C19" s="85" t="s">
        <v>61</v>
      </c>
      <c r="D19" s="85" t="s">
        <v>62</v>
      </c>
      <c r="E19" s="85" t="s">
        <v>63</v>
      </c>
      <c r="F19" s="85" t="s">
        <v>64</v>
      </c>
      <c r="G19" s="147" t="s">
        <v>65</v>
      </c>
      <c r="H19" s="147" t="s">
        <v>66</v>
      </c>
      <c r="I19" s="85" t="s">
        <v>67</v>
      </c>
      <c r="J19" s="85" t="s">
        <v>68</v>
      </c>
      <c r="K19" s="85" t="s">
        <v>69</v>
      </c>
      <c r="L19" s="85" t="s">
        <v>70</v>
      </c>
      <c r="M19" s="147" t="s">
        <v>71</v>
      </c>
      <c r="N19" s="399"/>
      <c r="O19" s="400"/>
      <c r="P19" s="99" t="s">
        <v>302</v>
      </c>
      <c r="S19" s="289"/>
      <c r="V19"/>
      <c r="W19"/>
      <c r="X19"/>
      <c r="Y19"/>
      <c r="Z19"/>
      <c r="AA19"/>
      <c r="AB19"/>
      <c r="AC19"/>
      <c r="AD19" s="112"/>
    </row>
    <row r="20" spans="1:30" ht="13.7" hidden="1" customHeight="1" outlineLevel="1" x14ac:dyDescent="0.25">
      <c r="A20" s="92" t="s">
        <v>303</v>
      </c>
      <c r="B20" s="398" t="s">
        <v>28</v>
      </c>
      <c r="C20" s="85" t="s">
        <v>399</v>
      </c>
      <c r="D20" s="85" t="s">
        <v>385</v>
      </c>
      <c r="E20" s="85" t="s">
        <v>386</v>
      </c>
      <c r="F20" s="85" t="s">
        <v>387</v>
      </c>
      <c r="G20" s="147" t="s">
        <v>388</v>
      </c>
      <c r="H20" s="147" t="s">
        <v>400</v>
      </c>
      <c r="I20" s="85" t="s">
        <v>401</v>
      </c>
      <c r="J20" s="85" t="s">
        <v>402</v>
      </c>
      <c r="K20" s="85" t="s">
        <v>403</v>
      </c>
      <c r="L20" s="85" t="s">
        <v>404</v>
      </c>
      <c r="M20" s="147" t="s">
        <v>476</v>
      </c>
      <c r="N20" s="399" t="s">
        <v>3</v>
      </c>
      <c r="O20" s="400"/>
      <c r="P20" s="100" t="s">
        <v>303</v>
      </c>
      <c r="S20" s="211"/>
      <c r="V20"/>
      <c r="W20"/>
      <c r="X20"/>
      <c r="Y20"/>
      <c r="Z20"/>
      <c r="AA20"/>
      <c r="AB20"/>
      <c r="AC20"/>
      <c r="AD20" s="112"/>
    </row>
    <row r="21" spans="1:30" ht="13.7" hidden="1" customHeight="1" outlineLevel="1" x14ac:dyDescent="0.25">
      <c r="A21" s="92" t="s">
        <v>304</v>
      </c>
      <c r="B21" s="398"/>
      <c r="C21" s="85" t="s">
        <v>457</v>
      </c>
      <c r="D21" s="85" t="s">
        <v>444</v>
      </c>
      <c r="E21" s="85" t="s">
        <v>458</v>
      </c>
      <c r="F21" s="85" t="s">
        <v>459</v>
      </c>
      <c r="G21" s="147" t="s">
        <v>460</v>
      </c>
      <c r="H21" s="147" t="s">
        <v>461</v>
      </c>
      <c r="I21" s="85" t="s">
        <v>462</v>
      </c>
      <c r="J21" s="85" t="s">
        <v>463</v>
      </c>
      <c r="K21" s="85" t="s">
        <v>464</v>
      </c>
      <c r="L21" s="85" t="s">
        <v>465</v>
      </c>
      <c r="M21" s="147" t="s">
        <v>466</v>
      </c>
      <c r="N21" s="399"/>
      <c r="O21" s="400"/>
      <c r="P21" s="100" t="s">
        <v>304</v>
      </c>
      <c r="S21" s="211"/>
      <c r="V21"/>
      <c r="W21"/>
      <c r="X21"/>
      <c r="Y21"/>
      <c r="Z21"/>
      <c r="AA21"/>
      <c r="AB21"/>
      <c r="AC21"/>
      <c r="AD21" s="112"/>
    </row>
    <row r="22" spans="1:30" ht="13.7" hidden="1" customHeight="1" outlineLevel="1" x14ac:dyDescent="0.25">
      <c r="A22" s="93" t="s">
        <v>357</v>
      </c>
      <c r="B22" s="405" t="s">
        <v>341</v>
      </c>
      <c r="C22" s="85" t="s">
        <v>363</v>
      </c>
      <c r="D22" s="85" t="s">
        <v>359</v>
      </c>
      <c r="E22" s="85" t="s">
        <v>373</v>
      </c>
      <c r="F22" s="85" t="s">
        <v>367</v>
      </c>
      <c r="G22" s="147" t="s">
        <v>379</v>
      </c>
      <c r="H22" s="147" t="s">
        <v>371</v>
      </c>
      <c r="I22" s="85" t="s">
        <v>377</v>
      </c>
      <c r="J22" s="85" t="s">
        <v>378</v>
      </c>
      <c r="K22" s="85" t="s">
        <v>376</v>
      </c>
      <c r="L22" s="85" t="s">
        <v>372</v>
      </c>
      <c r="M22" s="147" t="s">
        <v>361</v>
      </c>
      <c r="N22" s="399" t="s">
        <v>48</v>
      </c>
      <c r="O22" s="400"/>
      <c r="P22" s="101" t="s">
        <v>357</v>
      </c>
      <c r="V22"/>
      <c r="W22"/>
      <c r="X22"/>
      <c r="Y22"/>
      <c r="Z22"/>
      <c r="AA22"/>
      <c r="AB22"/>
      <c r="AC22"/>
      <c r="AD22" s="112"/>
    </row>
    <row r="23" spans="1:30" ht="13.7" hidden="1" customHeight="1" outlineLevel="1" x14ac:dyDescent="0.25">
      <c r="A23" s="93" t="s">
        <v>358</v>
      </c>
      <c r="B23" s="405"/>
      <c r="C23" s="85" t="s">
        <v>415</v>
      </c>
      <c r="D23" s="85" t="s">
        <v>410</v>
      </c>
      <c r="E23" s="85" t="s">
        <v>424</v>
      </c>
      <c r="F23" s="85" t="s">
        <v>418</v>
      </c>
      <c r="G23" s="147" t="s">
        <v>429</v>
      </c>
      <c r="H23" s="147" t="s">
        <v>422</v>
      </c>
      <c r="I23" s="85" t="s">
        <v>427</v>
      </c>
      <c r="J23" s="85" t="s">
        <v>428</v>
      </c>
      <c r="K23" s="85" t="s">
        <v>426</v>
      </c>
      <c r="L23" s="85" t="s">
        <v>423</v>
      </c>
      <c r="M23" s="147" t="s">
        <v>432</v>
      </c>
      <c r="N23" s="399"/>
      <c r="O23" s="400"/>
      <c r="P23" s="101" t="s">
        <v>358</v>
      </c>
      <c r="V23"/>
      <c r="W23"/>
      <c r="X23"/>
      <c r="Y23"/>
      <c r="Z23"/>
      <c r="AA23"/>
      <c r="AB23"/>
      <c r="AC23"/>
      <c r="AD23" s="112"/>
    </row>
    <row r="24" spans="1:30" ht="13.7" hidden="1" customHeight="1" outlineLevel="1" x14ac:dyDescent="0.25">
      <c r="A24" s="96" t="s">
        <v>42</v>
      </c>
      <c r="B24" s="116"/>
      <c r="C24" s="146" t="s">
        <v>98</v>
      </c>
      <c r="D24" s="84" t="s">
        <v>480</v>
      </c>
      <c r="E24" s="146" t="s">
        <v>97</v>
      </c>
      <c r="F24" s="146" t="s">
        <v>101</v>
      </c>
      <c r="G24" s="146" t="s">
        <v>116</v>
      </c>
      <c r="H24" s="84" t="s">
        <v>93</v>
      </c>
      <c r="I24" s="146" t="s">
        <v>89</v>
      </c>
      <c r="J24" s="146" t="s">
        <v>100</v>
      </c>
      <c r="K24" s="146" t="s">
        <v>99</v>
      </c>
      <c r="L24" s="146" t="s">
        <v>112</v>
      </c>
      <c r="M24" s="146" t="s">
        <v>113</v>
      </c>
      <c r="N24" s="148"/>
      <c r="O24" s="148"/>
      <c r="P24" s="104" t="s">
        <v>42</v>
      </c>
      <c r="V24"/>
      <c r="W24"/>
      <c r="X24"/>
      <c r="Y24"/>
      <c r="Z24"/>
      <c r="AA24"/>
      <c r="AB24"/>
      <c r="AC24"/>
      <c r="AD24" s="112"/>
    </row>
    <row r="25" spans="1:30" ht="13.7" hidden="1" customHeight="1" outlineLevel="1" thickBot="1" x14ac:dyDescent="0.3">
      <c r="A25" s="95" t="s">
        <v>39</v>
      </c>
      <c r="B25" s="255" t="s">
        <v>483</v>
      </c>
      <c r="C25" s="75" t="s">
        <v>136</v>
      </c>
      <c r="D25" s="75" t="s">
        <v>481</v>
      </c>
      <c r="E25" s="75" t="s">
        <v>86</v>
      </c>
      <c r="F25" s="75" t="s">
        <v>87</v>
      </c>
      <c r="G25" s="75" t="s">
        <v>134</v>
      </c>
      <c r="H25" s="88" t="s">
        <v>46</v>
      </c>
      <c r="I25" s="252" t="s">
        <v>44</v>
      </c>
      <c r="J25" s="88" t="s">
        <v>45</v>
      </c>
      <c r="K25" s="88" t="s">
        <v>47</v>
      </c>
      <c r="L25" s="90" t="s">
        <v>122</v>
      </c>
      <c r="M25" s="146" t="s">
        <v>124</v>
      </c>
      <c r="N25" s="88" t="s">
        <v>82</v>
      </c>
      <c r="O25" s="114" t="s">
        <v>345</v>
      </c>
      <c r="P25" s="115" t="s">
        <v>41</v>
      </c>
      <c r="V25"/>
      <c r="W25"/>
      <c r="X25"/>
      <c r="Y25"/>
      <c r="Z25"/>
      <c r="AA25"/>
      <c r="AB25"/>
      <c r="AC25"/>
      <c r="AD25" s="112"/>
    </row>
    <row r="26" spans="1:30" ht="13.7" hidden="1" customHeight="1" outlineLevel="1" x14ac:dyDescent="0.25">
      <c r="A26" s="91" t="s">
        <v>301</v>
      </c>
      <c r="B26" s="214"/>
      <c r="C26" s="83" t="s">
        <v>29</v>
      </c>
      <c r="D26" s="359" t="s">
        <v>30</v>
      </c>
      <c r="E26" s="359" t="s">
        <v>31</v>
      </c>
      <c r="F26" s="86" t="s">
        <v>32</v>
      </c>
      <c r="G26" s="359" t="s">
        <v>33</v>
      </c>
      <c r="H26" s="83" t="s">
        <v>34</v>
      </c>
      <c r="I26" s="86" t="s">
        <v>35</v>
      </c>
      <c r="J26" s="359" t="s">
        <v>36</v>
      </c>
      <c r="K26" s="359" t="s">
        <v>37</v>
      </c>
      <c r="L26" s="83" t="s">
        <v>38</v>
      </c>
      <c r="M26" s="401" t="s">
        <v>40</v>
      </c>
      <c r="N26" s="214"/>
      <c r="O26" s="214"/>
      <c r="P26" s="99" t="s">
        <v>301</v>
      </c>
      <c r="V26"/>
      <c r="W26"/>
      <c r="X26"/>
      <c r="Y26"/>
      <c r="Z26"/>
      <c r="AA26"/>
      <c r="AB26"/>
      <c r="AC26"/>
      <c r="AD26" s="112"/>
    </row>
    <row r="27" spans="1:30" ht="13.7" hidden="1" customHeight="1" outlineLevel="1" x14ac:dyDescent="0.25">
      <c r="A27" s="91" t="s">
        <v>302</v>
      </c>
      <c r="B27" s="214"/>
      <c r="C27" s="83" t="s">
        <v>72</v>
      </c>
      <c r="D27" s="359" t="s">
        <v>73</v>
      </c>
      <c r="E27" s="359" t="s">
        <v>74</v>
      </c>
      <c r="F27" s="86" t="s">
        <v>75</v>
      </c>
      <c r="G27" s="359" t="s">
        <v>76</v>
      </c>
      <c r="H27" s="83" t="s">
        <v>77</v>
      </c>
      <c r="I27" s="86" t="s">
        <v>78</v>
      </c>
      <c r="J27" s="359" t="s">
        <v>79</v>
      </c>
      <c r="K27" s="359" t="s">
        <v>80</v>
      </c>
      <c r="L27" s="83" t="s">
        <v>37</v>
      </c>
      <c r="M27" s="402"/>
      <c r="N27" s="214"/>
      <c r="O27" s="214"/>
      <c r="P27" s="99" t="s">
        <v>302</v>
      </c>
      <c r="V27"/>
      <c r="W27"/>
      <c r="X27"/>
      <c r="Y27"/>
      <c r="Z27"/>
      <c r="AA27"/>
      <c r="AB27"/>
      <c r="AC27"/>
      <c r="AD27" s="112"/>
    </row>
    <row r="28" spans="1:30" ht="13.7" hidden="1" customHeight="1" outlineLevel="1" x14ac:dyDescent="0.25">
      <c r="A28" s="92" t="s">
        <v>303</v>
      </c>
      <c r="B28" s="214"/>
      <c r="C28" s="83" t="s">
        <v>405</v>
      </c>
      <c r="D28" s="152" t="s">
        <v>499</v>
      </c>
      <c r="E28" s="152" t="s">
        <v>499</v>
      </c>
      <c r="F28" s="82" t="s">
        <v>407</v>
      </c>
      <c r="G28" s="152" t="s">
        <v>499</v>
      </c>
      <c r="H28" s="342" t="s">
        <v>406</v>
      </c>
      <c r="I28" s="86" t="s">
        <v>408</v>
      </c>
      <c r="J28" s="359"/>
      <c r="K28" s="359"/>
      <c r="L28" s="83" t="s">
        <v>409</v>
      </c>
      <c r="M28" s="406" t="s">
        <v>40</v>
      </c>
      <c r="N28" s="214"/>
      <c r="O28" s="214"/>
      <c r="P28" s="100" t="s">
        <v>303</v>
      </c>
      <c r="V28"/>
      <c r="W28"/>
      <c r="X28"/>
      <c r="Y28"/>
      <c r="Z28"/>
      <c r="AA28"/>
      <c r="AB28"/>
      <c r="AC28"/>
      <c r="AD28" s="112"/>
    </row>
    <row r="29" spans="1:30" ht="13.7" hidden="1" customHeight="1" outlineLevel="1" x14ac:dyDescent="0.25">
      <c r="A29" s="92" t="s">
        <v>304</v>
      </c>
      <c r="B29" s="214"/>
      <c r="C29" s="83" t="s">
        <v>467</v>
      </c>
      <c r="D29" s="359" t="s">
        <v>468</v>
      </c>
      <c r="E29" s="359" t="s">
        <v>443</v>
      </c>
      <c r="F29" s="82" t="s">
        <v>471</v>
      </c>
      <c r="G29" s="359" t="s">
        <v>470</v>
      </c>
      <c r="H29" s="342" t="s">
        <v>469</v>
      </c>
      <c r="I29" s="86" t="s">
        <v>472</v>
      </c>
      <c r="J29" s="359" t="s">
        <v>455</v>
      </c>
      <c r="K29" s="359" t="s">
        <v>473</v>
      </c>
      <c r="L29" s="83" t="s">
        <v>475</v>
      </c>
      <c r="M29" s="406"/>
      <c r="N29" s="214"/>
      <c r="O29" s="214"/>
      <c r="P29" s="100" t="s">
        <v>304</v>
      </c>
      <c r="V29"/>
      <c r="W29"/>
      <c r="X29"/>
      <c r="Y29"/>
      <c r="Z29"/>
      <c r="AA29"/>
      <c r="AB29"/>
      <c r="AC29"/>
      <c r="AD29" s="112"/>
    </row>
    <row r="30" spans="1:30" ht="13.7" hidden="1" customHeight="1" outlineLevel="1" x14ac:dyDescent="0.25">
      <c r="A30" s="93" t="s">
        <v>357</v>
      </c>
      <c r="B30" s="214"/>
      <c r="C30" s="83" t="s">
        <v>368</v>
      </c>
      <c r="D30" s="152" t="s">
        <v>499</v>
      </c>
      <c r="E30" s="152" t="s">
        <v>499</v>
      </c>
      <c r="F30" s="82" t="s">
        <v>369</v>
      </c>
      <c r="G30" s="152" t="s">
        <v>499</v>
      </c>
      <c r="H30" s="342" t="s">
        <v>365</v>
      </c>
      <c r="I30" s="86" t="s">
        <v>364</v>
      </c>
      <c r="J30" s="359"/>
      <c r="K30" s="359"/>
      <c r="L30" s="83" t="s">
        <v>360</v>
      </c>
      <c r="M30" s="403" t="s">
        <v>482</v>
      </c>
      <c r="N30" s="214"/>
      <c r="O30" s="214"/>
      <c r="P30" s="101" t="s">
        <v>357</v>
      </c>
      <c r="V30"/>
      <c r="W30"/>
      <c r="X30"/>
      <c r="Y30"/>
      <c r="Z30"/>
      <c r="AA30"/>
      <c r="AB30"/>
      <c r="AC30"/>
      <c r="AD30" s="112"/>
    </row>
    <row r="31" spans="1:30" ht="13.7" hidden="1" customHeight="1" outlineLevel="1" x14ac:dyDescent="0.25">
      <c r="A31" s="93" t="s">
        <v>358</v>
      </c>
      <c r="B31" s="214"/>
      <c r="C31" s="83" t="s">
        <v>419</v>
      </c>
      <c r="D31" s="359" t="s">
        <v>439</v>
      </c>
      <c r="E31" s="359" t="s">
        <v>442</v>
      </c>
      <c r="F31" s="82" t="s">
        <v>420</v>
      </c>
      <c r="G31" s="359" t="s">
        <v>438</v>
      </c>
      <c r="H31" s="342" t="s">
        <v>413</v>
      </c>
      <c r="I31" s="86" t="s">
        <v>430</v>
      </c>
      <c r="J31" s="359" t="s">
        <v>416</v>
      </c>
      <c r="K31" s="359" t="s">
        <v>433</v>
      </c>
      <c r="L31" s="83" t="s">
        <v>411</v>
      </c>
      <c r="M31" s="403"/>
      <c r="N31" s="214"/>
      <c r="O31" s="214"/>
      <c r="P31" s="101" t="s">
        <v>358</v>
      </c>
      <c r="V31"/>
      <c r="W31"/>
      <c r="X31"/>
      <c r="Y31"/>
      <c r="Z31"/>
      <c r="AA31"/>
      <c r="AB31"/>
      <c r="AC31"/>
      <c r="AD31" s="112"/>
    </row>
    <row r="32" spans="1:30" ht="13.7" hidden="1" customHeight="1" outlineLevel="1" x14ac:dyDescent="0.25">
      <c r="A32" s="96" t="s">
        <v>42</v>
      </c>
      <c r="B32" s="216"/>
      <c r="C32" s="146" t="s">
        <v>91</v>
      </c>
      <c r="D32" s="149" t="s">
        <v>487</v>
      </c>
      <c r="E32" s="149" t="s">
        <v>479</v>
      </c>
      <c r="F32" s="146" t="s">
        <v>123</v>
      </c>
      <c r="G32" s="149" t="s">
        <v>133</v>
      </c>
      <c r="H32" s="145" t="s">
        <v>115</v>
      </c>
      <c r="I32" s="146" t="s">
        <v>96</v>
      </c>
      <c r="J32" s="146" t="s">
        <v>120</v>
      </c>
      <c r="K32" s="146" t="s">
        <v>126</v>
      </c>
      <c r="L32" s="145" t="s">
        <v>117</v>
      </c>
      <c r="M32" s="148"/>
      <c r="N32" s="214"/>
      <c r="O32" s="214"/>
      <c r="P32" s="104" t="s">
        <v>42</v>
      </c>
      <c r="V32"/>
      <c r="W32"/>
      <c r="X32"/>
      <c r="Y32"/>
      <c r="Z32"/>
      <c r="AA32"/>
      <c r="AB32"/>
      <c r="AC32"/>
      <c r="AD32" s="112"/>
    </row>
    <row r="33" spans="1:30" ht="13.7" hidden="1" customHeight="1" outlineLevel="1" x14ac:dyDescent="0.25">
      <c r="A33" s="94" t="s">
        <v>39</v>
      </c>
      <c r="B33" s="217"/>
      <c r="C33" s="149" t="s">
        <v>489</v>
      </c>
      <c r="D33" s="149" t="s">
        <v>488</v>
      </c>
      <c r="E33" s="149" t="s">
        <v>144</v>
      </c>
      <c r="F33" s="146" t="s">
        <v>127</v>
      </c>
      <c r="G33" s="149" t="s">
        <v>135</v>
      </c>
      <c r="H33" s="149" t="s">
        <v>85</v>
      </c>
      <c r="I33" s="150" t="s">
        <v>477</v>
      </c>
      <c r="J33" s="150" t="s">
        <v>478</v>
      </c>
      <c r="K33" s="149" t="s">
        <v>142</v>
      </c>
      <c r="L33" s="77" t="s">
        <v>491</v>
      </c>
      <c r="M33" s="148"/>
      <c r="N33" s="217"/>
      <c r="O33" s="217"/>
      <c r="P33" s="102" t="s">
        <v>39</v>
      </c>
      <c r="R33"/>
      <c r="S33"/>
      <c r="T33"/>
      <c r="U33"/>
      <c r="V33"/>
      <c r="W33"/>
      <c r="X33"/>
      <c r="Y33"/>
      <c r="Z33"/>
      <c r="AA33"/>
      <c r="AB33"/>
      <c r="AC33"/>
      <c r="AD33" s="112"/>
    </row>
    <row r="34" spans="1:30" ht="13.7" customHeight="1" collapsed="1" x14ac:dyDescent="0.25">
      <c r="A34" s="214"/>
      <c r="B34" s="214"/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8"/>
      <c r="N34" s="214"/>
      <c r="O34" s="214"/>
      <c r="P34" s="214"/>
      <c r="R34"/>
      <c r="S34"/>
      <c r="T34"/>
      <c r="U34"/>
      <c r="V34"/>
      <c r="W34"/>
      <c r="X34"/>
      <c r="Y34"/>
      <c r="Z34"/>
      <c r="AA34"/>
      <c r="AB34"/>
      <c r="AC34"/>
      <c r="AD34" s="112"/>
    </row>
    <row r="35" spans="1:30" ht="13.7" customHeight="1" x14ac:dyDescent="0.25">
      <c r="A35" s="404" t="s">
        <v>271</v>
      </c>
      <c r="B35" s="404"/>
      <c r="C35" s="404"/>
      <c r="D35" s="404"/>
      <c r="E35" s="404"/>
      <c r="F35" s="404"/>
      <c r="G35" s="404"/>
      <c r="H35" s="404"/>
      <c r="I35" s="404"/>
      <c r="J35" s="404"/>
      <c r="K35" s="404"/>
      <c r="L35" s="404"/>
      <c r="M35" s="404"/>
      <c r="N35" s="404"/>
      <c r="O35" s="404"/>
      <c r="P35" s="404"/>
      <c r="V35"/>
      <c r="W35"/>
      <c r="X35"/>
      <c r="Y35"/>
      <c r="Z35"/>
      <c r="AA35"/>
      <c r="AB35"/>
      <c r="AC35"/>
      <c r="AD35" s="112"/>
    </row>
    <row r="36" spans="1:30" ht="13.7" hidden="1" customHeight="1" outlineLevel="1" x14ac:dyDescent="0.25">
      <c r="A36" s="91" t="s">
        <v>43</v>
      </c>
      <c r="B36" s="81" t="s">
        <v>5</v>
      </c>
      <c r="C36" s="81">
        <v>1</v>
      </c>
      <c r="D36" s="81">
        <v>2</v>
      </c>
      <c r="E36" s="80">
        <v>3</v>
      </c>
      <c r="F36" s="80">
        <v>4</v>
      </c>
      <c r="G36" s="80">
        <v>5</v>
      </c>
      <c r="H36" s="80">
        <v>6</v>
      </c>
      <c r="I36" s="81">
        <v>7</v>
      </c>
      <c r="J36" s="81">
        <v>8</v>
      </c>
      <c r="K36" s="80">
        <v>9</v>
      </c>
      <c r="L36" s="80">
        <v>0</v>
      </c>
      <c r="M36" s="80" t="s">
        <v>1</v>
      </c>
      <c r="N36" s="80" t="s">
        <v>2</v>
      </c>
      <c r="O36" s="80" t="s">
        <v>3</v>
      </c>
      <c r="P36" s="99" t="s">
        <v>43</v>
      </c>
      <c r="R36" s="408" t="s">
        <v>898</v>
      </c>
      <c r="S36" s="408"/>
      <c r="T36" s="408"/>
      <c r="U36" s="408"/>
      <c r="V36"/>
      <c r="W36"/>
      <c r="X36"/>
      <c r="Y36"/>
      <c r="Z36"/>
      <c r="AA36"/>
      <c r="AB36"/>
      <c r="AC36"/>
      <c r="AD36" s="112"/>
    </row>
    <row r="37" spans="1:30" ht="13.7" hidden="1" customHeight="1" outlineLevel="1" x14ac:dyDescent="0.25">
      <c r="A37" s="92" t="s">
        <v>300</v>
      </c>
      <c r="B37" s="265" t="s">
        <v>81</v>
      </c>
      <c r="C37" s="268">
        <v>1</v>
      </c>
      <c r="D37" s="268">
        <v>2</v>
      </c>
      <c r="E37" s="268">
        <v>3</v>
      </c>
      <c r="F37" s="268">
        <v>4</v>
      </c>
      <c r="G37" s="268">
        <v>5</v>
      </c>
      <c r="H37" s="268">
        <v>6</v>
      </c>
      <c r="I37" s="268">
        <v>7</v>
      </c>
      <c r="J37" s="268">
        <v>8</v>
      </c>
      <c r="K37" s="268">
        <v>9</v>
      </c>
      <c r="L37" s="268">
        <v>0</v>
      </c>
      <c r="M37" s="287" t="s">
        <v>968</v>
      </c>
      <c r="N37" s="287" t="s">
        <v>967</v>
      </c>
      <c r="O37" s="256" t="s">
        <v>130</v>
      </c>
      <c r="P37" s="100" t="s">
        <v>300</v>
      </c>
      <c r="Q37" s="112"/>
      <c r="R37" s="427" t="s">
        <v>317</v>
      </c>
      <c r="S37" s="427"/>
      <c r="T37" s="427"/>
      <c r="U37" s="427"/>
      <c r="V37"/>
      <c r="W37"/>
      <c r="X37"/>
      <c r="Y37"/>
      <c r="Z37"/>
      <c r="AA37"/>
      <c r="AB37"/>
      <c r="AC37"/>
      <c r="AD37" s="112"/>
    </row>
    <row r="38" spans="1:30" ht="13.7" hidden="1" customHeight="1" outlineLevel="1" x14ac:dyDescent="0.25">
      <c r="A38" s="93" t="s">
        <v>891</v>
      </c>
      <c r="B38" s="425" t="s">
        <v>145</v>
      </c>
      <c r="C38" s="235" t="s">
        <v>532</v>
      </c>
      <c r="D38" s="235" t="s">
        <v>902</v>
      </c>
      <c r="E38" s="235" t="s">
        <v>544</v>
      </c>
      <c r="F38" s="235" t="s">
        <v>531</v>
      </c>
      <c r="G38" s="235" t="s">
        <v>545</v>
      </c>
      <c r="H38" s="212" t="s">
        <v>542</v>
      </c>
      <c r="I38" s="212" t="s">
        <v>536</v>
      </c>
      <c r="J38" s="212" t="s">
        <v>906</v>
      </c>
      <c r="K38" s="212" t="s">
        <v>503</v>
      </c>
      <c r="L38" s="212" t="s">
        <v>541</v>
      </c>
      <c r="M38" s="212" t="s">
        <v>533</v>
      </c>
      <c r="N38" s="212" t="s">
        <v>539</v>
      </c>
      <c r="O38" s="419" t="s">
        <v>355</v>
      </c>
      <c r="P38" s="101" t="s">
        <v>891</v>
      </c>
      <c r="Q38" s="112"/>
      <c r="R38" s="409" t="s">
        <v>319</v>
      </c>
      <c r="S38" s="409"/>
      <c r="T38" s="409"/>
      <c r="U38" s="409"/>
      <c r="V38"/>
      <c r="W38"/>
      <c r="X38"/>
      <c r="Y38"/>
      <c r="Z38"/>
      <c r="AA38"/>
      <c r="AB38"/>
      <c r="AC38"/>
      <c r="AD38" s="112"/>
    </row>
    <row r="39" spans="1:30" s="190" customFormat="1" ht="13.7" hidden="1" customHeight="1" outlineLevel="1" x14ac:dyDescent="0.25">
      <c r="A39" s="93" t="s">
        <v>892</v>
      </c>
      <c r="B39" s="425"/>
      <c r="C39" s="235" t="s">
        <v>299</v>
      </c>
      <c r="D39" s="235" t="s">
        <v>298</v>
      </c>
      <c r="E39" s="235" t="s">
        <v>296</v>
      </c>
      <c r="F39" s="235" t="s">
        <v>297</v>
      </c>
      <c r="G39" s="235" t="s">
        <v>770</v>
      </c>
      <c r="H39" s="235" t="s">
        <v>771</v>
      </c>
      <c r="I39" s="235" t="s">
        <v>772</v>
      </c>
      <c r="J39" s="235" t="s">
        <v>773</v>
      </c>
      <c r="K39" s="235" t="s">
        <v>774</v>
      </c>
      <c r="L39" s="235" t="s">
        <v>775</v>
      </c>
      <c r="M39" s="235" t="s">
        <v>776</v>
      </c>
      <c r="N39" s="235" t="s">
        <v>895</v>
      </c>
      <c r="O39" s="419"/>
      <c r="P39" s="101" t="s">
        <v>892</v>
      </c>
      <c r="Q39" s="204"/>
      <c r="R39" s="407" t="s">
        <v>897</v>
      </c>
      <c r="S39" s="407"/>
      <c r="T39" s="407"/>
      <c r="U39" s="407"/>
      <c r="V39"/>
      <c r="W39"/>
      <c r="X39"/>
      <c r="Y39"/>
      <c r="Z39"/>
      <c r="AA39"/>
      <c r="AB39"/>
      <c r="AC39"/>
      <c r="AD39" s="204"/>
    </row>
    <row r="40" spans="1:30" s="190" customFormat="1" ht="13.7" hidden="1" customHeight="1" outlineLevel="1" x14ac:dyDescent="0.25">
      <c r="A40" s="93" t="s">
        <v>893</v>
      </c>
      <c r="B40" s="418"/>
      <c r="C40" s="235" t="s">
        <v>534</v>
      </c>
      <c r="D40" s="235" t="s">
        <v>570</v>
      </c>
      <c r="E40" s="235" t="s">
        <v>571</v>
      </c>
      <c r="F40" s="235" t="s">
        <v>572</v>
      </c>
      <c r="G40" s="235" t="s">
        <v>573</v>
      </c>
      <c r="H40" s="212" t="s">
        <v>543</v>
      </c>
      <c r="I40" s="212" t="s">
        <v>537</v>
      </c>
      <c r="J40" s="212" t="s">
        <v>535</v>
      </c>
      <c r="K40" s="212" t="s">
        <v>501</v>
      </c>
      <c r="L40" s="212" t="s">
        <v>540</v>
      </c>
      <c r="M40" s="212" t="s">
        <v>538</v>
      </c>
      <c r="N40" s="212" t="s">
        <v>574</v>
      </c>
      <c r="O40" s="419" t="s">
        <v>349</v>
      </c>
      <c r="P40" s="101" t="s">
        <v>893</v>
      </c>
      <c r="Q40" s="204"/>
      <c r="R40" s="426" t="s">
        <v>885</v>
      </c>
      <c r="S40" s="426"/>
      <c r="T40" s="426"/>
      <c r="U40" s="426"/>
      <c r="V40"/>
      <c r="W40"/>
      <c r="X40"/>
      <c r="Y40"/>
      <c r="Z40"/>
      <c r="AA40"/>
      <c r="AB40"/>
      <c r="AC40"/>
      <c r="AD40" s="204"/>
    </row>
    <row r="41" spans="1:30" ht="13.7" hidden="1" customHeight="1" outlineLevel="1" x14ac:dyDescent="0.25">
      <c r="A41" s="93" t="s">
        <v>894</v>
      </c>
      <c r="B41" s="418"/>
      <c r="C41" s="235" t="s">
        <v>201</v>
      </c>
      <c r="D41" s="235" t="s">
        <v>199</v>
      </c>
      <c r="E41" s="235" t="s">
        <v>200</v>
      </c>
      <c r="F41" s="235" t="s">
        <v>198</v>
      </c>
      <c r="G41" s="235" t="s">
        <v>777</v>
      </c>
      <c r="H41" s="235" t="s">
        <v>778</v>
      </c>
      <c r="I41" s="235" t="s">
        <v>779</v>
      </c>
      <c r="J41" s="235" t="s">
        <v>780</v>
      </c>
      <c r="K41" s="235" t="s">
        <v>781</v>
      </c>
      <c r="L41" s="235" t="s">
        <v>782</v>
      </c>
      <c r="M41" s="235" t="s">
        <v>783</v>
      </c>
      <c r="N41" s="235" t="s">
        <v>896</v>
      </c>
      <c r="O41" s="419"/>
      <c r="P41" s="101" t="s">
        <v>894</v>
      </c>
      <c r="Q41" s="112"/>
      <c r="R41" s="411" t="s">
        <v>497</v>
      </c>
      <c r="S41" s="411"/>
      <c r="T41" s="411"/>
      <c r="U41" s="411"/>
      <c r="V41"/>
      <c r="W41"/>
      <c r="X41"/>
      <c r="Y41"/>
      <c r="Z41"/>
      <c r="AA41"/>
      <c r="AB41"/>
      <c r="AC41"/>
      <c r="AD41" s="112"/>
    </row>
    <row r="42" spans="1:30" ht="13.7" hidden="1" customHeight="1" outlineLevel="1" x14ac:dyDescent="0.25">
      <c r="A42" s="94" t="s">
        <v>39</v>
      </c>
      <c r="B42" s="254" t="s">
        <v>484</v>
      </c>
      <c r="C42" s="250" t="s">
        <v>575</v>
      </c>
      <c r="D42" s="250" t="s">
        <v>577</v>
      </c>
      <c r="E42" s="250" t="s">
        <v>531</v>
      </c>
      <c r="F42" s="250" t="s">
        <v>578</v>
      </c>
      <c r="G42" s="250" t="s">
        <v>579</v>
      </c>
      <c r="H42" s="250" t="s">
        <v>580</v>
      </c>
      <c r="I42" s="250" t="s">
        <v>582</v>
      </c>
      <c r="J42" s="250" t="s">
        <v>581</v>
      </c>
      <c r="K42" s="249" t="s">
        <v>610</v>
      </c>
      <c r="L42" s="250" t="s">
        <v>583</v>
      </c>
      <c r="M42" s="250" t="s">
        <v>585</v>
      </c>
      <c r="N42" s="250" t="s">
        <v>584</v>
      </c>
      <c r="O42" s="256" t="s">
        <v>356</v>
      </c>
      <c r="P42" s="102" t="s">
        <v>39</v>
      </c>
      <c r="Q42" s="112"/>
      <c r="R42" s="410" t="s">
        <v>318</v>
      </c>
      <c r="S42" s="410"/>
      <c r="T42" s="410"/>
      <c r="U42" s="410"/>
      <c r="V42"/>
      <c r="W42"/>
      <c r="X42"/>
      <c r="Y42"/>
      <c r="Z42"/>
      <c r="AA42"/>
      <c r="AB42"/>
      <c r="AC42"/>
      <c r="AD42" s="112"/>
    </row>
    <row r="43" spans="1:30" ht="13.7" hidden="1" customHeight="1" outlineLevel="1" thickBot="1" x14ac:dyDescent="0.3">
      <c r="A43" s="95" t="s">
        <v>41</v>
      </c>
      <c r="B43" s="206"/>
      <c r="C43" s="251" t="s">
        <v>576</v>
      </c>
      <c r="D43" s="251" t="s">
        <v>586</v>
      </c>
      <c r="E43" s="251" t="s">
        <v>587</v>
      </c>
      <c r="F43" s="251" t="s">
        <v>588</v>
      </c>
      <c r="G43" s="251" t="s">
        <v>589</v>
      </c>
      <c r="H43" s="251" t="s">
        <v>590</v>
      </c>
      <c r="I43" s="251" t="s">
        <v>592</v>
      </c>
      <c r="J43" s="251" t="s">
        <v>593</v>
      </c>
      <c r="K43" s="251" t="s">
        <v>591</v>
      </c>
      <c r="L43" s="251" t="s">
        <v>594</v>
      </c>
      <c r="M43" s="213" t="s">
        <v>351</v>
      </c>
      <c r="N43" s="213" t="s">
        <v>352</v>
      </c>
      <c r="O43" s="261" t="s">
        <v>348</v>
      </c>
      <c r="P43" s="103" t="s">
        <v>41</v>
      </c>
      <c r="Q43" s="112"/>
      <c r="V43"/>
      <c r="W43"/>
      <c r="X43"/>
      <c r="Y43"/>
      <c r="Z43"/>
      <c r="AA43"/>
      <c r="AB43"/>
      <c r="AC43"/>
      <c r="AD43" s="112"/>
    </row>
    <row r="44" spans="1:30" ht="13.7" hidden="1" customHeight="1" outlineLevel="1" x14ac:dyDescent="0.25">
      <c r="A44" s="91" t="s">
        <v>301</v>
      </c>
      <c r="B44" s="412" t="s">
        <v>4</v>
      </c>
      <c r="C44" s="78" t="s">
        <v>6</v>
      </c>
      <c r="D44" s="147" t="s">
        <v>7</v>
      </c>
      <c r="E44" s="147" t="s">
        <v>8</v>
      </c>
      <c r="F44" s="82" t="s">
        <v>9</v>
      </c>
      <c r="G44" s="83" t="s">
        <v>10</v>
      </c>
      <c r="H44" s="78" t="s">
        <v>11</v>
      </c>
      <c r="I44" s="82" t="s">
        <v>12</v>
      </c>
      <c r="J44" s="147" t="s">
        <v>13</v>
      </c>
      <c r="K44" s="147" t="s">
        <v>14</v>
      </c>
      <c r="L44" s="78" t="s">
        <v>15</v>
      </c>
      <c r="M44" s="359" t="s">
        <v>16</v>
      </c>
      <c r="N44" s="80" t="s">
        <v>17</v>
      </c>
      <c r="O44" s="214"/>
      <c r="P44" s="99" t="s">
        <v>301</v>
      </c>
      <c r="Q44" s="112"/>
      <c r="V44"/>
      <c r="W44"/>
      <c r="X44"/>
      <c r="Y44"/>
      <c r="Z44"/>
      <c r="AA44"/>
      <c r="AB44"/>
      <c r="AC44"/>
      <c r="AD44" s="112"/>
    </row>
    <row r="45" spans="1:30" ht="13.7" hidden="1" customHeight="1" outlineLevel="1" x14ac:dyDescent="0.25">
      <c r="A45" s="91" t="s">
        <v>302</v>
      </c>
      <c r="B45" s="413"/>
      <c r="C45" s="78" t="s">
        <v>49</v>
      </c>
      <c r="D45" s="147" t="s">
        <v>50</v>
      </c>
      <c r="E45" s="147" t="s">
        <v>51</v>
      </c>
      <c r="F45" s="82" t="s">
        <v>52</v>
      </c>
      <c r="G45" s="83" t="s">
        <v>53</v>
      </c>
      <c r="H45" s="78" t="s">
        <v>54</v>
      </c>
      <c r="I45" s="82" t="s">
        <v>55</v>
      </c>
      <c r="J45" s="147" t="s">
        <v>56</v>
      </c>
      <c r="K45" s="147" t="s">
        <v>57</v>
      </c>
      <c r="L45" s="78" t="s">
        <v>58</v>
      </c>
      <c r="M45" s="359" t="s">
        <v>59</v>
      </c>
      <c r="N45" s="80" t="s">
        <v>60</v>
      </c>
      <c r="O45" s="214"/>
      <c r="P45" s="99" t="s">
        <v>302</v>
      </c>
      <c r="Q45" s="112"/>
      <c r="R45"/>
      <c r="S45"/>
      <c r="T45"/>
      <c r="U45"/>
      <c r="V45"/>
      <c r="W45"/>
      <c r="X45"/>
      <c r="Y45"/>
      <c r="Z45"/>
      <c r="AA45"/>
      <c r="AB45"/>
      <c r="AC45"/>
      <c r="AD45" s="112"/>
    </row>
    <row r="46" spans="1:30" ht="13.7" hidden="1" customHeight="1" outlineLevel="1" x14ac:dyDescent="0.25">
      <c r="A46" s="92" t="s">
        <v>303</v>
      </c>
      <c r="B46" s="413" t="s">
        <v>4</v>
      </c>
      <c r="C46" s="78" t="s">
        <v>6</v>
      </c>
      <c r="D46" s="147" t="s">
        <v>15</v>
      </c>
      <c r="E46" s="147" t="s">
        <v>23</v>
      </c>
      <c r="F46" s="82" t="s">
        <v>11</v>
      </c>
      <c r="G46" s="83" t="s">
        <v>30</v>
      </c>
      <c r="H46" s="78" t="s">
        <v>29</v>
      </c>
      <c r="I46" s="82" t="s">
        <v>7</v>
      </c>
      <c r="J46" s="147" t="s">
        <v>20</v>
      </c>
      <c r="K46" s="147" t="s">
        <v>26</v>
      </c>
      <c r="L46" s="78" t="s">
        <v>32</v>
      </c>
      <c r="M46" s="359"/>
      <c r="N46" s="80"/>
      <c r="O46" s="214"/>
      <c r="P46" s="100" t="s">
        <v>303</v>
      </c>
      <c r="Q46" s="112"/>
      <c r="R46"/>
      <c r="S46"/>
      <c r="T46"/>
      <c r="U46"/>
      <c r="V46"/>
      <c r="W46"/>
      <c r="X46"/>
      <c r="Y46"/>
      <c r="Z46"/>
      <c r="AA46"/>
      <c r="AB46"/>
      <c r="AC46"/>
      <c r="AD46" s="112"/>
    </row>
    <row r="47" spans="1:30" ht="13.7" hidden="1" customHeight="1" outlineLevel="1" x14ac:dyDescent="0.25">
      <c r="A47" s="92" t="s">
        <v>304</v>
      </c>
      <c r="B47" s="413"/>
      <c r="C47" s="78" t="s">
        <v>80</v>
      </c>
      <c r="D47" s="147" t="s">
        <v>65</v>
      </c>
      <c r="E47" s="147" t="s">
        <v>59</v>
      </c>
      <c r="F47" s="82" t="s">
        <v>62</v>
      </c>
      <c r="G47" s="83" t="s">
        <v>72</v>
      </c>
      <c r="H47" s="78" t="s">
        <v>58</v>
      </c>
      <c r="I47" s="82" t="s">
        <v>56</v>
      </c>
      <c r="J47" s="147" t="s">
        <v>69</v>
      </c>
      <c r="K47" s="147" t="s">
        <v>68</v>
      </c>
      <c r="L47" s="78" t="s">
        <v>63</v>
      </c>
      <c r="M47" s="359" t="s">
        <v>57</v>
      </c>
      <c r="N47" s="80" t="s">
        <v>60</v>
      </c>
      <c r="O47" s="214"/>
      <c r="P47" s="100" t="s">
        <v>304</v>
      </c>
      <c r="Q47" s="112"/>
      <c r="R47"/>
      <c r="S47"/>
      <c r="T47"/>
      <c r="U47"/>
      <c r="V47"/>
      <c r="W47"/>
      <c r="X47"/>
      <c r="Y47"/>
      <c r="Z47"/>
      <c r="AA47"/>
      <c r="AB47"/>
      <c r="AC47"/>
      <c r="AD47" s="112"/>
    </row>
    <row r="48" spans="1:30" ht="13.7" hidden="1" customHeight="1" outlineLevel="1" x14ac:dyDescent="0.25">
      <c r="A48" s="93" t="s">
        <v>357</v>
      </c>
      <c r="B48" s="148"/>
      <c r="C48" s="78" t="s">
        <v>233</v>
      </c>
      <c r="D48" s="147" t="s">
        <v>228</v>
      </c>
      <c r="E48" s="147" t="s">
        <v>218</v>
      </c>
      <c r="F48" s="82" t="s">
        <v>225</v>
      </c>
      <c r="G48" s="83" t="s">
        <v>232</v>
      </c>
      <c r="H48" s="78" t="s">
        <v>235</v>
      </c>
      <c r="I48" s="82" t="s">
        <v>226</v>
      </c>
      <c r="J48" s="147" t="s">
        <v>219</v>
      </c>
      <c r="K48" s="147" t="s">
        <v>220</v>
      </c>
      <c r="L48" s="78" t="s">
        <v>230</v>
      </c>
      <c r="M48" s="359"/>
      <c r="N48" s="80"/>
      <c r="O48" s="214"/>
      <c r="P48" s="101" t="s">
        <v>357</v>
      </c>
      <c r="Q48" s="112"/>
      <c r="R48"/>
      <c r="S48"/>
      <c r="T48"/>
      <c r="U48"/>
      <c r="V48"/>
      <c r="W48"/>
      <c r="X48"/>
      <c r="Y48"/>
      <c r="Z48"/>
      <c r="AA48"/>
      <c r="AB48"/>
      <c r="AC48"/>
      <c r="AD48" s="112"/>
    </row>
    <row r="49" spans="1:30" ht="13.7" hidden="1" customHeight="1" outlineLevel="1" x14ac:dyDescent="0.25">
      <c r="A49" s="93" t="s">
        <v>358</v>
      </c>
      <c r="B49" s="148"/>
      <c r="C49" s="78" t="s">
        <v>189</v>
      </c>
      <c r="D49" s="147" t="s">
        <v>175</v>
      </c>
      <c r="E49" s="147" t="s">
        <v>181</v>
      </c>
      <c r="F49" s="82" t="s">
        <v>186</v>
      </c>
      <c r="G49" s="83" t="s">
        <v>190</v>
      </c>
      <c r="H49" s="78" t="s">
        <v>167</v>
      </c>
      <c r="I49" s="82" t="s">
        <v>184</v>
      </c>
      <c r="J49" s="147" t="s">
        <v>164</v>
      </c>
      <c r="K49" s="147" t="s">
        <v>171</v>
      </c>
      <c r="L49" s="78" t="s">
        <v>162</v>
      </c>
      <c r="M49" s="359" t="s">
        <v>185</v>
      </c>
      <c r="N49" s="80" t="s">
        <v>203</v>
      </c>
      <c r="O49" s="214"/>
      <c r="P49" s="101" t="s">
        <v>358</v>
      </c>
      <c r="Q49" s="112"/>
      <c r="R49"/>
      <c r="S49"/>
      <c r="T49"/>
      <c r="U49"/>
      <c r="V49"/>
      <c r="W49"/>
      <c r="X49"/>
      <c r="Y49"/>
      <c r="Z49"/>
      <c r="AA49"/>
      <c r="AB49"/>
      <c r="AC49"/>
      <c r="AD49" s="112"/>
    </row>
    <row r="50" spans="1:30" ht="13.7" hidden="1" customHeight="1" outlineLevel="1" x14ac:dyDescent="0.25">
      <c r="A50" s="96" t="s">
        <v>42</v>
      </c>
      <c r="B50" s="144"/>
      <c r="C50" s="146" t="s">
        <v>344</v>
      </c>
      <c r="D50" s="149" t="s">
        <v>312</v>
      </c>
      <c r="E50" s="84" t="s">
        <v>83</v>
      </c>
      <c r="F50" s="146" t="s">
        <v>148</v>
      </c>
      <c r="G50" s="146" t="s">
        <v>340</v>
      </c>
      <c r="H50" s="145" t="s">
        <v>323</v>
      </c>
      <c r="I50" s="146" t="s">
        <v>320</v>
      </c>
      <c r="J50" s="146" t="s">
        <v>16</v>
      </c>
      <c r="K50" s="146" t="s">
        <v>322</v>
      </c>
      <c r="L50" s="145" t="s">
        <v>307</v>
      </c>
      <c r="M50" s="146" t="s">
        <v>342</v>
      </c>
      <c r="N50" s="258" t="s">
        <v>606</v>
      </c>
      <c r="O50" s="214"/>
      <c r="P50" s="104" t="s">
        <v>42</v>
      </c>
      <c r="Q50" s="112"/>
      <c r="S50"/>
      <c r="T50"/>
      <c r="U50"/>
      <c r="V50"/>
      <c r="W50"/>
      <c r="X50"/>
      <c r="Y50"/>
      <c r="Z50"/>
      <c r="AA50"/>
      <c r="AB50"/>
      <c r="AC50"/>
      <c r="AD50" s="112"/>
    </row>
    <row r="51" spans="1:30" ht="13.7" hidden="1" customHeight="1" outlineLevel="1" thickBot="1" x14ac:dyDescent="0.3">
      <c r="A51" s="95" t="s">
        <v>39</v>
      </c>
      <c r="B51" s="76"/>
      <c r="C51" s="75" t="s">
        <v>350</v>
      </c>
      <c r="D51" s="75" t="s">
        <v>313</v>
      </c>
      <c r="E51" s="75" t="s">
        <v>970</v>
      </c>
      <c r="F51" s="89" t="s">
        <v>337</v>
      </c>
      <c r="G51" s="75" t="s">
        <v>353</v>
      </c>
      <c r="H51" s="75" t="s">
        <v>331</v>
      </c>
      <c r="I51" s="88" t="s">
        <v>347</v>
      </c>
      <c r="J51" s="88" t="s">
        <v>346</v>
      </c>
      <c r="K51" s="75" t="s">
        <v>329</v>
      </c>
      <c r="L51" s="75" t="s">
        <v>492</v>
      </c>
      <c r="M51" s="75" t="s">
        <v>343</v>
      </c>
      <c r="N51" s="258" t="s">
        <v>607</v>
      </c>
      <c r="O51" s="215"/>
      <c r="P51" s="103" t="s">
        <v>39</v>
      </c>
      <c r="Q51" s="112"/>
      <c r="S51"/>
      <c r="T51"/>
      <c r="U51"/>
      <c r="V51"/>
      <c r="W51"/>
      <c r="X51"/>
      <c r="Y51"/>
      <c r="Z51"/>
      <c r="AA51"/>
      <c r="AB51"/>
      <c r="AC51"/>
      <c r="AD51" s="112"/>
    </row>
    <row r="52" spans="1:30" ht="13.7" hidden="1" customHeight="1" outlineLevel="1" x14ac:dyDescent="0.25">
      <c r="A52" s="91" t="s">
        <v>301</v>
      </c>
      <c r="B52" s="414" t="s">
        <v>354</v>
      </c>
      <c r="C52" s="85" t="s">
        <v>18</v>
      </c>
      <c r="D52" s="85" t="s">
        <v>19</v>
      </c>
      <c r="E52" s="85" t="s">
        <v>20</v>
      </c>
      <c r="F52" s="85" t="s">
        <v>21</v>
      </c>
      <c r="G52" s="147" t="s">
        <v>22</v>
      </c>
      <c r="H52" s="147" t="s">
        <v>23</v>
      </c>
      <c r="I52" s="85" t="s">
        <v>24</v>
      </c>
      <c r="J52" s="85" t="s">
        <v>25</v>
      </c>
      <c r="K52" s="85" t="s">
        <v>26</v>
      </c>
      <c r="L52" s="85" t="s">
        <v>27</v>
      </c>
      <c r="M52" s="147" t="s">
        <v>83</v>
      </c>
      <c r="N52" s="415" t="s">
        <v>28</v>
      </c>
      <c r="O52" s="416"/>
      <c r="P52" s="99" t="s">
        <v>301</v>
      </c>
      <c r="R52"/>
      <c r="S52"/>
      <c r="T52"/>
      <c r="U52"/>
      <c r="V52"/>
      <c r="W52"/>
      <c r="X52"/>
      <c r="Y52"/>
      <c r="Z52"/>
      <c r="AA52"/>
      <c r="AB52"/>
      <c r="AC52"/>
    </row>
    <row r="53" spans="1:30" ht="13.7" hidden="1" customHeight="1" outlineLevel="1" x14ac:dyDescent="0.25">
      <c r="A53" s="91" t="s">
        <v>302</v>
      </c>
      <c r="B53" s="398"/>
      <c r="C53" s="85" t="s">
        <v>61</v>
      </c>
      <c r="D53" s="85" t="s">
        <v>62</v>
      </c>
      <c r="E53" s="85" t="s">
        <v>63</v>
      </c>
      <c r="F53" s="85" t="s">
        <v>64</v>
      </c>
      <c r="G53" s="147" t="s">
        <v>65</v>
      </c>
      <c r="H53" s="147" t="s">
        <v>66</v>
      </c>
      <c r="I53" s="85" t="s">
        <v>67</v>
      </c>
      <c r="J53" s="85" t="s">
        <v>68</v>
      </c>
      <c r="K53" s="85" t="s">
        <v>69</v>
      </c>
      <c r="L53" s="85" t="s">
        <v>70</v>
      </c>
      <c r="M53" s="147" t="s">
        <v>71</v>
      </c>
      <c r="N53" s="399"/>
      <c r="O53" s="400"/>
      <c r="P53" s="99" t="s">
        <v>302</v>
      </c>
      <c r="R53"/>
      <c r="S53"/>
      <c r="T53"/>
      <c r="U53"/>
      <c r="V53"/>
      <c r="W53"/>
      <c r="X53"/>
      <c r="Y53"/>
      <c r="Z53"/>
      <c r="AA53"/>
      <c r="AB53"/>
      <c r="AC53"/>
    </row>
    <row r="54" spans="1:30" ht="13.7" hidden="1" customHeight="1" outlineLevel="1" x14ac:dyDescent="0.25">
      <c r="A54" s="92" t="s">
        <v>303</v>
      </c>
      <c r="B54" s="398" t="s">
        <v>28</v>
      </c>
      <c r="C54" s="85" t="s">
        <v>8</v>
      </c>
      <c r="D54" s="85" t="s">
        <v>18</v>
      </c>
      <c r="E54" s="85" t="s">
        <v>14</v>
      </c>
      <c r="F54" s="85" t="s">
        <v>214</v>
      </c>
      <c r="G54" s="147" t="s">
        <v>12</v>
      </c>
      <c r="H54" s="147" t="s">
        <v>35</v>
      </c>
      <c r="I54" s="85" t="s">
        <v>19</v>
      </c>
      <c r="J54" s="85" t="s">
        <v>10</v>
      </c>
      <c r="K54" s="85" t="s">
        <v>9</v>
      </c>
      <c r="L54" s="85" t="s">
        <v>34</v>
      </c>
      <c r="M54" s="147" t="s">
        <v>31</v>
      </c>
      <c r="N54" s="399" t="s">
        <v>3</v>
      </c>
      <c r="O54" s="400"/>
      <c r="P54" s="100" t="s">
        <v>303</v>
      </c>
      <c r="R54"/>
      <c r="S54"/>
      <c r="T54"/>
      <c r="U54"/>
      <c r="V54"/>
      <c r="W54"/>
      <c r="X54"/>
      <c r="Y54"/>
      <c r="Z54"/>
      <c r="AA54"/>
      <c r="AB54"/>
      <c r="AC54"/>
    </row>
    <row r="55" spans="1:30" ht="13.7" hidden="1" customHeight="1" outlineLevel="1" x14ac:dyDescent="0.25">
      <c r="A55" s="92" t="s">
        <v>304</v>
      </c>
      <c r="B55" s="398"/>
      <c r="C55" s="85" t="s">
        <v>53</v>
      </c>
      <c r="D55" s="85" t="s">
        <v>64</v>
      </c>
      <c r="E55" s="85" t="s">
        <v>67</v>
      </c>
      <c r="F55" s="85" t="s">
        <v>76</v>
      </c>
      <c r="G55" s="147" t="s">
        <v>51</v>
      </c>
      <c r="H55" s="147" t="s">
        <v>75</v>
      </c>
      <c r="I55" s="85" t="s">
        <v>74</v>
      </c>
      <c r="J55" s="85" t="s">
        <v>77</v>
      </c>
      <c r="K55" s="85" t="s">
        <v>66</v>
      </c>
      <c r="L55" s="85" t="s">
        <v>54</v>
      </c>
      <c r="M55" s="147" t="s">
        <v>50</v>
      </c>
      <c r="N55" s="399"/>
      <c r="O55" s="400"/>
      <c r="P55" s="100" t="s">
        <v>304</v>
      </c>
      <c r="R55"/>
      <c r="T55"/>
      <c r="U55"/>
      <c r="V55"/>
      <c r="W55"/>
      <c r="X55"/>
      <c r="Y55"/>
      <c r="Z55"/>
      <c r="AA55"/>
      <c r="AB55"/>
      <c r="AC55"/>
    </row>
    <row r="56" spans="1:30" ht="13.7" hidden="1" customHeight="1" outlineLevel="1" x14ac:dyDescent="0.25">
      <c r="A56" s="93" t="s">
        <v>357</v>
      </c>
      <c r="B56" s="405" t="s">
        <v>341</v>
      </c>
      <c r="C56" s="85" t="s">
        <v>210</v>
      </c>
      <c r="D56" s="85" t="s">
        <v>212</v>
      </c>
      <c r="E56" s="85" t="s">
        <v>213</v>
      </c>
      <c r="F56" s="85" t="s">
        <v>214</v>
      </c>
      <c r="G56" s="147" t="s">
        <v>221</v>
      </c>
      <c r="H56" s="147" t="s">
        <v>223</v>
      </c>
      <c r="I56" s="85" t="s">
        <v>216</v>
      </c>
      <c r="J56" s="85" t="s">
        <v>211</v>
      </c>
      <c r="K56" s="85" t="s">
        <v>217</v>
      </c>
      <c r="L56" s="85" t="s">
        <v>215</v>
      </c>
      <c r="M56" s="147" t="s">
        <v>222</v>
      </c>
      <c r="N56" s="399" t="s">
        <v>48</v>
      </c>
      <c r="O56" s="400"/>
      <c r="P56" s="101" t="s">
        <v>357</v>
      </c>
      <c r="R56"/>
      <c r="S56"/>
      <c r="T56"/>
      <c r="U56"/>
      <c r="V56"/>
      <c r="W56"/>
      <c r="X56"/>
      <c r="Y56"/>
      <c r="Z56"/>
      <c r="AA56"/>
      <c r="AB56"/>
      <c r="AC56"/>
    </row>
    <row r="57" spans="1:30" ht="13.7" hidden="1" customHeight="1" outlineLevel="1" x14ac:dyDescent="0.25">
      <c r="A57" s="93" t="s">
        <v>358</v>
      </c>
      <c r="B57" s="405"/>
      <c r="C57" s="85" t="s">
        <v>165</v>
      </c>
      <c r="D57" s="85" t="s">
        <v>160</v>
      </c>
      <c r="E57" s="85" t="s">
        <v>174</v>
      </c>
      <c r="F57" s="85" t="s">
        <v>168</v>
      </c>
      <c r="G57" s="147" t="s">
        <v>179</v>
      </c>
      <c r="H57" s="147" t="s">
        <v>172</v>
      </c>
      <c r="I57" s="85" t="s">
        <v>177</v>
      </c>
      <c r="J57" s="85" t="s">
        <v>178</v>
      </c>
      <c r="K57" s="85" t="s">
        <v>176</v>
      </c>
      <c r="L57" s="85" t="s">
        <v>173</v>
      </c>
      <c r="M57" s="147" t="s">
        <v>182</v>
      </c>
      <c r="N57" s="399"/>
      <c r="O57" s="400"/>
      <c r="P57" s="101" t="s">
        <v>358</v>
      </c>
      <c r="R57"/>
      <c r="S57"/>
      <c r="T57"/>
      <c r="U57"/>
      <c r="V57"/>
      <c r="W57"/>
      <c r="X57"/>
      <c r="Y57"/>
      <c r="Z57"/>
      <c r="AA57"/>
      <c r="AB57"/>
      <c r="AC57"/>
    </row>
    <row r="58" spans="1:30" ht="13.7" hidden="1" customHeight="1" outlineLevel="1" x14ac:dyDescent="0.25">
      <c r="A58" s="96" t="s">
        <v>42</v>
      </c>
      <c r="B58" s="262"/>
      <c r="C58" s="146" t="s">
        <v>305</v>
      </c>
      <c r="D58" s="84" t="s">
        <v>1</v>
      </c>
      <c r="E58" s="146" t="s">
        <v>306</v>
      </c>
      <c r="F58" s="146" t="s">
        <v>38</v>
      </c>
      <c r="G58" s="146" t="s">
        <v>2</v>
      </c>
      <c r="H58" s="84" t="s">
        <v>339</v>
      </c>
      <c r="I58" s="146" t="s">
        <v>316</v>
      </c>
      <c r="J58" s="146" t="s">
        <v>37</v>
      </c>
      <c r="K58" s="146" t="s">
        <v>36</v>
      </c>
      <c r="L58" s="146" t="s">
        <v>309</v>
      </c>
      <c r="M58" s="146" t="s">
        <v>27</v>
      </c>
      <c r="N58" s="148"/>
      <c r="O58" s="148"/>
      <c r="P58" s="104" t="s">
        <v>42</v>
      </c>
      <c r="R58"/>
      <c r="S58"/>
      <c r="T58"/>
      <c r="U58"/>
      <c r="V58"/>
      <c r="W58"/>
      <c r="X58"/>
      <c r="Y58"/>
      <c r="Z58"/>
      <c r="AA58"/>
      <c r="AB58"/>
      <c r="AC58"/>
    </row>
    <row r="59" spans="1:30" ht="13.7" hidden="1" customHeight="1" outlineLevel="1" thickBot="1" x14ac:dyDescent="0.3">
      <c r="A59" s="95" t="s">
        <v>39</v>
      </c>
      <c r="B59" s="255" t="s">
        <v>483</v>
      </c>
      <c r="C59" s="75" t="s">
        <v>336</v>
      </c>
      <c r="D59" s="75" t="s">
        <v>485</v>
      </c>
      <c r="E59" s="75" t="s">
        <v>315</v>
      </c>
      <c r="F59" s="75" t="s">
        <v>314</v>
      </c>
      <c r="G59" s="75" t="s">
        <v>326</v>
      </c>
      <c r="H59" s="88" t="s">
        <v>46</v>
      </c>
      <c r="I59" s="88" t="s">
        <v>44</v>
      </c>
      <c r="J59" s="88" t="s">
        <v>45</v>
      </c>
      <c r="K59" s="88" t="s">
        <v>47</v>
      </c>
      <c r="L59" s="90" t="s">
        <v>338</v>
      </c>
      <c r="M59" s="84" t="s">
        <v>5</v>
      </c>
      <c r="N59" s="88" t="s">
        <v>82</v>
      </c>
      <c r="O59" s="114" t="s">
        <v>345</v>
      </c>
      <c r="P59" s="115" t="s">
        <v>41</v>
      </c>
      <c r="R59"/>
      <c r="S59"/>
      <c r="T59"/>
      <c r="U59"/>
      <c r="V59"/>
      <c r="W59"/>
      <c r="X59"/>
      <c r="Y59"/>
      <c r="Z59"/>
      <c r="AA59"/>
      <c r="AB59"/>
      <c r="AC59"/>
    </row>
    <row r="60" spans="1:30" ht="13.7" hidden="1" customHeight="1" outlineLevel="1" x14ac:dyDescent="0.25">
      <c r="A60" s="91" t="s">
        <v>301</v>
      </c>
      <c r="B60" s="214"/>
      <c r="C60" s="83" t="s">
        <v>29</v>
      </c>
      <c r="D60" s="359" t="s">
        <v>30</v>
      </c>
      <c r="E60" s="359" t="s">
        <v>31</v>
      </c>
      <c r="F60" s="86" t="s">
        <v>32</v>
      </c>
      <c r="G60" s="359" t="s">
        <v>33</v>
      </c>
      <c r="H60" s="83" t="s">
        <v>34</v>
      </c>
      <c r="I60" s="86" t="s">
        <v>35</v>
      </c>
      <c r="J60" s="359" t="s">
        <v>36</v>
      </c>
      <c r="K60" s="359" t="s">
        <v>37</v>
      </c>
      <c r="L60" s="83" t="s">
        <v>38</v>
      </c>
      <c r="M60" s="401" t="s">
        <v>40</v>
      </c>
      <c r="N60" s="214"/>
      <c r="O60" s="214"/>
      <c r="P60" s="99" t="s">
        <v>301</v>
      </c>
      <c r="R60"/>
      <c r="S60"/>
      <c r="T60"/>
      <c r="U60"/>
      <c r="V60"/>
      <c r="W60"/>
      <c r="X60"/>
      <c r="Y60"/>
      <c r="Z60"/>
      <c r="AA60"/>
      <c r="AB60"/>
      <c r="AC60"/>
    </row>
    <row r="61" spans="1:30" ht="13.7" hidden="1" customHeight="1" outlineLevel="1" x14ac:dyDescent="0.25">
      <c r="A61" s="91" t="s">
        <v>302</v>
      </c>
      <c r="B61" s="214"/>
      <c r="C61" s="83" t="s">
        <v>72</v>
      </c>
      <c r="D61" s="359" t="s">
        <v>73</v>
      </c>
      <c r="E61" s="359" t="s">
        <v>74</v>
      </c>
      <c r="F61" s="86" t="s">
        <v>75</v>
      </c>
      <c r="G61" s="359" t="s">
        <v>76</v>
      </c>
      <c r="H61" s="83" t="s">
        <v>77</v>
      </c>
      <c r="I61" s="86" t="s">
        <v>78</v>
      </c>
      <c r="J61" s="359" t="s">
        <v>79</v>
      </c>
      <c r="K61" s="359" t="s">
        <v>80</v>
      </c>
      <c r="L61" s="83" t="s">
        <v>37</v>
      </c>
      <c r="M61" s="402"/>
      <c r="N61" s="214"/>
      <c r="O61" s="214"/>
      <c r="P61" s="99" t="s">
        <v>302</v>
      </c>
      <c r="R61"/>
      <c r="S61"/>
      <c r="T61"/>
      <c r="U61"/>
      <c r="V61"/>
      <c r="W61"/>
      <c r="X61"/>
      <c r="Y61"/>
      <c r="Z61"/>
      <c r="AA61"/>
      <c r="AB61"/>
      <c r="AC61"/>
    </row>
    <row r="62" spans="1:30" ht="13.7" hidden="1" customHeight="1" outlineLevel="1" x14ac:dyDescent="0.25">
      <c r="A62" s="92" t="s">
        <v>303</v>
      </c>
      <c r="B62" s="214"/>
      <c r="C62" s="83" t="s">
        <v>24</v>
      </c>
      <c r="D62" s="359"/>
      <c r="E62" s="359"/>
      <c r="F62" s="86" t="s">
        <v>25</v>
      </c>
      <c r="G62" s="359"/>
      <c r="H62" s="83" t="s">
        <v>22</v>
      </c>
      <c r="I62" s="86" t="s">
        <v>21</v>
      </c>
      <c r="J62" s="359"/>
      <c r="K62" s="359"/>
      <c r="L62" s="83" t="s">
        <v>33</v>
      </c>
      <c r="M62" s="406" t="s">
        <v>40</v>
      </c>
      <c r="N62" s="214"/>
      <c r="O62" s="214"/>
      <c r="P62" s="100" t="s">
        <v>303</v>
      </c>
      <c r="R62"/>
      <c r="S62"/>
      <c r="T62"/>
      <c r="U62"/>
      <c r="V62"/>
      <c r="W62"/>
      <c r="X62"/>
      <c r="Y62"/>
      <c r="Z62"/>
      <c r="AA62"/>
      <c r="AB62"/>
      <c r="AC62"/>
    </row>
    <row r="63" spans="1:30" ht="13.7" hidden="1" customHeight="1" outlineLevel="1" x14ac:dyDescent="0.25">
      <c r="A63" s="92" t="s">
        <v>304</v>
      </c>
      <c r="B63" s="214"/>
      <c r="C63" s="83" t="s">
        <v>49</v>
      </c>
      <c r="D63" s="359" t="s">
        <v>71</v>
      </c>
      <c r="E63" s="359" t="s">
        <v>0</v>
      </c>
      <c r="F63" s="86" t="s">
        <v>52</v>
      </c>
      <c r="G63" s="359" t="s">
        <v>78</v>
      </c>
      <c r="H63" s="83" t="s">
        <v>55</v>
      </c>
      <c r="I63" s="86" t="s">
        <v>61</v>
      </c>
      <c r="J63" s="359" t="s">
        <v>70</v>
      </c>
      <c r="K63" s="359" t="s">
        <v>73</v>
      </c>
      <c r="L63" s="83" t="s">
        <v>79</v>
      </c>
      <c r="M63" s="406"/>
      <c r="N63" s="214"/>
      <c r="O63" s="214"/>
      <c r="P63" s="100" t="s">
        <v>304</v>
      </c>
      <c r="R63"/>
      <c r="S63"/>
      <c r="T63"/>
      <c r="U63"/>
      <c r="V63"/>
      <c r="W63"/>
      <c r="X63"/>
      <c r="Y63"/>
      <c r="Z63"/>
      <c r="AA63"/>
      <c r="AB63"/>
      <c r="AC63"/>
    </row>
    <row r="64" spans="1:30" ht="13.7" hidden="1" customHeight="1" outlineLevel="1" x14ac:dyDescent="0.25">
      <c r="A64" s="93" t="s">
        <v>357</v>
      </c>
      <c r="B64" s="214"/>
      <c r="C64" s="83" t="s">
        <v>234</v>
      </c>
      <c r="D64" s="359"/>
      <c r="E64" s="359"/>
      <c r="F64" s="86" t="s">
        <v>231</v>
      </c>
      <c r="G64" s="359"/>
      <c r="H64" s="83" t="s">
        <v>227</v>
      </c>
      <c r="I64" s="86" t="s">
        <v>224</v>
      </c>
      <c r="J64" s="359"/>
      <c r="K64" s="359"/>
      <c r="L64" s="83" t="s">
        <v>229</v>
      </c>
      <c r="M64" s="403" t="s">
        <v>486</v>
      </c>
      <c r="N64" s="214"/>
      <c r="O64" s="214"/>
      <c r="P64" s="101" t="s">
        <v>357</v>
      </c>
    </row>
    <row r="65" spans="1:21" ht="13.7" hidden="1" customHeight="1" outlineLevel="1" x14ac:dyDescent="0.25">
      <c r="A65" s="93" t="s">
        <v>358</v>
      </c>
      <c r="B65" s="214"/>
      <c r="C65" s="83" t="s">
        <v>169</v>
      </c>
      <c r="D65" s="359" t="s">
        <v>188</v>
      </c>
      <c r="E65" s="359" t="s">
        <v>202</v>
      </c>
      <c r="F65" s="86" t="s">
        <v>170</v>
      </c>
      <c r="G65" s="359" t="s">
        <v>187</v>
      </c>
      <c r="H65" s="83" t="s">
        <v>163</v>
      </c>
      <c r="I65" s="86" t="s">
        <v>180</v>
      </c>
      <c r="J65" s="359" t="s">
        <v>166</v>
      </c>
      <c r="K65" s="359" t="s">
        <v>183</v>
      </c>
      <c r="L65" s="83" t="s">
        <v>161</v>
      </c>
      <c r="M65" s="403"/>
      <c r="N65" s="214"/>
      <c r="O65" s="214"/>
      <c r="P65" s="101" t="s">
        <v>358</v>
      </c>
    </row>
    <row r="66" spans="1:21" ht="13.7" hidden="1" customHeight="1" outlineLevel="1" x14ac:dyDescent="0.25">
      <c r="A66" s="96" t="s">
        <v>42</v>
      </c>
      <c r="B66" s="216"/>
      <c r="C66" s="146" t="s">
        <v>333</v>
      </c>
      <c r="D66" s="149" t="s">
        <v>493</v>
      </c>
      <c r="E66" s="149" t="s">
        <v>334</v>
      </c>
      <c r="F66" s="146" t="s">
        <v>311</v>
      </c>
      <c r="G66" s="149" t="s">
        <v>327</v>
      </c>
      <c r="H66" s="145" t="s">
        <v>325</v>
      </c>
      <c r="I66" s="146" t="s">
        <v>321</v>
      </c>
      <c r="J66" s="146" t="s">
        <v>17</v>
      </c>
      <c r="K66" s="146" t="s">
        <v>324</v>
      </c>
      <c r="L66" s="145" t="s">
        <v>308</v>
      </c>
      <c r="M66" s="148"/>
      <c r="N66" s="214"/>
      <c r="O66" s="214"/>
      <c r="P66" s="104" t="s">
        <v>42</v>
      </c>
    </row>
    <row r="67" spans="1:21" ht="13.7" hidden="1" customHeight="1" outlineLevel="1" x14ac:dyDescent="0.25">
      <c r="A67" s="94" t="s">
        <v>39</v>
      </c>
      <c r="B67" s="217"/>
      <c r="C67" s="149" t="s">
        <v>494</v>
      </c>
      <c r="D67" s="149" t="s">
        <v>495</v>
      </c>
      <c r="E67" s="149" t="s">
        <v>335</v>
      </c>
      <c r="F67" s="146" t="s">
        <v>310</v>
      </c>
      <c r="G67" s="149" t="s">
        <v>328</v>
      </c>
      <c r="H67" s="149" t="s">
        <v>332</v>
      </c>
      <c r="I67" s="150" t="s">
        <v>146</v>
      </c>
      <c r="J67" s="150" t="s">
        <v>147</v>
      </c>
      <c r="K67" s="149" t="s">
        <v>330</v>
      </c>
      <c r="L67" s="77" t="s">
        <v>496</v>
      </c>
      <c r="M67" s="148"/>
      <c r="N67" s="217"/>
      <c r="O67" s="217"/>
      <c r="P67" s="102" t="s">
        <v>39</v>
      </c>
    </row>
    <row r="68" spans="1:21" ht="13.7" customHeight="1" collapsed="1" x14ac:dyDescent="0.25">
      <c r="A68" s="219"/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16"/>
      <c r="N68" s="216"/>
      <c r="O68" s="216"/>
      <c r="P68" s="219"/>
    </row>
    <row r="69" spans="1:21" ht="13.7" customHeight="1" x14ac:dyDescent="0.25">
      <c r="A69" s="404" t="s">
        <v>900</v>
      </c>
      <c r="B69" s="404"/>
      <c r="C69" s="404"/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</row>
    <row r="70" spans="1:21" ht="13.7" customHeight="1" outlineLevel="1" x14ac:dyDescent="0.25">
      <c r="A70" s="216"/>
      <c r="B70" s="91" t="s">
        <v>43</v>
      </c>
      <c r="C70" s="81">
        <v>1</v>
      </c>
      <c r="D70" s="81">
        <v>2</v>
      </c>
      <c r="E70" s="80">
        <v>3</v>
      </c>
      <c r="F70" s="80">
        <v>4</v>
      </c>
      <c r="G70" s="80">
        <v>5</v>
      </c>
      <c r="H70" s="80">
        <v>6</v>
      </c>
      <c r="I70" s="81">
        <v>7</v>
      </c>
      <c r="J70" s="81">
        <v>8</v>
      </c>
      <c r="K70" s="80">
        <v>9</v>
      </c>
      <c r="L70" s="80">
        <v>0</v>
      </c>
      <c r="M70" s="80" t="s">
        <v>1</v>
      </c>
      <c r="N70" s="80" t="s">
        <v>2</v>
      </c>
      <c r="O70" s="99" t="s">
        <v>43</v>
      </c>
      <c r="P70" s="216"/>
      <c r="R70" s="404" t="s">
        <v>317</v>
      </c>
      <c r="S70" s="404"/>
      <c r="T70" s="404"/>
      <c r="U70" s="404"/>
    </row>
    <row r="71" spans="1:21" ht="13.7" customHeight="1" outlineLevel="1" x14ac:dyDescent="0.25">
      <c r="A71" s="216"/>
      <c r="B71" s="92" t="s">
        <v>300</v>
      </c>
      <c r="C71" s="268">
        <v>1</v>
      </c>
      <c r="D71" s="268">
        <v>2</v>
      </c>
      <c r="E71" s="268">
        <v>3</v>
      </c>
      <c r="F71" s="268">
        <v>4</v>
      </c>
      <c r="G71" s="268">
        <v>5</v>
      </c>
      <c r="H71" s="268">
        <v>6</v>
      </c>
      <c r="I71" s="268">
        <v>7</v>
      </c>
      <c r="J71" s="268">
        <v>8</v>
      </c>
      <c r="K71" s="268">
        <v>9</v>
      </c>
      <c r="L71" s="268">
        <v>0</v>
      </c>
      <c r="M71" s="287" t="s">
        <v>968</v>
      </c>
      <c r="N71" s="287" t="s">
        <v>967</v>
      </c>
      <c r="O71" s="100" t="s">
        <v>300</v>
      </c>
      <c r="P71" s="216"/>
      <c r="R71" s="409" t="s">
        <v>319</v>
      </c>
      <c r="S71" s="409"/>
      <c r="T71" s="409"/>
      <c r="U71" s="409"/>
    </row>
    <row r="72" spans="1:21" ht="13.7" customHeight="1" outlineLevel="1" x14ac:dyDescent="0.25">
      <c r="A72" s="216"/>
      <c r="B72" s="93" t="s">
        <v>149</v>
      </c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101" t="s">
        <v>149</v>
      </c>
      <c r="P72" s="216"/>
      <c r="R72" s="407" t="s">
        <v>897</v>
      </c>
      <c r="S72" s="407"/>
      <c r="T72" s="407"/>
      <c r="U72" s="407"/>
    </row>
    <row r="73" spans="1:21" ht="13.7" customHeight="1" outlineLevel="1" x14ac:dyDescent="0.25">
      <c r="A73" s="216"/>
      <c r="B73" s="94" t="s">
        <v>39</v>
      </c>
      <c r="C73" s="250" t="s">
        <v>575</v>
      </c>
      <c r="D73" s="250" t="s">
        <v>577</v>
      </c>
      <c r="E73" s="250" t="s">
        <v>531</v>
      </c>
      <c r="F73" s="250" t="s">
        <v>578</v>
      </c>
      <c r="G73" s="250" t="s">
        <v>579</v>
      </c>
      <c r="H73" s="250" t="s">
        <v>580</v>
      </c>
      <c r="I73" s="250" t="s">
        <v>582</v>
      </c>
      <c r="J73" s="250" t="s">
        <v>581</v>
      </c>
      <c r="K73" s="249" t="s">
        <v>610</v>
      </c>
      <c r="L73" s="250" t="s">
        <v>583</v>
      </c>
      <c r="M73" s="250" t="s">
        <v>585</v>
      </c>
      <c r="N73" s="250" t="s">
        <v>584</v>
      </c>
      <c r="O73" s="102" t="s">
        <v>39</v>
      </c>
      <c r="P73" s="216"/>
      <c r="R73" s="426" t="s">
        <v>885</v>
      </c>
      <c r="S73" s="426"/>
      <c r="T73" s="426"/>
      <c r="U73" s="426"/>
    </row>
    <row r="74" spans="1:21" ht="13.7" customHeight="1" outlineLevel="1" thickBot="1" x14ac:dyDescent="0.3">
      <c r="A74" s="216"/>
      <c r="B74" s="95" t="s">
        <v>41</v>
      </c>
      <c r="C74" s="251" t="s">
        <v>576</v>
      </c>
      <c r="D74" s="251" t="s">
        <v>586</v>
      </c>
      <c r="E74" s="251" t="s">
        <v>587</v>
      </c>
      <c r="F74" s="251" t="s">
        <v>588</v>
      </c>
      <c r="G74" s="251" t="s">
        <v>589</v>
      </c>
      <c r="H74" s="251" t="s">
        <v>590</v>
      </c>
      <c r="I74" s="251" t="s">
        <v>592</v>
      </c>
      <c r="J74" s="251" t="s">
        <v>593</v>
      </c>
      <c r="K74" s="251" t="s">
        <v>591</v>
      </c>
      <c r="L74" s="251" t="s">
        <v>594</v>
      </c>
      <c r="M74" s="213" t="s">
        <v>351</v>
      </c>
      <c r="N74" s="213" t="s">
        <v>352</v>
      </c>
      <c r="O74" s="103" t="s">
        <v>41</v>
      </c>
      <c r="P74" s="216"/>
      <c r="R74" s="411" t="s">
        <v>497</v>
      </c>
      <c r="S74" s="411"/>
      <c r="T74" s="411"/>
      <c r="U74" s="411"/>
    </row>
    <row r="75" spans="1:21" ht="13.7" customHeight="1" outlineLevel="1" x14ac:dyDescent="0.25">
      <c r="A75" s="216"/>
      <c r="B75" s="91" t="s">
        <v>301</v>
      </c>
      <c r="C75" s="78" t="s">
        <v>6</v>
      </c>
      <c r="D75" s="147" t="s">
        <v>7</v>
      </c>
      <c r="E75" s="147" t="s">
        <v>8</v>
      </c>
      <c r="F75" s="82" t="s">
        <v>9</v>
      </c>
      <c r="G75" s="83" t="s">
        <v>10</v>
      </c>
      <c r="H75" s="78" t="s">
        <v>11</v>
      </c>
      <c r="I75" s="82" t="s">
        <v>12</v>
      </c>
      <c r="J75" s="147" t="s">
        <v>13</v>
      </c>
      <c r="K75" s="147" t="s">
        <v>14</v>
      </c>
      <c r="L75" s="78" t="s">
        <v>15</v>
      </c>
      <c r="M75" s="359" t="s">
        <v>16</v>
      </c>
      <c r="N75" s="80" t="s">
        <v>17</v>
      </c>
      <c r="O75" s="99" t="s">
        <v>301</v>
      </c>
      <c r="P75" s="216"/>
      <c r="R75" s="410" t="s">
        <v>318</v>
      </c>
      <c r="S75" s="410"/>
      <c r="T75" s="410"/>
      <c r="U75" s="410"/>
    </row>
    <row r="76" spans="1:21" ht="13.7" customHeight="1" outlineLevel="1" x14ac:dyDescent="0.25">
      <c r="A76" s="216"/>
      <c r="B76" s="91" t="s">
        <v>302</v>
      </c>
      <c r="C76" s="78" t="s">
        <v>49</v>
      </c>
      <c r="D76" s="147" t="s">
        <v>50</v>
      </c>
      <c r="E76" s="147" t="s">
        <v>51</v>
      </c>
      <c r="F76" s="82" t="s">
        <v>52</v>
      </c>
      <c r="G76" s="83" t="s">
        <v>53</v>
      </c>
      <c r="H76" s="78" t="s">
        <v>54</v>
      </c>
      <c r="I76" s="82" t="s">
        <v>55</v>
      </c>
      <c r="J76" s="147" t="s">
        <v>56</v>
      </c>
      <c r="K76" s="147" t="s">
        <v>57</v>
      </c>
      <c r="L76" s="78" t="s">
        <v>58</v>
      </c>
      <c r="M76" s="359" t="s">
        <v>59</v>
      </c>
      <c r="N76" s="80" t="s">
        <v>60</v>
      </c>
      <c r="O76" s="99" t="s">
        <v>302</v>
      </c>
      <c r="P76" s="216"/>
    </row>
    <row r="77" spans="1:21" ht="13.7" customHeight="1" outlineLevel="1" x14ac:dyDescent="0.25">
      <c r="A77" s="216"/>
      <c r="B77" s="92" t="s">
        <v>303</v>
      </c>
      <c r="C77" s="78" t="s">
        <v>6</v>
      </c>
      <c r="D77" s="147" t="s">
        <v>15</v>
      </c>
      <c r="E77" s="147" t="s">
        <v>23</v>
      </c>
      <c r="F77" s="82" t="s">
        <v>11</v>
      </c>
      <c r="G77" s="83" t="s">
        <v>30</v>
      </c>
      <c r="H77" s="78" t="s">
        <v>29</v>
      </c>
      <c r="I77" s="82" t="s">
        <v>7</v>
      </c>
      <c r="J77" s="154" t="s">
        <v>20</v>
      </c>
      <c r="K77" s="154" t="s">
        <v>26</v>
      </c>
      <c r="L77" s="78" t="s">
        <v>32</v>
      </c>
      <c r="M77" s="359"/>
      <c r="N77" s="80"/>
      <c r="O77" s="100" t="s">
        <v>303</v>
      </c>
      <c r="P77" s="216"/>
    </row>
    <row r="78" spans="1:21" ht="13.7" customHeight="1" outlineLevel="1" x14ac:dyDescent="0.25">
      <c r="A78" s="216"/>
      <c r="B78" s="92" t="s">
        <v>304</v>
      </c>
      <c r="C78" s="78" t="s">
        <v>80</v>
      </c>
      <c r="D78" s="147" t="s">
        <v>65</v>
      </c>
      <c r="E78" s="147" t="s">
        <v>59</v>
      </c>
      <c r="F78" s="82" t="s">
        <v>62</v>
      </c>
      <c r="G78" s="83" t="s">
        <v>72</v>
      </c>
      <c r="H78" s="78" t="s">
        <v>58</v>
      </c>
      <c r="I78" s="82" t="s">
        <v>56</v>
      </c>
      <c r="J78" s="154" t="s">
        <v>69</v>
      </c>
      <c r="K78" s="154" t="s">
        <v>68</v>
      </c>
      <c r="L78" s="78" t="s">
        <v>63</v>
      </c>
      <c r="M78" s="359" t="s">
        <v>57</v>
      </c>
      <c r="N78" s="80" t="s">
        <v>60</v>
      </c>
      <c r="O78" s="100" t="s">
        <v>304</v>
      </c>
      <c r="P78" s="216"/>
    </row>
    <row r="79" spans="1:21" ht="13.7" customHeight="1" outlineLevel="1" x14ac:dyDescent="0.25">
      <c r="A79" s="216"/>
      <c r="B79" s="96" t="s">
        <v>42</v>
      </c>
      <c r="C79" s="146" t="s">
        <v>344</v>
      </c>
      <c r="D79" s="149" t="s">
        <v>312</v>
      </c>
      <c r="E79" s="84" t="s">
        <v>83</v>
      </c>
      <c r="F79" s="146" t="s">
        <v>148</v>
      </c>
      <c r="G79" s="146" t="s">
        <v>340</v>
      </c>
      <c r="H79" s="145" t="s">
        <v>323</v>
      </c>
      <c r="I79" s="146" t="s">
        <v>320</v>
      </c>
      <c r="J79" s="146" t="s">
        <v>16</v>
      </c>
      <c r="K79" s="146" t="s">
        <v>322</v>
      </c>
      <c r="L79" s="145" t="s">
        <v>307</v>
      </c>
      <c r="M79" s="146" t="s">
        <v>342</v>
      </c>
      <c r="N79" s="258" t="s">
        <v>606</v>
      </c>
      <c r="O79" s="104" t="s">
        <v>42</v>
      </c>
      <c r="P79" s="216"/>
    </row>
    <row r="80" spans="1:21" ht="13.7" customHeight="1" outlineLevel="1" thickBot="1" x14ac:dyDescent="0.3">
      <c r="A80" s="216"/>
      <c r="B80" s="95" t="s">
        <v>39</v>
      </c>
      <c r="C80" s="75" t="s">
        <v>350</v>
      </c>
      <c r="D80" s="75" t="s">
        <v>313</v>
      </c>
      <c r="E80" s="75" t="s">
        <v>970</v>
      </c>
      <c r="F80" s="89" t="s">
        <v>337</v>
      </c>
      <c r="G80" s="75" t="s">
        <v>353</v>
      </c>
      <c r="H80" s="75" t="s">
        <v>331</v>
      </c>
      <c r="I80" s="88" t="s">
        <v>347</v>
      </c>
      <c r="J80" s="88" t="s">
        <v>346</v>
      </c>
      <c r="K80" s="75" t="s">
        <v>329</v>
      </c>
      <c r="L80" s="75" t="s">
        <v>492</v>
      </c>
      <c r="M80" s="75" t="s">
        <v>343</v>
      </c>
      <c r="N80" s="259" t="s">
        <v>607</v>
      </c>
      <c r="O80" s="103" t="s">
        <v>39</v>
      </c>
      <c r="P80" s="216"/>
    </row>
    <row r="81" spans="1:21" ht="13.7" customHeight="1" outlineLevel="1" x14ac:dyDescent="0.25">
      <c r="A81" s="216"/>
      <c r="B81" s="91" t="s">
        <v>301</v>
      </c>
      <c r="C81" s="85" t="s">
        <v>18</v>
      </c>
      <c r="D81" s="85" t="s">
        <v>19</v>
      </c>
      <c r="E81" s="85" t="s">
        <v>20</v>
      </c>
      <c r="F81" s="85" t="s">
        <v>21</v>
      </c>
      <c r="G81" s="147" t="s">
        <v>22</v>
      </c>
      <c r="H81" s="147" t="s">
        <v>23</v>
      </c>
      <c r="I81" s="85" t="s">
        <v>24</v>
      </c>
      <c r="J81" s="85" t="s">
        <v>25</v>
      </c>
      <c r="K81" s="85" t="s">
        <v>26</v>
      </c>
      <c r="L81" s="85" t="s">
        <v>27</v>
      </c>
      <c r="M81" s="147" t="s">
        <v>83</v>
      </c>
      <c r="N81" s="220"/>
      <c r="O81" s="99" t="s">
        <v>301</v>
      </c>
      <c r="P81" s="216"/>
    </row>
    <row r="82" spans="1:21" ht="13.7" customHeight="1" outlineLevel="1" x14ac:dyDescent="0.25">
      <c r="A82" s="216"/>
      <c r="B82" s="91" t="s">
        <v>302</v>
      </c>
      <c r="C82" s="85" t="s">
        <v>61</v>
      </c>
      <c r="D82" s="85" t="s">
        <v>62</v>
      </c>
      <c r="E82" s="85" t="s">
        <v>63</v>
      </c>
      <c r="F82" s="85" t="s">
        <v>64</v>
      </c>
      <c r="G82" s="147" t="s">
        <v>65</v>
      </c>
      <c r="H82" s="147" t="s">
        <v>66</v>
      </c>
      <c r="I82" s="85" t="s">
        <v>67</v>
      </c>
      <c r="J82" s="85" t="s">
        <v>68</v>
      </c>
      <c r="K82" s="85" t="s">
        <v>69</v>
      </c>
      <c r="L82" s="85" t="s">
        <v>70</v>
      </c>
      <c r="M82" s="147" t="s">
        <v>71</v>
      </c>
      <c r="N82" s="221"/>
      <c r="O82" s="99" t="s">
        <v>302</v>
      </c>
      <c r="P82" s="216"/>
    </row>
    <row r="83" spans="1:21" ht="13.7" customHeight="1" outlineLevel="1" x14ac:dyDescent="0.25">
      <c r="A83" s="216"/>
      <c r="B83" s="92" t="s">
        <v>303</v>
      </c>
      <c r="C83" s="85" t="s">
        <v>8</v>
      </c>
      <c r="D83" s="85" t="s">
        <v>18</v>
      </c>
      <c r="E83" s="85" t="s">
        <v>14</v>
      </c>
      <c r="F83" s="85" t="s">
        <v>214</v>
      </c>
      <c r="G83" s="147" t="s">
        <v>12</v>
      </c>
      <c r="H83" s="147" t="s">
        <v>35</v>
      </c>
      <c r="I83" s="85" t="s">
        <v>19</v>
      </c>
      <c r="J83" s="85" t="s">
        <v>10</v>
      </c>
      <c r="K83" s="85" t="s">
        <v>9</v>
      </c>
      <c r="L83" s="85" t="s">
        <v>34</v>
      </c>
      <c r="M83" s="147" t="s">
        <v>31</v>
      </c>
      <c r="N83" s="221"/>
      <c r="O83" s="100" t="s">
        <v>303</v>
      </c>
      <c r="P83" s="216"/>
    </row>
    <row r="84" spans="1:21" ht="13.7" customHeight="1" outlineLevel="1" x14ac:dyDescent="0.25">
      <c r="A84" s="216"/>
      <c r="B84" s="92" t="s">
        <v>304</v>
      </c>
      <c r="C84" s="85" t="s">
        <v>53</v>
      </c>
      <c r="D84" s="85" t="s">
        <v>64</v>
      </c>
      <c r="E84" s="85" t="s">
        <v>67</v>
      </c>
      <c r="F84" s="85" t="s">
        <v>76</v>
      </c>
      <c r="G84" s="147" t="s">
        <v>51</v>
      </c>
      <c r="H84" s="147" t="s">
        <v>75</v>
      </c>
      <c r="I84" s="85" t="s">
        <v>74</v>
      </c>
      <c r="J84" s="85" t="s">
        <v>77</v>
      </c>
      <c r="K84" s="85" t="s">
        <v>66</v>
      </c>
      <c r="L84" s="85" t="s">
        <v>54</v>
      </c>
      <c r="M84" s="147" t="s">
        <v>50</v>
      </c>
      <c r="N84" s="221"/>
      <c r="O84" s="100" t="s">
        <v>304</v>
      </c>
      <c r="P84" s="216"/>
    </row>
    <row r="85" spans="1:21" ht="13.7" customHeight="1" outlineLevel="1" x14ac:dyDescent="0.25">
      <c r="A85" s="216"/>
      <c r="B85" s="96" t="s">
        <v>42</v>
      </c>
      <c r="C85" s="146" t="s">
        <v>305</v>
      </c>
      <c r="D85" s="84" t="s">
        <v>1</v>
      </c>
      <c r="E85" s="146" t="s">
        <v>306</v>
      </c>
      <c r="F85" s="146" t="s">
        <v>38</v>
      </c>
      <c r="G85" s="146" t="s">
        <v>2</v>
      </c>
      <c r="H85" s="84" t="s">
        <v>339</v>
      </c>
      <c r="I85" s="146" t="s">
        <v>316</v>
      </c>
      <c r="J85" s="146" t="s">
        <v>37</v>
      </c>
      <c r="K85" s="146" t="s">
        <v>36</v>
      </c>
      <c r="L85" s="146" t="s">
        <v>309</v>
      </c>
      <c r="M85" s="146" t="s">
        <v>27</v>
      </c>
      <c r="N85" s="222"/>
      <c r="O85" s="104" t="s">
        <v>42</v>
      </c>
      <c r="P85" s="216"/>
    </row>
    <row r="86" spans="1:21" ht="13.7" customHeight="1" outlineLevel="1" thickBot="1" x14ac:dyDescent="0.3">
      <c r="A86" s="216"/>
      <c r="B86" s="95" t="s">
        <v>39</v>
      </c>
      <c r="C86" s="75" t="s">
        <v>336</v>
      </c>
      <c r="D86" s="75" t="s">
        <v>485</v>
      </c>
      <c r="E86" s="75" t="s">
        <v>315</v>
      </c>
      <c r="F86" s="75" t="s">
        <v>314</v>
      </c>
      <c r="G86" s="75" t="s">
        <v>326</v>
      </c>
      <c r="H86" s="88" t="s">
        <v>46</v>
      </c>
      <c r="I86" s="88" t="s">
        <v>44</v>
      </c>
      <c r="J86" s="88" t="s">
        <v>45</v>
      </c>
      <c r="K86" s="88" t="s">
        <v>47</v>
      </c>
      <c r="L86" s="90" t="s">
        <v>338</v>
      </c>
      <c r="M86" s="90" t="s">
        <v>5</v>
      </c>
      <c r="N86" s="223"/>
      <c r="O86" s="103" t="s">
        <v>39</v>
      </c>
      <c r="P86" s="216"/>
    </row>
    <row r="87" spans="1:21" ht="13.7" customHeight="1" outlineLevel="1" x14ac:dyDescent="0.25">
      <c r="A87" s="216"/>
      <c r="B87" s="91" t="s">
        <v>301</v>
      </c>
      <c r="C87" s="83" t="s">
        <v>29</v>
      </c>
      <c r="D87" s="359" t="s">
        <v>30</v>
      </c>
      <c r="E87" s="359" t="s">
        <v>31</v>
      </c>
      <c r="F87" s="86" t="s">
        <v>32</v>
      </c>
      <c r="G87" s="359" t="s">
        <v>33</v>
      </c>
      <c r="H87" s="83" t="s">
        <v>34</v>
      </c>
      <c r="I87" s="86" t="s">
        <v>35</v>
      </c>
      <c r="J87" s="359" t="s">
        <v>36</v>
      </c>
      <c r="K87" s="359" t="s">
        <v>37</v>
      </c>
      <c r="L87" s="83" t="s">
        <v>38</v>
      </c>
      <c r="M87" s="224"/>
      <c r="N87" s="214"/>
      <c r="O87" s="99" t="s">
        <v>301</v>
      </c>
      <c r="P87" s="216"/>
    </row>
    <row r="88" spans="1:21" ht="13.7" customHeight="1" outlineLevel="1" x14ac:dyDescent="0.25">
      <c r="A88" s="216"/>
      <c r="B88" s="91" t="s">
        <v>302</v>
      </c>
      <c r="C88" s="83" t="s">
        <v>72</v>
      </c>
      <c r="D88" s="359" t="s">
        <v>73</v>
      </c>
      <c r="E88" s="359" t="s">
        <v>74</v>
      </c>
      <c r="F88" s="86" t="s">
        <v>75</v>
      </c>
      <c r="G88" s="359" t="s">
        <v>76</v>
      </c>
      <c r="H88" s="83" t="s">
        <v>77</v>
      </c>
      <c r="I88" s="86" t="s">
        <v>78</v>
      </c>
      <c r="J88" s="359" t="s">
        <v>79</v>
      </c>
      <c r="K88" s="359" t="s">
        <v>80</v>
      </c>
      <c r="L88" s="83" t="s">
        <v>37</v>
      </c>
      <c r="M88" s="225"/>
      <c r="N88" s="214"/>
      <c r="O88" s="99" t="s">
        <v>302</v>
      </c>
      <c r="P88" s="216"/>
    </row>
    <row r="89" spans="1:21" ht="13.7" customHeight="1" outlineLevel="1" x14ac:dyDescent="0.25">
      <c r="A89" s="216"/>
      <c r="B89" s="92" t="s">
        <v>303</v>
      </c>
      <c r="C89" s="83" t="s">
        <v>24</v>
      </c>
      <c r="D89" s="359"/>
      <c r="E89" s="359"/>
      <c r="F89" s="86" t="s">
        <v>25</v>
      </c>
      <c r="G89" s="359"/>
      <c r="H89" s="83" t="s">
        <v>22</v>
      </c>
      <c r="I89" s="86" t="s">
        <v>21</v>
      </c>
      <c r="J89" s="359"/>
      <c r="K89" s="359"/>
      <c r="L89" s="83" t="s">
        <v>33</v>
      </c>
      <c r="M89" s="226"/>
      <c r="N89" s="214"/>
      <c r="O89" s="100" t="s">
        <v>303</v>
      </c>
      <c r="P89" s="216"/>
    </row>
    <row r="90" spans="1:21" s="151" customFormat="1" ht="13.7" customHeight="1" outlineLevel="1" x14ac:dyDescent="0.25">
      <c r="A90" s="216"/>
      <c r="B90" s="92" t="s">
        <v>304</v>
      </c>
      <c r="C90" s="83" t="s">
        <v>49</v>
      </c>
      <c r="D90" s="359" t="s">
        <v>71</v>
      </c>
      <c r="E90" s="359" t="s">
        <v>0</v>
      </c>
      <c r="F90" s="86" t="s">
        <v>52</v>
      </c>
      <c r="G90" s="359" t="s">
        <v>78</v>
      </c>
      <c r="H90" s="83" t="s">
        <v>55</v>
      </c>
      <c r="I90" s="86" t="s">
        <v>61</v>
      </c>
      <c r="J90" s="359" t="s">
        <v>70</v>
      </c>
      <c r="K90" s="359" t="s">
        <v>73</v>
      </c>
      <c r="L90" s="83" t="s">
        <v>79</v>
      </c>
      <c r="M90" s="226"/>
      <c r="N90" s="214"/>
      <c r="O90" s="100" t="s">
        <v>304</v>
      </c>
      <c r="P90" s="216"/>
      <c r="R90" s="110"/>
      <c r="S90" s="110"/>
      <c r="T90" s="110"/>
      <c r="U90" s="110"/>
    </row>
    <row r="91" spans="1:21" s="151" customFormat="1" ht="13.7" customHeight="1" outlineLevel="1" x14ac:dyDescent="0.25">
      <c r="A91" s="216"/>
      <c r="B91" s="96" t="s">
        <v>42</v>
      </c>
      <c r="C91" s="146" t="s">
        <v>333</v>
      </c>
      <c r="D91" s="149" t="s">
        <v>493</v>
      </c>
      <c r="E91" s="149" t="s">
        <v>334</v>
      </c>
      <c r="F91" s="146" t="s">
        <v>311</v>
      </c>
      <c r="G91" s="149" t="s">
        <v>327</v>
      </c>
      <c r="H91" s="145" t="s">
        <v>325</v>
      </c>
      <c r="I91" s="146" t="s">
        <v>321</v>
      </c>
      <c r="J91" s="146" t="s">
        <v>17</v>
      </c>
      <c r="K91" s="146" t="s">
        <v>324</v>
      </c>
      <c r="L91" s="145" t="s">
        <v>308</v>
      </c>
      <c r="M91" s="222"/>
      <c r="N91" s="214"/>
      <c r="O91" s="104" t="s">
        <v>42</v>
      </c>
      <c r="P91" s="216"/>
    </row>
    <row r="92" spans="1:21" s="151" customFormat="1" ht="13.7" customHeight="1" outlineLevel="1" x14ac:dyDescent="0.25">
      <c r="A92" s="216"/>
      <c r="B92" s="94" t="s">
        <v>39</v>
      </c>
      <c r="C92" s="149" t="s">
        <v>494</v>
      </c>
      <c r="D92" s="149" t="s">
        <v>495</v>
      </c>
      <c r="E92" s="149" t="s">
        <v>335</v>
      </c>
      <c r="F92" s="146" t="s">
        <v>310</v>
      </c>
      <c r="G92" s="149" t="s">
        <v>328</v>
      </c>
      <c r="H92" s="149" t="s">
        <v>332</v>
      </c>
      <c r="I92" s="150" t="s">
        <v>146</v>
      </c>
      <c r="J92" s="150" t="s">
        <v>147</v>
      </c>
      <c r="K92" s="149" t="s">
        <v>330</v>
      </c>
      <c r="L92" s="77" t="s">
        <v>496</v>
      </c>
      <c r="M92" s="222"/>
      <c r="N92" s="217"/>
      <c r="O92" s="102" t="s">
        <v>39</v>
      </c>
      <c r="P92" s="216"/>
    </row>
    <row r="93" spans="1:21" s="151" customFormat="1" ht="13.7" customHeight="1" x14ac:dyDescent="0.25">
      <c r="A93" s="216"/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  <c r="N93" s="216"/>
      <c r="O93" s="216"/>
      <c r="P93" s="216"/>
    </row>
    <row r="94" spans="1:21" ht="13.7" customHeight="1" x14ac:dyDescent="0.25">
      <c r="A94" s="404" t="s">
        <v>272</v>
      </c>
      <c r="B94" s="404"/>
      <c r="C94" s="404"/>
      <c r="D94" s="404"/>
      <c r="E94" s="404"/>
      <c r="F94" s="404"/>
      <c r="G94" s="404"/>
      <c r="H94" s="404"/>
      <c r="I94" s="404"/>
      <c r="J94" s="404"/>
      <c r="K94" s="404"/>
      <c r="L94" s="404"/>
      <c r="M94" s="404"/>
      <c r="N94" s="404"/>
      <c r="O94" s="404"/>
      <c r="P94" s="404"/>
    </row>
    <row r="95" spans="1:21" ht="13.7" hidden="1" customHeight="1" outlineLevel="1" x14ac:dyDescent="0.25">
      <c r="A95" s="216"/>
      <c r="B95" s="91" t="s">
        <v>301</v>
      </c>
      <c r="C95" s="78" t="s">
        <v>6</v>
      </c>
      <c r="D95" s="147" t="s">
        <v>7</v>
      </c>
      <c r="E95" s="147" t="s">
        <v>8</v>
      </c>
      <c r="F95" s="82" t="s">
        <v>9</v>
      </c>
      <c r="G95" s="83" t="s">
        <v>10</v>
      </c>
      <c r="H95" s="78" t="s">
        <v>11</v>
      </c>
      <c r="I95" s="82" t="s">
        <v>12</v>
      </c>
      <c r="J95" s="147" t="s">
        <v>13</v>
      </c>
      <c r="K95" s="147" t="s">
        <v>14</v>
      </c>
      <c r="L95" s="78" t="s">
        <v>15</v>
      </c>
      <c r="M95" s="359" t="s">
        <v>16</v>
      </c>
      <c r="N95" s="80" t="s">
        <v>17</v>
      </c>
      <c r="O95" s="99" t="s">
        <v>301</v>
      </c>
      <c r="P95" s="216"/>
      <c r="R95" s="404" t="s">
        <v>317</v>
      </c>
      <c r="S95" s="404"/>
      <c r="T95" s="404"/>
      <c r="U95" s="404"/>
    </row>
    <row r="96" spans="1:21" ht="13.7" hidden="1" customHeight="1" outlineLevel="1" x14ac:dyDescent="0.25">
      <c r="A96" s="216"/>
      <c r="B96" s="91" t="s">
        <v>302</v>
      </c>
      <c r="C96" s="78" t="s">
        <v>49</v>
      </c>
      <c r="D96" s="147" t="s">
        <v>50</v>
      </c>
      <c r="E96" s="147" t="s">
        <v>51</v>
      </c>
      <c r="F96" s="82" t="s">
        <v>52</v>
      </c>
      <c r="G96" s="83" t="s">
        <v>53</v>
      </c>
      <c r="H96" s="78" t="s">
        <v>54</v>
      </c>
      <c r="I96" s="82" t="s">
        <v>55</v>
      </c>
      <c r="J96" s="147" t="s">
        <v>56</v>
      </c>
      <c r="K96" s="147" t="s">
        <v>57</v>
      </c>
      <c r="L96" s="78" t="s">
        <v>58</v>
      </c>
      <c r="M96" s="359" t="s">
        <v>59</v>
      </c>
      <c r="N96" s="80" t="s">
        <v>60</v>
      </c>
      <c r="O96" s="99" t="s">
        <v>302</v>
      </c>
      <c r="P96" s="216"/>
      <c r="R96" s="409" t="s">
        <v>319</v>
      </c>
      <c r="S96" s="409"/>
      <c r="T96" s="409"/>
      <c r="U96" s="409"/>
    </row>
    <row r="97" spans="1:21" ht="13.7" hidden="1" customHeight="1" outlineLevel="1" x14ac:dyDescent="0.25">
      <c r="A97" s="216"/>
      <c r="B97" s="92" t="s">
        <v>303</v>
      </c>
      <c r="C97" s="78" t="s">
        <v>6</v>
      </c>
      <c r="D97" s="147" t="s">
        <v>15</v>
      </c>
      <c r="E97" s="147" t="s">
        <v>23</v>
      </c>
      <c r="F97" s="82" t="s">
        <v>11</v>
      </c>
      <c r="G97" s="83" t="s">
        <v>30</v>
      </c>
      <c r="H97" s="78" t="s">
        <v>29</v>
      </c>
      <c r="I97" s="82" t="s">
        <v>7</v>
      </c>
      <c r="J97" s="154" t="s">
        <v>20</v>
      </c>
      <c r="K97" s="154" t="s">
        <v>26</v>
      </c>
      <c r="L97" s="78" t="s">
        <v>32</v>
      </c>
      <c r="M97" s="359"/>
      <c r="N97" s="80"/>
      <c r="O97" s="100" t="s">
        <v>303</v>
      </c>
      <c r="P97" s="216"/>
      <c r="R97" s="411" t="s">
        <v>497</v>
      </c>
      <c r="S97" s="411"/>
      <c r="T97" s="411"/>
      <c r="U97" s="411"/>
    </row>
    <row r="98" spans="1:21" ht="13.7" hidden="1" customHeight="1" outlineLevel="1" x14ac:dyDescent="0.25">
      <c r="A98" s="216"/>
      <c r="B98" s="92" t="s">
        <v>304</v>
      </c>
      <c r="C98" s="78" t="s">
        <v>80</v>
      </c>
      <c r="D98" s="147" t="s">
        <v>65</v>
      </c>
      <c r="E98" s="147" t="s">
        <v>59</v>
      </c>
      <c r="F98" s="82" t="s">
        <v>62</v>
      </c>
      <c r="G98" s="83" t="s">
        <v>72</v>
      </c>
      <c r="H98" s="78" t="s">
        <v>58</v>
      </c>
      <c r="I98" s="82" t="s">
        <v>56</v>
      </c>
      <c r="J98" s="154" t="s">
        <v>69</v>
      </c>
      <c r="K98" s="154" t="s">
        <v>68</v>
      </c>
      <c r="L98" s="78" t="s">
        <v>63</v>
      </c>
      <c r="M98" s="359" t="s">
        <v>57</v>
      </c>
      <c r="N98" s="80" t="s">
        <v>60</v>
      </c>
      <c r="O98" s="100" t="s">
        <v>304</v>
      </c>
      <c r="P98" s="216"/>
    </row>
    <row r="99" spans="1:21" ht="13.7" hidden="1" customHeight="1" outlineLevel="1" thickBot="1" x14ac:dyDescent="0.3">
      <c r="A99" s="216"/>
      <c r="B99" s="98" t="s">
        <v>42</v>
      </c>
      <c r="C99" s="89" t="s">
        <v>344</v>
      </c>
      <c r="D99" s="75" t="s">
        <v>312</v>
      </c>
      <c r="E99" s="90" t="s">
        <v>83</v>
      </c>
      <c r="F99" s="89" t="s">
        <v>148</v>
      </c>
      <c r="G99" s="89" t="s">
        <v>340</v>
      </c>
      <c r="H99" s="89" t="s">
        <v>323</v>
      </c>
      <c r="I99" s="89" t="s">
        <v>320</v>
      </c>
      <c r="J99" s="89" t="s">
        <v>16</v>
      </c>
      <c r="K99" s="89" t="s">
        <v>322</v>
      </c>
      <c r="L99" s="89" t="s">
        <v>307</v>
      </c>
      <c r="M99" s="89" t="s">
        <v>342</v>
      </c>
      <c r="N99" s="259" t="s">
        <v>606</v>
      </c>
      <c r="O99" s="117" t="s">
        <v>42</v>
      </c>
      <c r="P99" s="216"/>
      <c r="R99" s="266"/>
      <c r="S99" s="266"/>
      <c r="T99" s="266"/>
      <c r="U99" s="266"/>
    </row>
    <row r="100" spans="1:21" ht="13.7" hidden="1" customHeight="1" outlineLevel="1" x14ac:dyDescent="0.25">
      <c r="A100" s="216"/>
      <c r="B100" s="91" t="s">
        <v>301</v>
      </c>
      <c r="C100" s="85" t="s">
        <v>18</v>
      </c>
      <c r="D100" s="85" t="s">
        <v>19</v>
      </c>
      <c r="E100" s="85" t="s">
        <v>20</v>
      </c>
      <c r="F100" s="85" t="s">
        <v>21</v>
      </c>
      <c r="G100" s="147" t="s">
        <v>22</v>
      </c>
      <c r="H100" s="147" t="s">
        <v>23</v>
      </c>
      <c r="I100" s="85" t="s">
        <v>24</v>
      </c>
      <c r="J100" s="85" t="s">
        <v>25</v>
      </c>
      <c r="K100" s="85" t="s">
        <v>26</v>
      </c>
      <c r="L100" s="85" t="s">
        <v>27</v>
      </c>
      <c r="M100" s="147" t="s">
        <v>83</v>
      </c>
      <c r="N100" s="221"/>
      <c r="O100" s="99" t="s">
        <v>301</v>
      </c>
      <c r="P100" s="216"/>
    </row>
    <row r="101" spans="1:21" ht="13.7" hidden="1" customHeight="1" outlineLevel="1" x14ac:dyDescent="0.25">
      <c r="A101" s="216"/>
      <c r="B101" s="91" t="s">
        <v>302</v>
      </c>
      <c r="C101" s="85" t="s">
        <v>61</v>
      </c>
      <c r="D101" s="85" t="s">
        <v>62</v>
      </c>
      <c r="E101" s="85" t="s">
        <v>63</v>
      </c>
      <c r="F101" s="85" t="s">
        <v>64</v>
      </c>
      <c r="G101" s="147" t="s">
        <v>65</v>
      </c>
      <c r="H101" s="147" t="s">
        <v>66</v>
      </c>
      <c r="I101" s="85" t="s">
        <v>67</v>
      </c>
      <c r="J101" s="85" t="s">
        <v>68</v>
      </c>
      <c r="K101" s="85" t="s">
        <v>69</v>
      </c>
      <c r="L101" s="85" t="s">
        <v>70</v>
      </c>
      <c r="M101" s="147" t="s">
        <v>71</v>
      </c>
      <c r="N101" s="221"/>
      <c r="O101" s="99" t="s">
        <v>302</v>
      </c>
      <c r="P101" s="216"/>
    </row>
    <row r="102" spans="1:21" ht="13.7" hidden="1" customHeight="1" outlineLevel="1" x14ac:dyDescent="0.25">
      <c r="A102" s="216"/>
      <c r="B102" s="92" t="s">
        <v>303</v>
      </c>
      <c r="C102" s="85" t="s">
        <v>8</v>
      </c>
      <c r="D102" s="85" t="s">
        <v>18</v>
      </c>
      <c r="E102" s="85" t="s">
        <v>14</v>
      </c>
      <c r="F102" s="85" t="s">
        <v>214</v>
      </c>
      <c r="G102" s="147" t="s">
        <v>12</v>
      </c>
      <c r="H102" s="147" t="s">
        <v>35</v>
      </c>
      <c r="I102" s="85" t="s">
        <v>19</v>
      </c>
      <c r="J102" s="85" t="s">
        <v>10</v>
      </c>
      <c r="K102" s="85" t="s">
        <v>9</v>
      </c>
      <c r="L102" s="85" t="s">
        <v>34</v>
      </c>
      <c r="M102" s="147" t="s">
        <v>31</v>
      </c>
      <c r="N102" s="221"/>
      <c r="O102" s="100" t="s">
        <v>303</v>
      </c>
      <c r="P102" s="216"/>
    </row>
    <row r="103" spans="1:21" ht="13.7" hidden="1" customHeight="1" outlineLevel="1" x14ac:dyDescent="0.25">
      <c r="A103" s="216"/>
      <c r="B103" s="92" t="s">
        <v>304</v>
      </c>
      <c r="C103" s="85" t="s">
        <v>53</v>
      </c>
      <c r="D103" s="85" t="s">
        <v>64</v>
      </c>
      <c r="E103" s="85" t="s">
        <v>67</v>
      </c>
      <c r="F103" s="85" t="s">
        <v>76</v>
      </c>
      <c r="G103" s="147" t="s">
        <v>51</v>
      </c>
      <c r="H103" s="147" t="s">
        <v>75</v>
      </c>
      <c r="I103" s="85" t="s">
        <v>74</v>
      </c>
      <c r="J103" s="85" t="s">
        <v>77</v>
      </c>
      <c r="K103" s="85" t="s">
        <v>66</v>
      </c>
      <c r="L103" s="85" t="s">
        <v>54</v>
      </c>
      <c r="M103" s="147" t="s">
        <v>50</v>
      </c>
      <c r="N103" s="221"/>
      <c r="O103" s="100" t="s">
        <v>304</v>
      </c>
      <c r="P103" s="216"/>
    </row>
    <row r="104" spans="1:21" ht="13.7" hidden="1" customHeight="1" outlineLevel="1" thickBot="1" x14ac:dyDescent="0.3">
      <c r="A104" s="216"/>
      <c r="B104" s="98" t="s">
        <v>42</v>
      </c>
      <c r="C104" s="89" t="s">
        <v>305</v>
      </c>
      <c r="D104" s="90" t="s">
        <v>1</v>
      </c>
      <c r="E104" s="89" t="s">
        <v>306</v>
      </c>
      <c r="F104" s="89" t="s">
        <v>38</v>
      </c>
      <c r="G104" s="89" t="s">
        <v>2</v>
      </c>
      <c r="H104" s="89" t="s">
        <v>339</v>
      </c>
      <c r="I104" s="89" t="s">
        <v>316</v>
      </c>
      <c r="J104" s="89" t="s">
        <v>37</v>
      </c>
      <c r="K104" s="89" t="s">
        <v>36</v>
      </c>
      <c r="L104" s="89" t="s">
        <v>309</v>
      </c>
      <c r="M104" s="89" t="s">
        <v>27</v>
      </c>
      <c r="N104" s="227"/>
      <c r="O104" s="117" t="s">
        <v>42</v>
      </c>
      <c r="P104" s="216"/>
    </row>
    <row r="105" spans="1:21" ht="13.7" hidden="1" customHeight="1" outlineLevel="1" x14ac:dyDescent="0.25">
      <c r="A105" s="216"/>
      <c r="B105" s="91" t="s">
        <v>301</v>
      </c>
      <c r="C105" s="83" t="s">
        <v>29</v>
      </c>
      <c r="D105" s="359" t="s">
        <v>30</v>
      </c>
      <c r="E105" s="359" t="s">
        <v>31</v>
      </c>
      <c r="F105" s="86" t="s">
        <v>32</v>
      </c>
      <c r="G105" s="359" t="s">
        <v>33</v>
      </c>
      <c r="H105" s="83" t="s">
        <v>34</v>
      </c>
      <c r="I105" s="86" t="s">
        <v>35</v>
      </c>
      <c r="J105" s="359" t="s">
        <v>36</v>
      </c>
      <c r="K105" s="359" t="s">
        <v>37</v>
      </c>
      <c r="L105" s="83" t="s">
        <v>38</v>
      </c>
      <c r="M105" s="225"/>
      <c r="N105" s="214"/>
      <c r="O105" s="99" t="s">
        <v>301</v>
      </c>
      <c r="P105" s="216"/>
    </row>
    <row r="106" spans="1:21" ht="13.7" hidden="1" customHeight="1" outlineLevel="1" x14ac:dyDescent="0.25">
      <c r="A106" s="216"/>
      <c r="B106" s="91" t="s">
        <v>302</v>
      </c>
      <c r="C106" s="83" t="s">
        <v>72</v>
      </c>
      <c r="D106" s="359" t="s">
        <v>73</v>
      </c>
      <c r="E106" s="359" t="s">
        <v>74</v>
      </c>
      <c r="F106" s="86" t="s">
        <v>75</v>
      </c>
      <c r="G106" s="359" t="s">
        <v>76</v>
      </c>
      <c r="H106" s="83" t="s">
        <v>77</v>
      </c>
      <c r="I106" s="86" t="s">
        <v>78</v>
      </c>
      <c r="J106" s="359" t="s">
        <v>79</v>
      </c>
      <c r="K106" s="359" t="s">
        <v>80</v>
      </c>
      <c r="L106" s="83" t="s">
        <v>37</v>
      </c>
      <c r="M106" s="225"/>
      <c r="N106" s="214"/>
      <c r="O106" s="99" t="s">
        <v>302</v>
      </c>
      <c r="P106" s="216"/>
    </row>
    <row r="107" spans="1:21" ht="13.7" hidden="1" customHeight="1" outlineLevel="1" x14ac:dyDescent="0.25">
      <c r="A107" s="216"/>
      <c r="B107" s="92" t="s">
        <v>303</v>
      </c>
      <c r="C107" s="83" t="s">
        <v>24</v>
      </c>
      <c r="D107" s="359"/>
      <c r="E107" s="359"/>
      <c r="F107" s="86" t="s">
        <v>25</v>
      </c>
      <c r="G107" s="359"/>
      <c r="H107" s="83" t="s">
        <v>22</v>
      </c>
      <c r="I107" s="86" t="s">
        <v>21</v>
      </c>
      <c r="J107" s="359"/>
      <c r="K107" s="359"/>
      <c r="L107" s="83" t="s">
        <v>33</v>
      </c>
      <c r="M107" s="226"/>
      <c r="N107" s="214"/>
      <c r="O107" s="100" t="s">
        <v>303</v>
      </c>
      <c r="P107" s="216"/>
    </row>
    <row r="108" spans="1:21" ht="13.7" hidden="1" customHeight="1" outlineLevel="1" x14ac:dyDescent="0.25">
      <c r="A108" s="216"/>
      <c r="B108" s="92" t="s">
        <v>304</v>
      </c>
      <c r="C108" s="83" t="s">
        <v>49</v>
      </c>
      <c r="D108" s="359" t="s">
        <v>71</v>
      </c>
      <c r="E108" s="359" t="s">
        <v>0</v>
      </c>
      <c r="F108" s="86" t="s">
        <v>52</v>
      </c>
      <c r="G108" s="359" t="s">
        <v>78</v>
      </c>
      <c r="H108" s="83" t="s">
        <v>55</v>
      </c>
      <c r="I108" s="86" t="s">
        <v>61</v>
      </c>
      <c r="J108" s="359" t="s">
        <v>70</v>
      </c>
      <c r="K108" s="359" t="s">
        <v>73</v>
      </c>
      <c r="L108" s="83" t="s">
        <v>79</v>
      </c>
      <c r="M108" s="226"/>
      <c r="N108" s="214"/>
      <c r="O108" s="100" t="s">
        <v>304</v>
      </c>
      <c r="P108" s="216"/>
    </row>
    <row r="109" spans="1:21" ht="13.7" hidden="1" customHeight="1" outlineLevel="1" x14ac:dyDescent="0.25">
      <c r="A109" s="216"/>
      <c r="B109" s="96" t="s">
        <v>42</v>
      </c>
      <c r="C109" s="146" t="s">
        <v>333</v>
      </c>
      <c r="D109" s="149" t="s">
        <v>493</v>
      </c>
      <c r="E109" s="149" t="s">
        <v>334</v>
      </c>
      <c r="F109" s="146" t="s">
        <v>311</v>
      </c>
      <c r="G109" s="149" t="s">
        <v>327</v>
      </c>
      <c r="H109" s="145" t="s">
        <v>325</v>
      </c>
      <c r="I109" s="146" t="s">
        <v>321</v>
      </c>
      <c r="J109" s="146" t="s">
        <v>17</v>
      </c>
      <c r="K109" s="146" t="s">
        <v>324</v>
      </c>
      <c r="L109" s="145" t="s">
        <v>308</v>
      </c>
      <c r="M109" s="222"/>
      <c r="N109" s="214"/>
      <c r="O109" s="104" t="s">
        <v>42</v>
      </c>
      <c r="P109" s="216"/>
    </row>
    <row r="110" spans="1:21" ht="13.7" customHeight="1" collapsed="1" x14ac:dyDescent="0.25">
      <c r="A110" s="216"/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6"/>
    </row>
    <row r="111" spans="1:21" ht="13.7" customHeight="1" x14ac:dyDescent="0.25">
      <c r="A111" s="404" t="s">
        <v>899</v>
      </c>
      <c r="B111" s="404"/>
      <c r="C111" s="404"/>
      <c r="D111" s="404"/>
      <c r="E111" s="404"/>
      <c r="F111" s="404"/>
      <c r="G111" s="404"/>
      <c r="H111" s="404"/>
      <c r="I111" s="404"/>
      <c r="J111" s="404"/>
      <c r="K111" s="404"/>
      <c r="L111" s="404"/>
      <c r="M111" s="404"/>
      <c r="N111" s="404"/>
      <c r="O111" s="404"/>
      <c r="P111" s="404"/>
    </row>
    <row r="112" spans="1:21" ht="13.7" hidden="1" customHeight="1" outlineLevel="1" x14ac:dyDescent="0.25">
      <c r="A112" s="91" t="s">
        <v>43</v>
      </c>
      <c r="B112" s="81" t="s">
        <v>5</v>
      </c>
      <c r="C112" s="81">
        <v>1</v>
      </c>
      <c r="D112" s="81">
        <v>2</v>
      </c>
      <c r="E112" s="80">
        <v>3</v>
      </c>
      <c r="F112" s="80">
        <v>4</v>
      </c>
      <c r="G112" s="80">
        <v>5</v>
      </c>
      <c r="H112" s="80">
        <v>6</v>
      </c>
      <c r="I112" s="81">
        <v>7</v>
      </c>
      <c r="J112" s="81">
        <v>8</v>
      </c>
      <c r="K112" s="80">
        <v>9</v>
      </c>
      <c r="L112" s="80">
        <v>0</v>
      </c>
      <c r="M112" s="80" t="s">
        <v>1</v>
      </c>
      <c r="N112" s="80" t="s">
        <v>2</v>
      </c>
      <c r="O112" s="80" t="s">
        <v>3</v>
      </c>
      <c r="P112" s="99" t="s">
        <v>43</v>
      </c>
      <c r="R112" s="408" t="s">
        <v>898</v>
      </c>
      <c r="S112" s="408"/>
      <c r="T112" s="408"/>
      <c r="U112" s="408"/>
    </row>
    <row r="113" spans="1:21" ht="13.7" hidden="1" customHeight="1" outlineLevel="1" x14ac:dyDescent="0.25">
      <c r="A113" s="92" t="s">
        <v>300</v>
      </c>
      <c r="B113" s="265" t="s">
        <v>81</v>
      </c>
      <c r="C113" s="268">
        <v>1</v>
      </c>
      <c r="D113" s="268">
        <v>2</v>
      </c>
      <c r="E113" s="268">
        <v>3</v>
      </c>
      <c r="F113" s="268">
        <v>4</v>
      </c>
      <c r="G113" s="268">
        <v>5</v>
      </c>
      <c r="H113" s="268">
        <v>6</v>
      </c>
      <c r="I113" s="268">
        <v>7</v>
      </c>
      <c r="J113" s="268">
        <v>8</v>
      </c>
      <c r="K113" s="268">
        <v>9</v>
      </c>
      <c r="L113" s="268">
        <v>0</v>
      </c>
      <c r="M113" s="287" t="s">
        <v>968</v>
      </c>
      <c r="N113" s="287" t="s">
        <v>967</v>
      </c>
      <c r="O113" s="256" t="s">
        <v>130</v>
      </c>
      <c r="P113" s="100" t="s">
        <v>300</v>
      </c>
      <c r="R113" s="404" t="s">
        <v>317</v>
      </c>
      <c r="S113" s="404"/>
      <c r="T113" s="404"/>
      <c r="U113" s="404"/>
    </row>
    <row r="114" spans="1:21" ht="13.7" hidden="1" customHeight="1" outlineLevel="1" x14ac:dyDescent="0.25">
      <c r="A114" s="93" t="s">
        <v>891</v>
      </c>
      <c r="B114" s="425" t="s">
        <v>145</v>
      </c>
      <c r="C114" s="235" t="s">
        <v>532</v>
      </c>
      <c r="D114" s="235" t="s">
        <v>902</v>
      </c>
      <c r="E114" s="235" t="s">
        <v>544</v>
      </c>
      <c r="F114" s="235" t="s">
        <v>531</v>
      </c>
      <c r="G114" s="235" t="s">
        <v>545</v>
      </c>
      <c r="H114" s="212" t="s">
        <v>542</v>
      </c>
      <c r="I114" s="212" t="s">
        <v>536</v>
      </c>
      <c r="J114" s="212" t="s">
        <v>906</v>
      </c>
      <c r="K114" s="212" t="s">
        <v>503</v>
      </c>
      <c r="L114" s="212" t="s">
        <v>541</v>
      </c>
      <c r="M114" s="212" t="s">
        <v>533</v>
      </c>
      <c r="N114" s="212" t="s">
        <v>539</v>
      </c>
      <c r="O114" s="419" t="s">
        <v>355</v>
      </c>
      <c r="P114" s="101" t="s">
        <v>891</v>
      </c>
      <c r="R114" s="409" t="s">
        <v>319</v>
      </c>
      <c r="S114" s="409"/>
      <c r="T114" s="409"/>
      <c r="U114" s="409"/>
    </row>
    <row r="115" spans="1:21" s="190" customFormat="1" ht="13.7" hidden="1" customHeight="1" outlineLevel="1" x14ac:dyDescent="0.25">
      <c r="A115" s="93" t="s">
        <v>892</v>
      </c>
      <c r="B115" s="425"/>
      <c r="C115" s="235" t="s">
        <v>299</v>
      </c>
      <c r="D115" s="235" t="s">
        <v>298</v>
      </c>
      <c r="E115" s="235" t="s">
        <v>296</v>
      </c>
      <c r="F115" s="235" t="s">
        <v>297</v>
      </c>
      <c r="G115" s="235" t="s">
        <v>770</v>
      </c>
      <c r="H115" s="235" t="s">
        <v>771</v>
      </c>
      <c r="I115" s="235" t="s">
        <v>772</v>
      </c>
      <c r="J115" s="235" t="s">
        <v>773</v>
      </c>
      <c r="K115" s="235" t="s">
        <v>774</v>
      </c>
      <c r="L115" s="235" t="s">
        <v>775</v>
      </c>
      <c r="M115" s="235" t="s">
        <v>776</v>
      </c>
      <c r="N115" s="235" t="s">
        <v>895</v>
      </c>
      <c r="O115" s="419"/>
      <c r="P115" s="101" t="s">
        <v>892</v>
      </c>
      <c r="R115" s="407" t="s">
        <v>897</v>
      </c>
      <c r="S115" s="407"/>
      <c r="T115" s="407"/>
      <c r="U115" s="407"/>
    </row>
    <row r="116" spans="1:21" s="190" customFormat="1" ht="13.7" hidden="1" customHeight="1" outlineLevel="1" x14ac:dyDescent="0.25">
      <c r="A116" s="93" t="s">
        <v>893</v>
      </c>
      <c r="B116" s="418"/>
      <c r="C116" s="235" t="s">
        <v>534</v>
      </c>
      <c r="D116" s="235" t="s">
        <v>570</v>
      </c>
      <c r="E116" s="235" t="s">
        <v>571</v>
      </c>
      <c r="F116" s="235" t="s">
        <v>572</v>
      </c>
      <c r="G116" s="235" t="s">
        <v>573</v>
      </c>
      <c r="H116" s="212" t="s">
        <v>543</v>
      </c>
      <c r="I116" s="212" t="s">
        <v>537</v>
      </c>
      <c r="J116" s="212" t="s">
        <v>535</v>
      </c>
      <c r="K116" s="212" t="s">
        <v>501</v>
      </c>
      <c r="L116" s="212" t="s">
        <v>540</v>
      </c>
      <c r="M116" s="212" t="s">
        <v>538</v>
      </c>
      <c r="N116" s="212" t="s">
        <v>574</v>
      </c>
      <c r="O116" s="419" t="s">
        <v>349</v>
      </c>
      <c r="P116" s="101" t="s">
        <v>893</v>
      </c>
      <c r="R116" s="426" t="s">
        <v>885</v>
      </c>
      <c r="S116" s="426"/>
      <c r="T116" s="426"/>
      <c r="U116" s="426"/>
    </row>
    <row r="117" spans="1:21" ht="13.7" hidden="1" customHeight="1" outlineLevel="1" x14ac:dyDescent="0.25">
      <c r="A117" s="93" t="s">
        <v>894</v>
      </c>
      <c r="B117" s="418"/>
      <c r="C117" s="235" t="s">
        <v>201</v>
      </c>
      <c r="D117" s="235" t="s">
        <v>199</v>
      </c>
      <c r="E117" s="235" t="s">
        <v>200</v>
      </c>
      <c r="F117" s="235" t="s">
        <v>198</v>
      </c>
      <c r="G117" s="235" t="s">
        <v>777</v>
      </c>
      <c r="H117" s="235" t="s">
        <v>778</v>
      </c>
      <c r="I117" s="235" t="s">
        <v>779</v>
      </c>
      <c r="J117" s="235" t="s">
        <v>780</v>
      </c>
      <c r="K117" s="235" t="s">
        <v>781</v>
      </c>
      <c r="L117" s="235" t="s">
        <v>782</v>
      </c>
      <c r="M117" s="235" t="s">
        <v>783</v>
      </c>
      <c r="N117" s="235" t="s">
        <v>896</v>
      </c>
      <c r="O117" s="419"/>
      <c r="P117" s="101" t="s">
        <v>894</v>
      </c>
      <c r="R117" s="411" t="s">
        <v>497</v>
      </c>
      <c r="S117" s="411"/>
      <c r="T117" s="411"/>
      <c r="U117" s="411"/>
    </row>
    <row r="118" spans="1:21" ht="13.7" hidden="1" customHeight="1" outlineLevel="1" x14ac:dyDescent="0.25">
      <c r="A118" s="94" t="s">
        <v>39</v>
      </c>
      <c r="B118" s="254" t="s">
        <v>484</v>
      </c>
      <c r="C118" s="250" t="s">
        <v>575</v>
      </c>
      <c r="D118" s="250" t="s">
        <v>577</v>
      </c>
      <c r="E118" s="250" t="s">
        <v>531</v>
      </c>
      <c r="F118" s="250" t="s">
        <v>578</v>
      </c>
      <c r="G118" s="250" t="s">
        <v>579</v>
      </c>
      <c r="H118" s="250" t="s">
        <v>580</v>
      </c>
      <c r="I118" s="250" t="s">
        <v>582</v>
      </c>
      <c r="J118" s="250" t="s">
        <v>581</v>
      </c>
      <c r="K118" s="249" t="s">
        <v>610</v>
      </c>
      <c r="L118" s="250" t="s">
        <v>583</v>
      </c>
      <c r="M118" s="250" t="s">
        <v>890</v>
      </c>
      <c r="N118" s="250" t="s">
        <v>584</v>
      </c>
      <c r="O118" s="256" t="s">
        <v>356</v>
      </c>
      <c r="P118" s="102" t="s">
        <v>39</v>
      </c>
      <c r="R118" s="428" t="s">
        <v>318</v>
      </c>
      <c r="S118" s="428"/>
      <c r="T118" s="428"/>
      <c r="U118" s="428"/>
    </row>
    <row r="119" spans="1:21" ht="13.7" hidden="1" customHeight="1" outlineLevel="1" thickBot="1" x14ac:dyDescent="0.3">
      <c r="A119" s="95" t="s">
        <v>41</v>
      </c>
      <c r="B119" s="206"/>
      <c r="C119" s="251" t="s">
        <v>576</v>
      </c>
      <c r="D119" s="251" t="s">
        <v>586</v>
      </c>
      <c r="E119" s="251" t="s">
        <v>587</v>
      </c>
      <c r="F119" s="251" t="s">
        <v>588</v>
      </c>
      <c r="G119" s="251" t="s">
        <v>589</v>
      </c>
      <c r="H119" s="251" t="s">
        <v>590</v>
      </c>
      <c r="I119" s="251" t="s">
        <v>592</v>
      </c>
      <c r="J119" s="251" t="s">
        <v>593</v>
      </c>
      <c r="K119" s="251" t="s">
        <v>591</v>
      </c>
      <c r="L119" s="251" t="s">
        <v>594</v>
      </c>
      <c r="M119" s="213" t="s">
        <v>351</v>
      </c>
      <c r="N119" s="213" t="s">
        <v>352</v>
      </c>
      <c r="O119" s="261" t="s">
        <v>348</v>
      </c>
      <c r="P119" s="103" t="s">
        <v>41</v>
      </c>
      <c r="R119" s="429" t="s">
        <v>887</v>
      </c>
      <c r="S119" s="429"/>
      <c r="T119" s="429"/>
      <c r="U119" s="429"/>
    </row>
    <row r="120" spans="1:21" ht="13.7" hidden="1" customHeight="1" outlineLevel="1" x14ac:dyDescent="0.25">
      <c r="A120" s="91" t="s">
        <v>301</v>
      </c>
      <c r="B120" s="412" t="s">
        <v>4</v>
      </c>
      <c r="C120" s="78" t="s">
        <v>6</v>
      </c>
      <c r="D120" s="210" t="s">
        <v>7</v>
      </c>
      <c r="E120" s="210" t="s">
        <v>8</v>
      </c>
      <c r="F120" s="82" t="s">
        <v>9</v>
      </c>
      <c r="G120" s="83" t="s">
        <v>10</v>
      </c>
      <c r="H120" s="78" t="s">
        <v>11</v>
      </c>
      <c r="I120" s="82" t="s">
        <v>12</v>
      </c>
      <c r="J120" s="210" t="s">
        <v>13</v>
      </c>
      <c r="K120" s="210" t="s">
        <v>14</v>
      </c>
      <c r="L120" s="78" t="s">
        <v>15</v>
      </c>
      <c r="M120" s="359" t="s">
        <v>16</v>
      </c>
      <c r="N120" s="80" t="s">
        <v>17</v>
      </c>
      <c r="O120" s="214"/>
      <c r="P120" s="99" t="s">
        <v>301</v>
      </c>
    </row>
    <row r="121" spans="1:21" ht="13.7" hidden="1" customHeight="1" outlineLevel="1" x14ac:dyDescent="0.25">
      <c r="A121" s="91" t="s">
        <v>302</v>
      </c>
      <c r="B121" s="413"/>
      <c r="C121" s="78" t="s">
        <v>49</v>
      </c>
      <c r="D121" s="210" t="s">
        <v>50</v>
      </c>
      <c r="E121" s="210" t="s">
        <v>51</v>
      </c>
      <c r="F121" s="82" t="s">
        <v>52</v>
      </c>
      <c r="G121" s="83" t="s">
        <v>53</v>
      </c>
      <c r="H121" s="78" t="s">
        <v>54</v>
      </c>
      <c r="I121" s="82" t="s">
        <v>55</v>
      </c>
      <c r="J121" s="210" t="s">
        <v>56</v>
      </c>
      <c r="K121" s="210" t="s">
        <v>57</v>
      </c>
      <c r="L121" s="78" t="s">
        <v>58</v>
      </c>
      <c r="M121" s="359" t="s">
        <v>59</v>
      </c>
      <c r="N121" s="80" t="s">
        <v>60</v>
      </c>
      <c r="O121" s="214"/>
      <c r="P121" s="99" t="s">
        <v>302</v>
      </c>
    </row>
    <row r="122" spans="1:21" ht="13.7" hidden="1" customHeight="1" outlineLevel="1" x14ac:dyDescent="0.25">
      <c r="A122" s="92" t="s">
        <v>303</v>
      </c>
      <c r="B122" s="413" t="s">
        <v>4</v>
      </c>
      <c r="C122" s="78" t="s">
        <v>6</v>
      </c>
      <c r="D122" s="210" t="s">
        <v>15</v>
      </c>
      <c r="E122" s="210" t="s">
        <v>23</v>
      </c>
      <c r="F122" s="82" t="s">
        <v>11</v>
      </c>
      <c r="G122" s="83" t="s">
        <v>30</v>
      </c>
      <c r="H122" s="78" t="s">
        <v>29</v>
      </c>
      <c r="I122" s="82" t="s">
        <v>7</v>
      </c>
      <c r="J122" s="210" t="s">
        <v>20</v>
      </c>
      <c r="K122" s="210" t="s">
        <v>26</v>
      </c>
      <c r="L122" s="78" t="s">
        <v>32</v>
      </c>
      <c r="M122" s="359"/>
      <c r="N122" s="80"/>
      <c r="O122" s="214"/>
      <c r="P122" s="100" t="s">
        <v>303</v>
      </c>
    </row>
    <row r="123" spans="1:21" ht="13.7" hidden="1" customHeight="1" outlineLevel="1" x14ac:dyDescent="0.25">
      <c r="A123" s="92" t="s">
        <v>304</v>
      </c>
      <c r="B123" s="413"/>
      <c r="C123" s="78" t="s">
        <v>80</v>
      </c>
      <c r="D123" s="210" t="s">
        <v>65</v>
      </c>
      <c r="E123" s="210" t="s">
        <v>59</v>
      </c>
      <c r="F123" s="82" t="s">
        <v>62</v>
      </c>
      <c r="G123" s="83" t="s">
        <v>72</v>
      </c>
      <c r="H123" s="78" t="s">
        <v>58</v>
      </c>
      <c r="I123" s="82" t="s">
        <v>56</v>
      </c>
      <c r="J123" s="210" t="s">
        <v>69</v>
      </c>
      <c r="K123" s="210" t="s">
        <v>68</v>
      </c>
      <c r="L123" s="78" t="s">
        <v>63</v>
      </c>
      <c r="M123" s="359" t="s">
        <v>57</v>
      </c>
      <c r="N123" s="80" t="s">
        <v>60</v>
      </c>
      <c r="O123" s="214"/>
      <c r="P123" s="100" t="s">
        <v>304</v>
      </c>
    </row>
    <row r="124" spans="1:21" ht="13.7" hidden="1" customHeight="1" outlineLevel="1" x14ac:dyDescent="0.25">
      <c r="A124" s="93" t="s">
        <v>357</v>
      </c>
      <c r="B124" s="206"/>
      <c r="C124" s="78" t="s">
        <v>233</v>
      </c>
      <c r="D124" s="210" t="s">
        <v>228</v>
      </c>
      <c r="E124" s="210" t="s">
        <v>218</v>
      </c>
      <c r="F124" s="82" t="s">
        <v>225</v>
      </c>
      <c r="G124" s="83" t="s">
        <v>232</v>
      </c>
      <c r="H124" s="78" t="s">
        <v>235</v>
      </c>
      <c r="I124" s="82" t="s">
        <v>226</v>
      </c>
      <c r="J124" s="210" t="s">
        <v>219</v>
      </c>
      <c r="K124" s="210" t="s">
        <v>220</v>
      </c>
      <c r="L124" s="78" t="s">
        <v>230</v>
      </c>
      <c r="M124" s="359"/>
      <c r="N124" s="80"/>
      <c r="O124" s="214"/>
      <c r="P124" s="101" t="s">
        <v>357</v>
      </c>
    </row>
    <row r="125" spans="1:21" ht="13.7" hidden="1" customHeight="1" outlineLevel="1" x14ac:dyDescent="0.25">
      <c r="A125" s="93" t="s">
        <v>358</v>
      </c>
      <c r="B125" s="206"/>
      <c r="C125" s="78" t="s">
        <v>189</v>
      </c>
      <c r="D125" s="210" t="s">
        <v>175</v>
      </c>
      <c r="E125" s="210" t="s">
        <v>181</v>
      </c>
      <c r="F125" s="82" t="s">
        <v>186</v>
      </c>
      <c r="G125" s="83" t="s">
        <v>190</v>
      </c>
      <c r="H125" s="78" t="s">
        <v>167</v>
      </c>
      <c r="I125" s="82" t="s">
        <v>184</v>
      </c>
      <c r="J125" s="210" t="s">
        <v>164</v>
      </c>
      <c r="K125" s="210" t="s">
        <v>171</v>
      </c>
      <c r="L125" s="78" t="s">
        <v>162</v>
      </c>
      <c r="M125" s="359" t="s">
        <v>185</v>
      </c>
      <c r="N125" s="80" t="s">
        <v>203</v>
      </c>
      <c r="O125" s="214"/>
      <c r="P125" s="101" t="s">
        <v>358</v>
      </c>
    </row>
    <row r="126" spans="1:21" s="190" customFormat="1" ht="13.7" hidden="1" customHeight="1" outlineLevel="1" x14ac:dyDescent="0.25">
      <c r="A126" s="96" t="s">
        <v>42</v>
      </c>
      <c r="B126" s="144"/>
      <c r="C126" s="207" t="s">
        <v>344</v>
      </c>
      <c r="D126" s="208" t="s">
        <v>312</v>
      </c>
      <c r="E126" s="84" t="s">
        <v>83</v>
      </c>
      <c r="F126" s="207" t="s">
        <v>148</v>
      </c>
      <c r="G126" s="207" t="s">
        <v>340</v>
      </c>
      <c r="H126" s="145" t="s">
        <v>323</v>
      </c>
      <c r="I126" s="207" t="s">
        <v>320</v>
      </c>
      <c r="J126" s="207" t="s">
        <v>16</v>
      </c>
      <c r="K126" s="207" t="s">
        <v>322</v>
      </c>
      <c r="L126" s="145" t="s">
        <v>307</v>
      </c>
      <c r="M126" s="207" t="s">
        <v>342</v>
      </c>
      <c r="N126" s="258" t="s">
        <v>606</v>
      </c>
      <c r="O126" s="214"/>
      <c r="P126" s="104" t="s">
        <v>42</v>
      </c>
    </row>
    <row r="127" spans="1:21" ht="13.7" hidden="1" customHeight="1" outlineLevel="1" x14ac:dyDescent="0.25">
      <c r="A127" s="94" t="s">
        <v>39</v>
      </c>
      <c r="B127" s="206"/>
      <c r="C127" s="208" t="s">
        <v>350</v>
      </c>
      <c r="D127" s="208" t="s">
        <v>313</v>
      </c>
      <c r="E127" s="208" t="s">
        <v>970</v>
      </c>
      <c r="F127" s="207" t="s">
        <v>337</v>
      </c>
      <c r="G127" s="208" t="s">
        <v>353</v>
      </c>
      <c r="H127" s="208" t="s">
        <v>331</v>
      </c>
      <c r="I127" s="209" t="s">
        <v>347</v>
      </c>
      <c r="J127" s="209" t="s">
        <v>346</v>
      </c>
      <c r="K127" s="208" t="s">
        <v>329</v>
      </c>
      <c r="L127" s="208" t="s">
        <v>492</v>
      </c>
      <c r="M127" s="208" t="s">
        <v>343</v>
      </c>
      <c r="N127" s="258" t="s">
        <v>607</v>
      </c>
      <c r="O127" s="236"/>
      <c r="P127" s="102" t="s">
        <v>39</v>
      </c>
    </row>
    <row r="128" spans="1:21" s="190" customFormat="1" ht="13.7" hidden="1" customHeight="1" outlineLevel="1" x14ac:dyDescent="0.25">
      <c r="A128" s="93" t="s">
        <v>886</v>
      </c>
      <c r="B128" s="206"/>
      <c r="C128" s="241"/>
      <c r="D128" s="242"/>
      <c r="E128" s="242"/>
      <c r="F128" s="241"/>
      <c r="G128" s="241"/>
      <c r="H128" s="241"/>
      <c r="I128" s="241"/>
      <c r="J128" s="242"/>
      <c r="K128" s="242"/>
      <c r="L128" s="241"/>
      <c r="M128" s="241"/>
      <c r="N128" s="264" t="s">
        <v>585</v>
      </c>
      <c r="O128" s="214"/>
      <c r="P128" s="101" t="s">
        <v>886</v>
      </c>
    </row>
    <row r="129" spans="1:16" ht="13.7" hidden="1" customHeight="1" outlineLevel="1" thickBot="1" x14ac:dyDescent="0.3">
      <c r="A129" s="95" t="s">
        <v>41</v>
      </c>
      <c r="B129" s="76"/>
      <c r="C129" s="243"/>
      <c r="D129" s="243"/>
      <c r="E129" s="243"/>
      <c r="F129" s="244"/>
      <c r="G129" s="243"/>
      <c r="H129" s="243"/>
      <c r="I129" s="260"/>
      <c r="J129" s="260"/>
      <c r="K129" s="243"/>
      <c r="L129" s="243"/>
      <c r="M129" s="243"/>
      <c r="N129" s="259" t="s">
        <v>889</v>
      </c>
      <c r="O129" s="215"/>
      <c r="P129" s="103" t="s">
        <v>41</v>
      </c>
    </row>
    <row r="130" spans="1:16" ht="13.7" hidden="1" customHeight="1" outlineLevel="1" x14ac:dyDescent="0.25">
      <c r="A130" s="91" t="s">
        <v>301</v>
      </c>
      <c r="B130" s="414" t="s">
        <v>354</v>
      </c>
      <c r="C130" s="85" t="s">
        <v>18</v>
      </c>
      <c r="D130" s="85" t="s">
        <v>19</v>
      </c>
      <c r="E130" s="85" t="s">
        <v>20</v>
      </c>
      <c r="F130" s="85" t="s">
        <v>21</v>
      </c>
      <c r="G130" s="210" t="s">
        <v>22</v>
      </c>
      <c r="H130" s="210" t="s">
        <v>23</v>
      </c>
      <c r="I130" s="85" t="s">
        <v>24</v>
      </c>
      <c r="J130" s="85" t="s">
        <v>25</v>
      </c>
      <c r="K130" s="85" t="s">
        <v>26</v>
      </c>
      <c r="L130" s="85" t="s">
        <v>27</v>
      </c>
      <c r="M130" s="210" t="s">
        <v>83</v>
      </c>
      <c r="N130" s="415" t="s">
        <v>28</v>
      </c>
      <c r="O130" s="416"/>
      <c r="P130" s="99" t="s">
        <v>301</v>
      </c>
    </row>
    <row r="131" spans="1:16" ht="13.7" hidden="1" customHeight="1" outlineLevel="1" x14ac:dyDescent="0.25">
      <c r="A131" s="91" t="s">
        <v>302</v>
      </c>
      <c r="B131" s="398"/>
      <c r="C131" s="85" t="s">
        <v>61</v>
      </c>
      <c r="D131" s="85" t="s">
        <v>62</v>
      </c>
      <c r="E131" s="85" t="s">
        <v>63</v>
      </c>
      <c r="F131" s="85" t="s">
        <v>64</v>
      </c>
      <c r="G131" s="210" t="s">
        <v>65</v>
      </c>
      <c r="H131" s="210" t="s">
        <v>66</v>
      </c>
      <c r="I131" s="85" t="s">
        <v>67</v>
      </c>
      <c r="J131" s="85" t="s">
        <v>68</v>
      </c>
      <c r="K131" s="85" t="s">
        <v>69</v>
      </c>
      <c r="L131" s="85" t="s">
        <v>70</v>
      </c>
      <c r="M131" s="210" t="s">
        <v>71</v>
      </c>
      <c r="N131" s="399"/>
      <c r="O131" s="400"/>
      <c r="P131" s="99" t="s">
        <v>302</v>
      </c>
    </row>
    <row r="132" spans="1:16" ht="13.7" hidden="1" customHeight="1" outlineLevel="1" x14ac:dyDescent="0.25">
      <c r="A132" s="92" t="s">
        <v>303</v>
      </c>
      <c r="B132" s="398" t="s">
        <v>28</v>
      </c>
      <c r="C132" s="85" t="s">
        <v>8</v>
      </c>
      <c r="D132" s="85" t="s">
        <v>18</v>
      </c>
      <c r="E132" s="85" t="s">
        <v>14</v>
      </c>
      <c r="F132" s="85" t="s">
        <v>214</v>
      </c>
      <c r="G132" s="210" t="s">
        <v>12</v>
      </c>
      <c r="H132" s="210" t="s">
        <v>35</v>
      </c>
      <c r="I132" s="85" t="s">
        <v>19</v>
      </c>
      <c r="J132" s="85" t="s">
        <v>10</v>
      </c>
      <c r="K132" s="85" t="s">
        <v>9</v>
      </c>
      <c r="L132" s="85" t="s">
        <v>34</v>
      </c>
      <c r="M132" s="210" t="s">
        <v>31</v>
      </c>
      <c r="N132" s="399" t="s">
        <v>3</v>
      </c>
      <c r="O132" s="400"/>
      <c r="P132" s="100" t="s">
        <v>303</v>
      </c>
    </row>
    <row r="133" spans="1:16" ht="13.7" hidden="1" customHeight="1" outlineLevel="1" x14ac:dyDescent="0.25">
      <c r="A133" s="92" t="s">
        <v>304</v>
      </c>
      <c r="B133" s="398"/>
      <c r="C133" s="85" t="s">
        <v>53</v>
      </c>
      <c r="D133" s="85" t="s">
        <v>64</v>
      </c>
      <c r="E133" s="85" t="s">
        <v>67</v>
      </c>
      <c r="F133" s="85" t="s">
        <v>76</v>
      </c>
      <c r="G133" s="210" t="s">
        <v>51</v>
      </c>
      <c r="H133" s="210" t="s">
        <v>75</v>
      </c>
      <c r="I133" s="85" t="s">
        <v>74</v>
      </c>
      <c r="J133" s="85" t="s">
        <v>77</v>
      </c>
      <c r="K133" s="85" t="s">
        <v>66</v>
      </c>
      <c r="L133" s="85" t="s">
        <v>54</v>
      </c>
      <c r="M133" s="210" t="s">
        <v>50</v>
      </c>
      <c r="N133" s="399"/>
      <c r="O133" s="400"/>
      <c r="P133" s="100" t="s">
        <v>304</v>
      </c>
    </row>
    <row r="134" spans="1:16" ht="13.7" hidden="1" customHeight="1" outlineLevel="1" x14ac:dyDescent="0.25">
      <c r="A134" s="93" t="s">
        <v>357</v>
      </c>
      <c r="B134" s="405" t="s">
        <v>341</v>
      </c>
      <c r="C134" s="85" t="s">
        <v>210</v>
      </c>
      <c r="D134" s="85" t="s">
        <v>212</v>
      </c>
      <c r="E134" s="85" t="s">
        <v>213</v>
      </c>
      <c r="F134" s="85" t="s">
        <v>214</v>
      </c>
      <c r="G134" s="210" t="s">
        <v>221</v>
      </c>
      <c r="H134" s="210" t="s">
        <v>223</v>
      </c>
      <c r="I134" s="85" t="s">
        <v>216</v>
      </c>
      <c r="J134" s="85" t="s">
        <v>211</v>
      </c>
      <c r="K134" s="85" t="s">
        <v>217</v>
      </c>
      <c r="L134" s="85" t="s">
        <v>215</v>
      </c>
      <c r="M134" s="210" t="s">
        <v>222</v>
      </c>
      <c r="N134" s="399" t="s">
        <v>48</v>
      </c>
      <c r="O134" s="400"/>
      <c r="P134" s="101" t="s">
        <v>357</v>
      </c>
    </row>
    <row r="135" spans="1:16" ht="13.7" hidden="1" customHeight="1" outlineLevel="1" x14ac:dyDescent="0.25">
      <c r="A135" s="93" t="s">
        <v>358</v>
      </c>
      <c r="B135" s="405"/>
      <c r="C135" s="85" t="s">
        <v>165</v>
      </c>
      <c r="D135" s="85" t="s">
        <v>160</v>
      </c>
      <c r="E135" s="85" t="s">
        <v>174</v>
      </c>
      <c r="F135" s="85" t="s">
        <v>168</v>
      </c>
      <c r="G135" s="210" t="s">
        <v>179</v>
      </c>
      <c r="H135" s="210" t="s">
        <v>172</v>
      </c>
      <c r="I135" s="85" t="s">
        <v>177</v>
      </c>
      <c r="J135" s="85" t="s">
        <v>178</v>
      </c>
      <c r="K135" s="85" t="s">
        <v>176</v>
      </c>
      <c r="L135" s="85" t="s">
        <v>173</v>
      </c>
      <c r="M135" s="210" t="s">
        <v>182</v>
      </c>
      <c r="N135" s="399"/>
      <c r="O135" s="400"/>
      <c r="P135" s="101" t="s">
        <v>358</v>
      </c>
    </row>
    <row r="136" spans="1:16" ht="13.7" hidden="1" customHeight="1" outlineLevel="1" x14ac:dyDescent="0.25">
      <c r="A136" s="96" t="s">
        <v>42</v>
      </c>
      <c r="B136" s="262"/>
      <c r="C136" s="207" t="s">
        <v>305</v>
      </c>
      <c r="D136" s="84" t="s">
        <v>1</v>
      </c>
      <c r="E136" s="207" t="s">
        <v>306</v>
      </c>
      <c r="F136" s="207" t="s">
        <v>38</v>
      </c>
      <c r="G136" s="207" t="s">
        <v>2</v>
      </c>
      <c r="H136" s="84" t="s">
        <v>339</v>
      </c>
      <c r="I136" s="207" t="s">
        <v>316</v>
      </c>
      <c r="J136" s="207" t="s">
        <v>37</v>
      </c>
      <c r="K136" s="207" t="s">
        <v>36</v>
      </c>
      <c r="L136" s="207" t="s">
        <v>309</v>
      </c>
      <c r="M136" s="207" t="s">
        <v>27</v>
      </c>
      <c r="N136" s="206"/>
      <c r="O136" s="206"/>
      <c r="P136" s="104" t="s">
        <v>42</v>
      </c>
    </row>
    <row r="137" spans="1:16" s="190" customFormat="1" ht="13.7" hidden="1" customHeight="1" outlineLevel="1" x14ac:dyDescent="0.25">
      <c r="A137" s="94" t="s">
        <v>39</v>
      </c>
      <c r="B137" s="253" t="s">
        <v>483</v>
      </c>
      <c r="C137" s="208" t="s">
        <v>336</v>
      </c>
      <c r="D137" s="208" t="s">
        <v>485</v>
      </c>
      <c r="E137" s="208" t="s">
        <v>315</v>
      </c>
      <c r="F137" s="208" t="s">
        <v>314</v>
      </c>
      <c r="G137" s="208" t="s">
        <v>326</v>
      </c>
      <c r="H137" s="209" t="s">
        <v>46</v>
      </c>
      <c r="I137" s="209" t="s">
        <v>44</v>
      </c>
      <c r="J137" s="209" t="s">
        <v>45</v>
      </c>
      <c r="K137" s="209" t="s">
        <v>47</v>
      </c>
      <c r="L137" s="207" t="s">
        <v>338</v>
      </c>
      <c r="M137" s="207" t="s">
        <v>5</v>
      </c>
      <c r="N137" s="410" t="s">
        <v>82</v>
      </c>
      <c r="O137" s="420"/>
      <c r="P137" s="237" t="s">
        <v>39</v>
      </c>
    </row>
    <row r="138" spans="1:16" s="190" customFormat="1" ht="13.7" hidden="1" customHeight="1" outlineLevel="1" x14ac:dyDescent="0.25">
      <c r="A138" s="93" t="s">
        <v>886</v>
      </c>
      <c r="B138" s="262"/>
      <c r="C138" s="238">
        <v>1</v>
      </c>
      <c r="D138" s="239">
        <v>2</v>
      </c>
      <c r="E138" s="238">
        <v>3</v>
      </c>
      <c r="F138" s="238">
        <v>4</v>
      </c>
      <c r="G138" s="238">
        <v>5</v>
      </c>
      <c r="H138" s="238">
        <v>6</v>
      </c>
      <c r="I138" s="239">
        <v>7</v>
      </c>
      <c r="J138" s="238">
        <v>8</v>
      </c>
      <c r="K138" s="238">
        <v>9</v>
      </c>
      <c r="L138" s="238">
        <v>0</v>
      </c>
      <c r="M138" s="238"/>
      <c r="N138" s="421"/>
      <c r="O138" s="422"/>
      <c r="P138" s="101" t="s">
        <v>886</v>
      </c>
    </row>
    <row r="139" spans="1:16" ht="13.7" hidden="1" customHeight="1" outlineLevel="1" thickBot="1" x14ac:dyDescent="0.3">
      <c r="A139" s="95" t="s">
        <v>41</v>
      </c>
      <c r="B139" s="263"/>
      <c r="C139" s="243"/>
      <c r="D139" s="243"/>
      <c r="E139" s="243"/>
      <c r="F139" s="243"/>
      <c r="G139" s="243"/>
      <c r="H139" s="76"/>
      <c r="I139" s="76"/>
      <c r="J139" s="76"/>
      <c r="K139" s="76"/>
      <c r="L139" s="245"/>
      <c r="M139" s="238"/>
      <c r="N139" s="423" t="s">
        <v>345</v>
      </c>
      <c r="O139" s="424"/>
      <c r="P139" s="103" t="s">
        <v>41</v>
      </c>
    </row>
    <row r="140" spans="1:16" ht="13.7" hidden="1" customHeight="1" outlineLevel="1" x14ac:dyDescent="0.25">
      <c r="A140" s="91" t="s">
        <v>301</v>
      </c>
      <c r="B140" s="214"/>
      <c r="C140" s="83" t="s">
        <v>29</v>
      </c>
      <c r="D140" s="359" t="s">
        <v>30</v>
      </c>
      <c r="E140" s="359" t="s">
        <v>31</v>
      </c>
      <c r="F140" s="86" t="s">
        <v>32</v>
      </c>
      <c r="G140" s="359" t="s">
        <v>33</v>
      </c>
      <c r="H140" s="83" t="s">
        <v>34</v>
      </c>
      <c r="I140" s="86" t="s">
        <v>35</v>
      </c>
      <c r="J140" s="359" t="s">
        <v>36</v>
      </c>
      <c r="K140" s="359" t="s">
        <v>37</v>
      </c>
      <c r="L140" s="83" t="s">
        <v>38</v>
      </c>
      <c r="M140" s="401" t="s">
        <v>40</v>
      </c>
      <c r="N140" s="214"/>
      <c r="O140" s="214"/>
      <c r="P140" s="99" t="s">
        <v>301</v>
      </c>
    </row>
    <row r="141" spans="1:16" ht="13.7" hidden="1" customHeight="1" outlineLevel="1" x14ac:dyDescent="0.25">
      <c r="A141" s="91" t="s">
        <v>302</v>
      </c>
      <c r="B141" s="214"/>
      <c r="C141" s="83" t="s">
        <v>72</v>
      </c>
      <c r="D141" s="359" t="s">
        <v>73</v>
      </c>
      <c r="E141" s="359" t="s">
        <v>74</v>
      </c>
      <c r="F141" s="86" t="s">
        <v>75</v>
      </c>
      <c r="G141" s="359" t="s">
        <v>76</v>
      </c>
      <c r="H141" s="83" t="s">
        <v>77</v>
      </c>
      <c r="I141" s="86" t="s">
        <v>78</v>
      </c>
      <c r="J141" s="359" t="s">
        <v>79</v>
      </c>
      <c r="K141" s="359" t="s">
        <v>80</v>
      </c>
      <c r="L141" s="83" t="s">
        <v>37</v>
      </c>
      <c r="M141" s="402"/>
      <c r="N141" s="214"/>
      <c r="O141" s="214"/>
      <c r="P141" s="99" t="s">
        <v>302</v>
      </c>
    </row>
    <row r="142" spans="1:16" ht="13.7" hidden="1" customHeight="1" outlineLevel="1" x14ac:dyDescent="0.25">
      <c r="A142" s="92" t="s">
        <v>303</v>
      </c>
      <c r="B142" s="214"/>
      <c r="C142" s="83" t="s">
        <v>24</v>
      </c>
      <c r="D142" s="359"/>
      <c r="E142" s="359"/>
      <c r="F142" s="86" t="s">
        <v>25</v>
      </c>
      <c r="G142" s="359"/>
      <c r="H142" s="83" t="s">
        <v>22</v>
      </c>
      <c r="I142" s="86" t="s">
        <v>21</v>
      </c>
      <c r="J142" s="359"/>
      <c r="K142" s="359"/>
      <c r="L142" s="83" t="s">
        <v>33</v>
      </c>
      <c r="M142" s="406" t="s">
        <v>40</v>
      </c>
      <c r="N142" s="214"/>
      <c r="O142" s="214"/>
      <c r="P142" s="100" t="s">
        <v>303</v>
      </c>
    </row>
    <row r="143" spans="1:16" ht="13.7" hidden="1" customHeight="1" outlineLevel="1" x14ac:dyDescent="0.25">
      <c r="A143" s="92" t="s">
        <v>304</v>
      </c>
      <c r="B143" s="214"/>
      <c r="C143" s="83" t="s">
        <v>49</v>
      </c>
      <c r="D143" s="359" t="s">
        <v>71</v>
      </c>
      <c r="E143" s="359" t="s">
        <v>0</v>
      </c>
      <c r="F143" s="86" t="s">
        <v>52</v>
      </c>
      <c r="G143" s="359" t="s">
        <v>78</v>
      </c>
      <c r="H143" s="83" t="s">
        <v>55</v>
      </c>
      <c r="I143" s="86" t="s">
        <v>61</v>
      </c>
      <c r="J143" s="359" t="s">
        <v>70</v>
      </c>
      <c r="K143" s="359" t="s">
        <v>73</v>
      </c>
      <c r="L143" s="83" t="s">
        <v>79</v>
      </c>
      <c r="M143" s="406"/>
      <c r="N143" s="214"/>
      <c r="O143" s="214"/>
      <c r="P143" s="100" t="s">
        <v>304</v>
      </c>
    </row>
    <row r="144" spans="1:16" ht="13.7" hidden="1" customHeight="1" outlineLevel="1" x14ac:dyDescent="0.25">
      <c r="A144" s="93" t="s">
        <v>357</v>
      </c>
      <c r="B144" s="214"/>
      <c r="C144" s="83" t="s">
        <v>234</v>
      </c>
      <c r="D144" s="359"/>
      <c r="E144" s="359"/>
      <c r="F144" s="86" t="s">
        <v>231</v>
      </c>
      <c r="G144" s="359"/>
      <c r="H144" s="83" t="s">
        <v>227</v>
      </c>
      <c r="I144" s="86" t="s">
        <v>224</v>
      </c>
      <c r="J144" s="359"/>
      <c r="K144" s="359"/>
      <c r="L144" s="83" t="s">
        <v>229</v>
      </c>
      <c r="M144" s="403" t="s">
        <v>486</v>
      </c>
      <c r="N144" s="214"/>
      <c r="O144" s="214"/>
      <c r="P144" s="101" t="s">
        <v>357</v>
      </c>
    </row>
    <row r="145" spans="1:16" ht="13.7" hidden="1" customHeight="1" outlineLevel="1" x14ac:dyDescent="0.25">
      <c r="A145" s="93" t="s">
        <v>358</v>
      </c>
      <c r="B145" s="214"/>
      <c r="C145" s="83" t="s">
        <v>169</v>
      </c>
      <c r="D145" s="359" t="s">
        <v>188</v>
      </c>
      <c r="E145" s="359" t="s">
        <v>202</v>
      </c>
      <c r="F145" s="86" t="s">
        <v>170</v>
      </c>
      <c r="G145" s="359" t="s">
        <v>187</v>
      </c>
      <c r="H145" s="83" t="s">
        <v>163</v>
      </c>
      <c r="I145" s="86" t="s">
        <v>180</v>
      </c>
      <c r="J145" s="359" t="s">
        <v>166</v>
      </c>
      <c r="K145" s="359" t="s">
        <v>183</v>
      </c>
      <c r="L145" s="83" t="s">
        <v>161</v>
      </c>
      <c r="M145" s="403"/>
      <c r="N145" s="214"/>
      <c r="O145" s="214"/>
      <c r="P145" s="101" t="s">
        <v>358</v>
      </c>
    </row>
    <row r="146" spans="1:16" ht="13.7" hidden="1" customHeight="1" outlineLevel="1" x14ac:dyDescent="0.25">
      <c r="A146" s="96" t="s">
        <v>42</v>
      </c>
      <c r="B146" s="216"/>
      <c r="C146" s="207" t="s">
        <v>333</v>
      </c>
      <c r="D146" s="208" t="s">
        <v>493</v>
      </c>
      <c r="E146" s="208" t="s">
        <v>334</v>
      </c>
      <c r="F146" s="207" t="s">
        <v>311</v>
      </c>
      <c r="G146" s="208" t="s">
        <v>327</v>
      </c>
      <c r="H146" s="145" t="s">
        <v>325</v>
      </c>
      <c r="I146" s="207" t="s">
        <v>321</v>
      </c>
      <c r="J146" s="207" t="s">
        <v>17</v>
      </c>
      <c r="K146" s="207" t="s">
        <v>324</v>
      </c>
      <c r="L146" s="145" t="s">
        <v>308</v>
      </c>
      <c r="M146" s="206"/>
      <c r="N146" s="214"/>
      <c r="O146" s="214"/>
      <c r="P146" s="104" t="s">
        <v>42</v>
      </c>
    </row>
    <row r="147" spans="1:16" ht="13.7" hidden="1" customHeight="1" outlineLevel="1" x14ac:dyDescent="0.25">
      <c r="A147" s="94" t="s">
        <v>39</v>
      </c>
      <c r="B147" s="217"/>
      <c r="C147" s="208" t="s">
        <v>494</v>
      </c>
      <c r="D147" s="208" t="s">
        <v>495</v>
      </c>
      <c r="E147" s="208" t="s">
        <v>335</v>
      </c>
      <c r="F147" s="207" t="s">
        <v>310</v>
      </c>
      <c r="G147" s="208" t="s">
        <v>328</v>
      </c>
      <c r="H147" s="208" t="s">
        <v>332</v>
      </c>
      <c r="I147" s="209" t="s">
        <v>146</v>
      </c>
      <c r="J147" s="209" t="s">
        <v>147</v>
      </c>
      <c r="K147" s="208" t="s">
        <v>330</v>
      </c>
      <c r="L147" s="77" t="s">
        <v>496</v>
      </c>
      <c r="M147" s="206"/>
      <c r="N147" s="217"/>
      <c r="O147" s="217"/>
      <c r="P147" s="102" t="s">
        <v>39</v>
      </c>
    </row>
    <row r="148" spans="1:16" s="190" customFormat="1" ht="13.7" hidden="1" customHeight="1" outlineLevel="1" x14ac:dyDescent="0.25">
      <c r="A148" s="93" t="s">
        <v>886</v>
      </c>
      <c r="B148" s="217"/>
      <c r="C148" s="246"/>
      <c r="D148" s="246" t="s">
        <v>888</v>
      </c>
      <c r="E148" s="246"/>
      <c r="F148" s="238"/>
      <c r="G148" s="246"/>
      <c r="H148" s="246"/>
      <c r="I148" s="247"/>
      <c r="J148" s="247"/>
      <c r="K148" s="246"/>
      <c r="L148" s="248"/>
      <c r="M148" s="206"/>
      <c r="N148" s="217"/>
      <c r="O148" s="217"/>
      <c r="P148" s="101" t="s">
        <v>886</v>
      </c>
    </row>
    <row r="149" spans="1:16" s="190" customFormat="1" ht="13.7" hidden="1" customHeight="1" outlineLevel="1" x14ac:dyDescent="0.25">
      <c r="A149" s="94" t="s">
        <v>41</v>
      </c>
      <c r="B149" s="217"/>
      <c r="C149" s="246"/>
      <c r="D149" s="246"/>
      <c r="E149" s="246"/>
      <c r="F149" s="238"/>
      <c r="G149" s="246"/>
      <c r="H149" s="246"/>
      <c r="I149" s="240"/>
      <c r="J149" s="240"/>
      <c r="K149" s="246"/>
      <c r="L149" s="248"/>
      <c r="M149" s="206"/>
      <c r="N149" s="217"/>
      <c r="O149" s="217"/>
      <c r="P149" s="102" t="s">
        <v>41</v>
      </c>
    </row>
    <row r="150" spans="1:16" ht="13.7" customHeight="1" collapsed="1" x14ac:dyDescent="0.25">
      <c r="A150" s="219"/>
      <c r="B150" s="216"/>
      <c r="C150" s="216"/>
      <c r="D150" s="216"/>
      <c r="E150" s="216"/>
      <c r="F150" s="216"/>
      <c r="G150" s="216"/>
      <c r="H150" s="216"/>
      <c r="I150" s="216"/>
      <c r="J150" s="216"/>
      <c r="K150" s="216"/>
      <c r="L150" s="216"/>
      <c r="M150" s="216"/>
      <c r="N150" s="216"/>
      <c r="O150" s="216"/>
      <c r="P150" s="219"/>
    </row>
  </sheetData>
  <mergeCells count="84">
    <mergeCell ref="R118:U118"/>
    <mergeCell ref="R119:U119"/>
    <mergeCell ref="B38:B39"/>
    <mergeCell ref="O38:O39"/>
    <mergeCell ref="B40:B41"/>
    <mergeCell ref="O40:O41"/>
    <mergeCell ref="R70:U70"/>
    <mergeCell ref="R71:U71"/>
    <mergeCell ref="R72:U72"/>
    <mergeCell ref="R73:U73"/>
    <mergeCell ref="R74:U74"/>
    <mergeCell ref="R75:U75"/>
    <mergeCell ref="R95:U95"/>
    <mergeCell ref="R96:U96"/>
    <mergeCell ref="R116:U116"/>
    <mergeCell ref="R117:U117"/>
    <mergeCell ref="R6:U6"/>
    <mergeCell ref="R112:U112"/>
    <mergeCell ref="R113:U113"/>
    <mergeCell ref="R114:U114"/>
    <mergeCell ref="R115:U115"/>
    <mergeCell ref="R97:U97"/>
    <mergeCell ref="R38:U38"/>
    <mergeCell ref="R39:U39"/>
    <mergeCell ref="R40:U40"/>
    <mergeCell ref="R42:U42"/>
    <mergeCell ref="R41:U41"/>
    <mergeCell ref="R36:U36"/>
    <mergeCell ref="R37:U37"/>
    <mergeCell ref="A94:P94"/>
    <mergeCell ref="A69:P69"/>
    <mergeCell ref="B44:B45"/>
    <mergeCell ref="B46:B47"/>
    <mergeCell ref="B52:B53"/>
    <mergeCell ref="M60:M61"/>
    <mergeCell ref="M62:M63"/>
    <mergeCell ref="M64:M65"/>
    <mergeCell ref="N52:O53"/>
    <mergeCell ref="B54:B55"/>
    <mergeCell ref="N54:O55"/>
    <mergeCell ref="B56:B57"/>
    <mergeCell ref="N56:O57"/>
    <mergeCell ref="A111:P111"/>
    <mergeCell ref="B120:B121"/>
    <mergeCell ref="B122:B123"/>
    <mergeCell ref="B130:B131"/>
    <mergeCell ref="N130:O131"/>
    <mergeCell ref="B114:B115"/>
    <mergeCell ref="O114:O115"/>
    <mergeCell ref="B116:B117"/>
    <mergeCell ref="O116:O117"/>
    <mergeCell ref="M144:M145"/>
    <mergeCell ref="N137:O137"/>
    <mergeCell ref="N138:O138"/>
    <mergeCell ref="N139:O139"/>
    <mergeCell ref="B132:B133"/>
    <mergeCell ref="N132:O133"/>
    <mergeCell ref="B134:B135"/>
    <mergeCell ref="N134:O135"/>
    <mergeCell ref="M140:M141"/>
    <mergeCell ref="M142:M143"/>
    <mergeCell ref="R5:U5"/>
    <mergeCell ref="N22:O23"/>
    <mergeCell ref="A1:P1"/>
    <mergeCell ref="R2:U2"/>
    <mergeCell ref="R3:U3"/>
    <mergeCell ref="R4:U4"/>
    <mergeCell ref="R8:U8"/>
    <mergeCell ref="R7:U7"/>
    <mergeCell ref="B10:B11"/>
    <mergeCell ref="B12:B13"/>
    <mergeCell ref="B18:B19"/>
    <mergeCell ref="N18:O19"/>
    <mergeCell ref="B4:B5"/>
    <mergeCell ref="B6:B7"/>
    <mergeCell ref="O4:O5"/>
    <mergeCell ref="O6:O7"/>
    <mergeCell ref="B20:B21"/>
    <mergeCell ref="N20:O21"/>
    <mergeCell ref="M26:M27"/>
    <mergeCell ref="M30:M31"/>
    <mergeCell ref="A35:P35"/>
    <mergeCell ref="B22:B23"/>
    <mergeCell ref="M28:M29"/>
  </mergeCells>
  <pageMargins left="0.7" right="0.7" top="0.75" bottom="0.75" header="0.3" footer="0.3"/>
  <pageSetup orientation="portrait" horizontalDpi="200" verticalDpi="200" r:id="rId1"/>
  <ignoredErrors>
    <ignoredError sqref="H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groups</vt:lpstr>
      <vt:lpstr>en</vt:lpstr>
      <vt:lpstr>ru</vt:lpstr>
      <vt:lpstr>en double</vt:lpstr>
      <vt:lpstr>ru double</vt:lpstr>
      <vt:lpstr>layout</vt:lpstr>
      <vt:lpstr>en archive</vt:lpstr>
      <vt:lpstr>ru archive</vt:lpstr>
      <vt:lpstr>symbols</vt:lpstr>
      <vt:lpstr>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Archpastor</dc:creator>
  <cp:lastModifiedBy>Archpastor</cp:lastModifiedBy>
  <dcterms:created xsi:type="dcterms:W3CDTF">2015-06-05T18:17:20Z</dcterms:created>
  <dcterms:modified xsi:type="dcterms:W3CDTF">2021-10-20T19:21:18Z</dcterms:modified>
</cp:coreProperties>
</file>