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8.xml" ContentType="application/vnd.openxmlformats-officedocument.spreadsheetml.worksheet+xml"/>
  <Override PartName="/xl/tables/table13.xml" ContentType="application/vnd.openxmlformats-officedocument.spreadsheetml.table+xml"/>
  <Override PartName="/xl/worksheets/sheet9.xml" ContentType="application/vnd.openxmlformats-officedocument.spreadsheetml.worksheet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55" yWindow="645" windowWidth="32880" windowHeight="19335" tabRatio="753" firstSheet="0" activeTab="9" autoFilterDateGrouping="1"/>
  </bookViews>
  <sheets>
    <sheet xmlns:r="http://schemas.openxmlformats.org/officeDocument/2006/relationships" name="Blacksmithing" sheetId="1" state="visible" r:id="rId1"/>
    <sheet xmlns:r="http://schemas.openxmlformats.org/officeDocument/2006/relationships" name="Clothing" sheetId="2" state="visible" r:id="rId2"/>
    <sheet xmlns:r="http://schemas.openxmlformats.org/officeDocument/2006/relationships" name="Woodworking" sheetId="3" state="visible" r:id="rId3"/>
    <sheet xmlns:r="http://schemas.openxmlformats.org/officeDocument/2006/relationships" name="Jeweling" sheetId="4" state="visible" r:id="rId4"/>
    <sheet xmlns:r="http://schemas.openxmlformats.org/officeDocument/2006/relationships" name="Alchemy" sheetId="5" state="visible" r:id="rId5"/>
    <sheet xmlns:r="http://schemas.openxmlformats.org/officeDocument/2006/relationships" name="Enchanting" sheetId="6" state="visible" r:id="rId6"/>
    <sheet xmlns:r="http://schemas.openxmlformats.org/officeDocument/2006/relationships" name="Provisioning" sheetId="7" state="visible" r:id="rId7"/>
    <sheet xmlns:r="http://schemas.openxmlformats.org/officeDocument/2006/relationships" name="Furnishing" sheetId="8" state="visible" r:id="rId8"/>
    <sheet xmlns:r="http://schemas.openxmlformats.org/officeDocument/2006/relationships" name="Style &amp; Trait Materials" sheetId="9" state="visible" r:id="rId9"/>
    <sheet xmlns:r="http://schemas.openxmlformats.org/officeDocument/2006/relationships" name="Price Charting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FF656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131"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5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pivotButton="0" quotePrefix="0" xfId="0"/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0" fillId="2" borderId="14" applyAlignment="1" pivotButton="0" quotePrefix="0" xfId="0">
      <alignment horizontal="center"/>
    </xf>
    <xf numFmtId="0" fontId="0" fillId="2" borderId="18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2" borderId="5" applyAlignment="1" pivotButton="0" quotePrefix="0" xfId="0">
      <alignment horizontal="right"/>
    </xf>
    <xf numFmtId="0" fontId="0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pivotButton="0" quotePrefix="0" xfId="0"/>
    <xf numFmtId="0" fontId="0" fillId="0" borderId="25" pivotButton="0" quotePrefix="0" xfId="0"/>
    <xf numFmtId="0" fontId="0" fillId="0" borderId="0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7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3" fontId="0" fillId="2" borderId="6" applyAlignment="1" pivotButton="0" quotePrefix="0" xfId="0">
      <alignment horizontal="center" vertical="center"/>
    </xf>
    <xf numFmtId="3" fontId="0" fillId="2" borderId="9" applyAlignment="1" pivotButton="0" quotePrefix="0" xfId="0">
      <alignment horizontal="center" vertical="center"/>
    </xf>
    <xf numFmtId="0" fontId="0" fillId="2" borderId="16" applyAlignment="1" pivotButton="0" quotePrefix="0" xfId="0">
      <alignment horizontal="center" vertical="center"/>
    </xf>
    <xf numFmtId="4" fontId="0" fillId="0" borderId="6" pivotButton="0" quotePrefix="0" xfId="0"/>
    <xf numFmtId="4" fontId="0" fillId="0" borderId="9" pivotButton="0" quotePrefix="0" xfId="0"/>
    <xf numFmtId="0" fontId="0" fillId="0" borderId="1" applyAlignment="1" pivotButton="0" quotePrefix="0" xfId="0">
      <alignment horizontal="center"/>
    </xf>
    <xf numFmtId="14" fontId="0" fillId="0" borderId="0" pivotButton="0" quotePrefix="0" xfId="0"/>
    <xf numFmtId="1" fontId="0" fillId="0" borderId="0" pivotButton="0" quotePrefix="0" xfId="0"/>
    <xf numFmtId="3" fontId="0" fillId="0" borderId="1" applyAlignment="1" pivotButton="0" quotePrefix="0" xfId="0">
      <alignment horizontal="center"/>
    </xf>
    <xf numFmtId="0" fontId="0" fillId="2" borderId="7" applyAlignment="1" pivotButton="0" quotePrefix="0" xfId="0">
      <alignment horizontal="right"/>
    </xf>
    <xf numFmtId="0" fontId="0" fillId="2" borderId="7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3" fontId="0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2" borderId="23" applyAlignment="1" pivotButton="0" quotePrefix="0" xfId="0">
      <alignment horizontal="right"/>
    </xf>
    <xf numFmtId="0" fontId="0" fillId="0" borderId="23" applyAlignment="1" pivotButton="0" quotePrefix="0" xfId="0">
      <alignment horizontal="right"/>
    </xf>
    <xf numFmtId="0" fontId="0" fillId="0" borderId="24" applyAlignment="1" pivotButton="0" quotePrefix="0" xfId="0">
      <alignment horizontal="right"/>
    </xf>
    <xf numFmtId="0" fontId="0" fillId="0" borderId="26" applyAlignment="1" pivotButton="0" quotePrefix="0" xfId="0">
      <alignment horizontal="center"/>
    </xf>
    <xf numFmtId="0" fontId="0" fillId="2" borderId="27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0" fontId="0" fillId="2" borderId="30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2" borderId="23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3" fontId="0" fillId="0" borderId="0" pivotButton="0" quotePrefix="0" xfId="0"/>
    <xf numFmtId="0" fontId="0" fillId="0" borderId="3" applyAlignment="1" pivotButton="0" quotePrefix="1" xfId="0">
      <alignment horizontal="center"/>
    </xf>
    <xf numFmtId="3" fontId="0" fillId="0" borderId="9" applyAlignment="1" pivotButton="0" quotePrefix="0" xfId="0">
      <alignment horizont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3" fontId="0" fillId="2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/>
    </xf>
    <xf numFmtId="4" fontId="0" fillId="0" borderId="0" pivotButton="0" quotePrefix="0" xfId="0"/>
    <xf numFmtId="3" fontId="0" fillId="2" borderId="9" applyAlignment="1" pivotButton="0" quotePrefix="0" xfId="0">
      <alignment horizontal="center"/>
    </xf>
    <xf numFmtId="3" fontId="0" fillId="2" borderId="24" applyAlignment="1" pivotButton="0" quotePrefix="0" xfId="1">
      <alignment horizontal="center" vertical="center"/>
    </xf>
    <xf numFmtId="3" fontId="0" fillId="2" borderId="1" applyAlignment="1" pivotButton="0" quotePrefix="0" xfId="0">
      <alignment horizontal="center"/>
    </xf>
    <xf numFmtId="0" fontId="0" fillId="2" borderId="0" pivotButton="0" quotePrefix="0" xfId="0"/>
    <xf numFmtId="4" fontId="0" fillId="2" borderId="0" pivotButton="0" quotePrefix="0" xfId="0"/>
    <xf numFmtId="0" fontId="0" fillId="0" borderId="32" pivotButton="0" quotePrefix="0" xfId="0"/>
    <xf numFmtId="4" fontId="0" fillId="0" borderId="32" pivotButton="0" quotePrefix="0" xfId="0"/>
    <xf numFmtId="14" fontId="0" fillId="0" borderId="8" pivotButton="0" quotePrefix="0" xfId="0"/>
    <xf numFmtId="0" fontId="2" fillId="0" borderId="6" pivotButton="0" quotePrefix="0" xfId="0"/>
    <xf numFmtId="0" fontId="0" fillId="2" borderId="6" pivotButton="0" quotePrefix="0" xfId="0"/>
    <xf numFmtId="0" fontId="0" fillId="0" borderId="33" pivotButton="0" quotePrefix="0" xfId="0"/>
    <xf numFmtId="0" fontId="0" fillId="3" borderId="6" pivotButton="0" quotePrefix="0" xfId="0"/>
    <xf numFmtId="4" fontId="0" fillId="0" borderId="0" applyAlignment="1" pivotButton="0" quotePrefix="0" xfId="0">
      <alignment horizontal="center"/>
    </xf>
    <xf numFmtId="4" fontId="0" fillId="0" borderId="8" applyAlignment="1" pivotButton="0" quotePrefix="0" xfId="0">
      <alignment horizontal="center"/>
    </xf>
    <xf numFmtId="4" fontId="0" fillId="0" borderId="3" applyAlignment="1" pivotButton="0" quotePrefix="0" xfId="0">
      <alignment horizontal="center"/>
    </xf>
    <xf numFmtId="4" fontId="0" fillId="0" borderId="3" pivotButton="0" quotePrefix="0" xfId="0"/>
    <xf numFmtId="164" fontId="0" fillId="0" borderId="0" pivotButton="0" quotePrefix="0" xfId="0"/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6" applyProtection="1" pivotButton="0" quotePrefix="0" xfId="0">
      <protection locked="0" hidden="0"/>
    </xf>
    <xf numFmtId="0" fontId="0" fillId="2" borderId="6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2" borderId="7" applyAlignment="1" pivotButton="0" quotePrefix="0" xfId="0">
      <alignment horizontal="center"/>
    </xf>
    <xf numFmtId="0" fontId="0" fillId="0" borderId="8" pivotButton="0" quotePrefix="0" xfId="0"/>
    <xf numFmtId="0" fontId="0" fillId="2" borderId="2" applyAlignment="1" pivotButton="0" quotePrefix="0" xfId="0">
      <alignment horizontal="center"/>
    </xf>
    <xf numFmtId="0" fontId="0" fillId="0" borderId="24" applyAlignment="1" pivotButton="0" quotePrefix="0" xfId="0">
      <alignment horizontal="center" vertical="center"/>
    </xf>
    <xf numFmtId="0" fontId="0" fillId="0" borderId="24" pivotButton="0" quotePrefix="0" xfId="0"/>
    <xf numFmtId="0" fontId="0" fillId="2" borderId="20" applyAlignment="1" pivotButton="0" quotePrefix="0" xfId="0">
      <alignment horizontal="center" vertical="center"/>
    </xf>
    <xf numFmtId="0" fontId="0" fillId="0" borderId="25" pivotButton="0" quotePrefix="0" xfId="0"/>
    <xf numFmtId="9" fontId="0" fillId="0" borderId="9" applyAlignment="1" applyProtection="1" pivotButton="0" quotePrefix="0" xfId="2">
      <alignment horizontal="center"/>
      <protection locked="0" hidden="0"/>
    </xf>
    <xf numFmtId="0" fontId="0" fillId="0" borderId="9" applyProtection="1" pivotButton="0" quotePrefix="0" xfId="0">
      <protection locked="0" hidden="0"/>
    </xf>
    <xf numFmtId="0" fontId="0" fillId="2" borderId="22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7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2" borderId="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9" pivotButton="0" quotePrefix="0" xfId="0"/>
    <xf numFmtId="0" fontId="0" fillId="2" borderId="24" applyAlignment="1" pivotButton="0" quotePrefix="0" xfId="0">
      <alignment horizontal="center" vertical="center"/>
    </xf>
    <xf numFmtId="0" fontId="0" fillId="2" borderId="23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2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5" fontId="0" fillId="0" borderId="0" pivotButton="0" quotePrefix="0" xfId="0"/>
  </cellXfs>
  <cellStyles count="3">
    <cellStyle name="Normal" xfId="0" builtinId="0"/>
    <cellStyle name="Comma" xfId="1" builtinId="3"/>
    <cellStyle name="Percent" xfId="2" builtinId="5"/>
  </cellStyles>
  <dxfs count="78"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border>
        <left/>
        <right style="medium">
          <color indexed="64"/>
        </right>
        <top/>
        <bottom/>
        <vertical/>
        <horizontal/>
      </border>
    </dxf>
    <dxf>
      <alignment horizontal="center" vertical="bottom"/>
    </dxf>
    <dxf>
      <border outline="0">
        <left style="medium">
          <color indexed="64"/>
        </left>
      </border>
    </dxf>
    <dxf>
      <numFmt numFmtId="4" formatCode="#,##0.00"/>
    </dxf>
    <dxf>
      <fill>
        <patternFill>
          <fgColor indexed="64"/>
          <bgColor indexed="65"/>
        </patternFill>
      </fill>
      <alignment horizontal="center" vertical="bottom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  <alignment horizontal="center" vertical="bottom"/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auto="1"/>
        </patternFill>
      </fill>
    </dxf>
    <dxf>
      <numFmt numFmtId="4" formatCode="#,##0.00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  <alignment horizontal="center" vertical="bottom"/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  <alignment horizontal="center" vertical="bottom"/>
    </dxf>
    <dxf>
      <fill>
        <patternFill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auto="1"/>
        </patternFill>
      </fill>
    </dxf>
    <dxf>
      <numFmt numFmtId="4" formatCode="#,##0.00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  <alignment horizontal="center" vertical="bottom"/>
    </dxf>
    <dxf>
      <fill>
        <patternFill>
          <fgColor indexed="64"/>
          <bgColor auto="1"/>
        </patternFill>
      </fill>
      <alignment horizontal="center" vertical="bottom"/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  <alignment horizontal="right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auto="1"/>
        </patternFill>
      </fill>
    </dxf>
    <dxf>
      <numFmt numFmtId="4" formatCode="#,##0.00"/>
    </dxf>
    <dxf>
      <alignment horizontal="center" vertical="bottom"/>
    </dxf>
    <dxf>
      <alignment horizontal="right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alignment horizontal="center" vertical="bottom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alignment horizontal="center" vertical="bottom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alignment horizontal="center" vertical="bottom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alignment horizontal="center" vertical="bottom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ables/table1.xml><?xml version="1.0" encoding="utf-8"?>
<table xmlns="http://schemas.openxmlformats.org/spreadsheetml/2006/main" id="1" name="Blacksmithing" displayName="Blacksmithing" ref="I2:K16" headerRowCount="1" totalsRowShown="0" headerRowBorderDxfId="77" tableBorderDxfId="76">
  <autoFilter ref="I2:K16"/>
  <tableColumns count="3">
    <tableColumn id="1" name="Material"/>
    <tableColumn id="2" name="TTC Lookup Ref" dataDxfId="75"/>
    <tableColumn id="3" name="Cost" dataDxfId="74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ProvisioningDrink" displayName="ProvisioningDrink" ref="E2:G27" headerRowCount="1" totalsRowShown="0" headerRowBorderDxfId="30" tableBorderDxfId="29">
  <autoFilter ref="E2:G27"/>
  <tableColumns count="3">
    <tableColumn id="1" name="Ingredient"/>
    <tableColumn id="2" name="TTC Lookup Ref" dataDxfId="28"/>
    <tableColumn id="3" name="Cost" dataDxfId="27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ProvisioningOther" displayName="ProvisioningOther" ref="I2:K7" headerRowCount="1" totalsRowShown="0" headerRowBorderDxfId="26" tableBorderDxfId="25">
  <autoFilter ref="I2:K7"/>
  <tableColumns count="3">
    <tableColumn id="1" name="Ingredient"/>
    <tableColumn id="2" name="TTC Lookup Ref" dataDxfId="24"/>
    <tableColumn id="3" name="Cost" dataDxfId="23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ProvisioningBait" displayName="ProvisioningBait" ref="M2:O10" headerRowCount="1" totalsRowShown="0" headerRowBorderDxfId="22" tableBorderDxfId="21">
  <autoFilter ref="M2:O10"/>
  <tableColumns count="3">
    <tableColumn id="1" name="Ingredient"/>
    <tableColumn id="2" name="TTC Lookup Ref" dataDxfId="20"/>
    <tableColumn id="3" name="Cost" dataDxfId="19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Furnishing" displayName="Furnishing" ref="A2:C10" headerRowCount="1" totalsRowShown="0" headerRowBorderDxfId="18" tableBorderDxfId="17">
  <autoFilter ref="A2:C10"/>
  <tableColumns count="3">
    <tableColumn id="1" name="Material"/>
    <tableColumn id="2" name="TTC Lookup Ref" dataDxfId="16"/>
    <tableColumn id="3" name="Cost" dataDxfId="15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Styles" displayName="Styles" ref="A1:E123" headerRowCount="1" totalsRowShown="0" tableBorderDxfId="14">
  <autoFilter ref="A1:E123"/>
  <tableColumns count="5">
    <tableColumn id="1" name="Style"/>
    <tableColumn id="2" name="Style Material"/>
    <tableColumn id="3" name="TTC Lookup Ref" dataDxfId="13"/>
    <tableColumn id="4" name="Cost" dataDxfId="12"/>
    <tableColumn id="5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5" name="WeaponTraits" displayName="WeaponTraits" ref="G1:J10" headerRowCount="1" totalsRowShown="0" headerRowBorderDxfId="11" tableBorderDxfId="10">
  <autoFilter ref="G1:J10"/>
  <tableColumns count="4">
    <tableColumn id="1" name="Weapon Trait"/>
    <tableColumn id="2" name="Material"/>
    <tableColumn id="3" name="TTC Lookup Ref" dataDxfId="9"/>
    <tableColumn id="4" name="Cost" dataDxfId="8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6" name="ArmourTraits" displayName="ArmourTraits" ref="L1:O10" headerRowCount="1" totalsRowShown="0" headerRowBorderDxfId="7" tableBorderDxfId="6">
  <autoFilter ref="L1:O10"/>
  <tableColumns count="4">
    <tableColumn id="1" name="Armour Trait"/>
    <tableColumn id="2" name="Material"/>
    <tableColumn id="3" name="TTC Lookup Ref" dataDxfId="5"/>
    <tableColumn id="4" name="Cost" dataDxfId="4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7" name="JewelryTraits" displayName="JewelryTraits" ref="Q1:T10" headerRowCount="1" totalsRowShown="0" headerRowBorderDxfId="3" tableBorderDxfId="2">
  <autoFilter ref="Q1:T10"/>
  <tableColumns count="4">
    <tableColumn id="1" name="Jewelry Trait"/>
    <tableColumn id="2" name="Material"/>
    <tableColumn id="3" name="TTC Lookup Ref" dataDxfId="1"/>
    <tableColumn id="4" name="Cost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Clothing" displayName="Clothing" ref="I2:K26" headerRowCount="1" totalsRowShown="0" headerRowBorderDxfId="73" tableBorderDxfId="72">
  <autoFilter ref="I2:K26"/>
  <tableColumns count="3">
    <tableColumn id="1" name="Material"/>
    <tableColumn id="2" name="TTC Lookup Ref" dataDxfId="71"/>
    <tableColumn id="3" name="Cost" dataDxfId="7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Woodworking" displayName="Woodworking" ref="I2:K16" headerRowCount="1" totalsRowShown="0" headerRowBorderDxfId="69" tableBorderDxfId="68">
  <autoFilter ref="I2:K16"/>
  <tableColumns count="3">
    <tableColumn id="1" name="Material"/>
    <tableColumn id="2" name="TTC Lookup Ref" dataDxfId="67"/>
    <tableColumn id="3" name="Cost" dataDxfId="6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Jeweling" displayName="Jeweling" ref="E2:G11" headerRowCount="1" totalsRowShown="0" headerRowBorderDxfId="65" tableBorderDxfId="64">
  <autoFilter ref="E2:G11"/>
  <tableColumns count="3">
    <tableColumn id="1" name="Material"/>
    <tableColumn id="2" name="TTC Lookup Ref" dataDxfId="63"/>
    <tableColumn id="3" name="Cost" dataDxfId="6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Alchemy" displayName="Alchemy" ref="A1:C35" headerRowCount="1" totalsRowShown="0" headerRowBorderDxfId="61" tableBorderDxfId="60">
  <autoFilter ref="A1:C35"/>
  <sortState ref="A2:C36">
    <sortCondition ref="A1:A35"/>
  </sortState>
  <tableColumns count="3">
    <tableColumn id="1" name="Reagent" dataDxfId="59"/>
    <tableColumn id="2" name="TTC Lookup Ref" dataDxfId="58"/>
    <tableColumn id="3" name="Cost" dataDxfId="5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EnchantingPotency" displayName="EnchantingPotency" ref="D2:I34" headerRowCount="1" totalsRowShown="0" dataDxfId="56" tableBorderDxfId="55">
  <autoFilter ref="D2:I34"/>
  <tableColumns count="6">
    <tableColumn id="1" name="Level" dataDxfId="54"/>
    <tableColumn id="2" name="Potency" dataDxfId="53"/>
    <tableColumn id="3" name="Word" dataDxfId="52"/>
    <tableColumn id="4" name="Sign" dataDxfId="51"/>
    <tableColumn id="5" name="TTC Lookup Ref" dataDxfId="50"/>
    <tableColumn id="6" name="Cost" dataDxfId="4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EnchantingEssence" displayName="EnchantingEssence" ref="K2:P21" headerRowCount="1" totalsRowShown="0" dataDxfId="48" tableBorderDxfId="47">
  <autoFilter ref="K2:P21"/>
  <tableColumns count="6">
    <tableColumn id="1" name="Essence" dataDxfId="46"/>
    <tableColumn id="2" name="Type" dataDxfId="45"/>
    <tableColumn id="3" name="Word Pos" dataDxfId="44"/>
    <tableColumn id="4" name="Word Neg" dataDxfId="43"/>
    <tableColumn id="5" name="TTC Lookup Ref" dataDxfId="42"/>
    <tableColumn id="6" name="Cost" dataDxfId="4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EnchantingAspect" displayName="EnchantingAspect" ref="R2:U7" headerRowCount="1" totalsRowShown="0" dataDxfId="40" tableBorderDxfId="39">
  <autoFilter ref="R2:U7"/>
  <tableColumns count="4">
    <tableColumn id="1" name="Aspect" dataDxfId="38"/>
    <tableColumn id="2" name="Rarity" dataDxfId="37"/>
    <tableColumn id="3" name="TTC Lookup Ref" dataDxfId="36"/>
    <tableColumn id="4" name="Cost" dataDxfId="35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ProvisioningFood" displayName="ProvisioningFood" ref="A2:C27" headerRowCount="1" totalsRowShown="0" headerRowBorderDxfId="34" tableBorderDxfId="33">
  <autoFilter ref="A2:C27"/>
  <tableColumns count="3">
    <tableColumn id="1" name="Ingredient"/>
    <tableColumn id="2" name="TTC Lookup Ref" dataDxfId="32"/>
    <tableColumn id="3" name="Cost" dataDxfId="3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Relationship Type="http://schemas.openxmlformats.org/officeDocument/2006/relationships/table" Target="/xl/tables/table8.xml" Id="rId3"/></Relationships>
</file>

<file path=xl/worksheets/_rels/sheet7.xml.rels><Relationships xmlns="http://schemas.openxmlformats.org/package/2006/relationships"><Relationship Type="http://schemas.openxmlformats.org/officeDocument/2006/relationships/table" Target="/xl/tables/table9.xml" Id="rId1"/><Relationship Type="http://schemas.openxmlformats.org/officeDocument/2006/relationships/table" Target="/xl/tables/table10.xml" Id="rId2"/><Relationship Type="http://schemas.openxmlformats.org/officeDocument/2006/relationships/table" Target="/xl/tables/table11.xml" Id="rId3"/><Relationship Type="http://schemas.openxmlformats.org/officeDocument/2006/relationships/table" Target="/xl/tables/table12.xml" Id="rId4"/></Relationships>
</file>

<file path=xl/worksheets/_rels/sheet8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14.xml" Id="rId1"/><Relationship Type="http://schemas.openxmlformats.org/officeDocument/2006/relationships/table" Target="/xl/tables/table15.xml" Id="rId2"/><Relationship Type="http://schemas.openxmlformats.org/officeDocument/2006/relationships/table" Target="/xl/tables/table16.xml" Id="rId3"/><Relationship Type="http://schemas.openxmlformats.org/officeDocument/2006/relationships/table" Target="/xl/tables/table17.xm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3"/>
  <sheetViews>
    <sheetView zoomScale="115" zoomScaleNormal="115" workbookViewId="0">
      <selection activeCell="I38" sqref="I38"/>
    </sheetView>
  </sheetViews>
  <sheetFormatPr baseColWidth="8" defaultRowHeight="15" outlineLevelCol="0"/>
  <cols>
    <col width="9.28515625" bestFit="1" customWidth="1" style="125" min="1" max="1"/>
    <col width="24.7109375" bestFit="1" customWidth="1" style="125" min="2" max="2"/>
    <col width="13.28515625" customWidth="1" style="125" min="3" max="3"/>
    <col width="4.28515625" customWidth="1" style="125" min="4" max="4"/>
    <col width="11" bestFit="1" customWidth="1" style="125" min="5" max="5"/>
    <col width="24.7109375" bestFit="1" customWidth="1" style="125" min="6" max="6"/>
    <col width="24.7109375" customWidth="1" style="125" min="7" max="7"/>
    <col width="16.140625" bestFit="1" customWidth="1" style="125" min="9" max="9"/>
    <col width="16.140625" customWidth="1" style="125" min="10" max="10"/>
    <col width="13.140625" customWidth="1" style="125" min="11" max="11"/>
    <col width="7.85546875" customWidth="1" style="125" min="12" max="12"/>
    <col hidden="1" width="16.140625" customWidth="1" style="125" min="13" max="13"/>
    <col width="13.7109375" customWidth="1" style="125" min="14" max="14"/>
    <col width="9.5703125" bestFit="1" customWidth="1" style="125" min="16" max="16"/>
    <col width="10.140625" bestFit="1" customWidth="1" style="125" min="18" max="18"/>
    <col width="11.28515625" bestFit="1" customWidth="1" style="125" min="20" max="20"/>
    <col width="9.5703125" bestFit="1" customWidth="1" style="125" min="24" max="24"/>
    <col width="11" bestFit="1" customWidth="1" style="125" min="29" max="29"/>
    <col width="10.140625" bestFit="1" customWidth="1" style="125" min="31" max="31"/>
  </cols>
  <sheetData>
    <row r="1" ht="15.75" customHeight="1" s="125" thickBot="1">
      <c r="AG1" t="inlineStr">
        <is>
          <t>Unskilled Ref</t>
        </is>
      </c>
    </row>
    <row r="2" ht="15.75" customHeight="1" s="125" thickBot="1">
      <c r="A2" s="102" t="inlineStr">
        <is>
          <t>Weapon</t>
        </is>
      </c>
      <c r="B2" s="103" t="n"/>
      <c r="C2" s="104" t="n"/>
      <c r="E2" s="102" t="inlineStr">
        <is>
          <t>Armour</t>
        </is>
      </c>
      <c r="F2" s="103" t="n"/>
      <c r="G2" s="104" t="n"/>
      <c r="I2" s="106" t="inlineStr">
        <is>
          <t>Material</t>
        </is>
      </c>
      <c r="J2" s="106" t="inlineStr">
        <is>
          <t>TTC Lookup Ref</t>
        </is>
      </c>
      <c r="K2" s="106" t="inlineStr">
        <is>
          <t>Cost</t>
        </is>
      </c>
      <c r="N2" s="26" t="inlineStr">
        <is>
          <t>Item / Level</t>
        </is>
      </c>
      <c r="O2" s="26" t="inlineStr">
        <is>
          <t>Axe</t>
        </is>
      </c>
      <c r="P2" s="27" t="inlineStr">
        <is>
          <t>Mace</t>
        </is>
      </c>
      <c r="Q2" s="27" t="inlineStr">
        <is>
          <t>Sword</t>
        </is>
      </c>
      <c r="R2" s="28" t="inlineStr">
        <is>
          <t>Battle Axe</t>
        </is>
      </c>
      <c r="S2" s="27" t="inlineStr">
        <is>
          <t>Maul</t>
        </is>
      </c>
      <c r="T2" s="27" t="inlineStr">
        <is>
          <t>Greatsword</t>
        </is>
      </c>
      <c r="U2" s="29" t="inlineStr">
        <is>
          <t>Dagger</t>
        </is>
      </c>
      <c r="V2" s="27" t="inlineStr">
        <is>
          <t>Cuirass</t>
        </is>
      </c>
      <c r="W2" s="28" t="inlineStr">
        <is>
          <t>Sabatons</t>
        </is>
      </c>
      <c r="X2" s="27" t="inlineStr">
        <is>
          <t>Guantlets</t>
        </is>
      </c>
      <c r="Y2" s="27" t="inlineStr">
        <is>
          <t>Helm</t>
        </is>
      </c>
      <c r="Z2" s="28" t="inlineStr">
        <is>
          <t>Greaves</t>
        </is>
      </c>
      <c r="AA2" s="28" t="inlineStr">
        <is>
          <t>Pauldron</t>
        </is>
      </c>
      <c r="AB2" s="30" t="inlineStr">
        <is>
          <t>Girdle</t>
        </is>
      </c>
      <c r="AE2" s="117" t="inlineStr">
        <is>
          <t>Normal</t>
        </is>
      </c>
      <c r="AF2" s="32" t="n">
        <v>0</v>
      </c>
      <c r="AG2" s="14" t="n">
        <v>0</v>
      </c>
    </row>
    <row r="3">
      <c r="A3" s="127" t="inlineStr">
        <is>
          <t>Item</t>
        </is>
      </c>
      <c r="B3" s="97" t="inlineStr">
        <is>
          <t>Greatsword</t>
        </is>
      </c>
      <c r="C3" s="98" t="n"/>
      <c r="D3" s="14" t="n"/>
      <c r="E3" s="127" t="inlineStr">
        <is>
          <t>Item</t>
        </is>
      </c>
      <c r="F3" s="97" t="inlineStr">
        <is>
          <t>Cuirass</t>
        </is>
      </c>
      <c r="G3" s="98" t="n"/>
      <c r="I3" t="inlineStr">
        <is>
          <t>Iron Ingot</t>
        </is>
      </c>
      <c r="J3" s="14" t="n">
        <v>3265</v>
      </c>
      <c r="K3" s="92" t="n">
        <v>10.62</v>
      </c>
      <c r="M3">
        <f>I3</f>
        <v/>
      </c>
      <c r="N3" s="22" t="n">
        <v>1</v>
      </c>
      <c r="O3" s="23" t="n">
        <v>3</v>
      </c>
      <c r="P3" s="10" t="n">
        <v>3</v>
      </c>
      <c r="Q3" s="10" t="n">
        <v>3</v>
      </c>
      <c r="R3" s="11" t="n">
        <v>5</v>
      </c>
      <c r="S3" s="10" t="n">
        <v>5</v>
      </c>
      <c r="T3" s="10" t="n">
        <v>5</v>
      </c>
      <c r="U3" s="12" t="n">
        <v>2</v>
      </c>
      <c r="V3" s="10" t="n">
        <v>7</v>
      </c>
      <c r="W3" s="11" t="n">
        <v>5</v>
      </c>
      <c r="X3" s="10" t="n">
        <v>5</v>
      </c>
      <c r="Y3" s="10" t="n">
        <v>5</v>
      </c>
      <c r="Z3" s="11" t="n">
        <v>6</v>
      </c>
      <c r="AA3" s="11" t="n">
        <v>5</v>
      </c>
      <c r="AB3" s="13" t="n">
        <v>5</v>
      </c>
      <c r="AC3" s="114" t="inlineStr">
        <is>
          <t>Iron</t>
        </is>
      </c>
      <c r="AE3" s="24" t="inlineStr">
        <is>
          <t>Fine</t>
        </is>
      </c>
      <c r="AF3" s="17" t="n">
        <v>2</v>
      </c>
      <c r="AG3" s="14" t="n">
        <v>5</v>
      </c>
    </row>
    <row r="4">
      <c r="A4" s="127" t="inlineStr">
        <is>
          <t>Level</t>
        </is>
      </c>
      <c r="B4" s="97" t="inlineStr">
        <is>
          <t>CP 60</t>
        </is>
      </c>
      <c r="C4" s="98" t="n"/>
      <c r="D4" s="14" t="n"/>
      <c r="E4" s="127" t="inlineStr">
        <is>
          <t>Level</t>
        </is>
      </c>
      <c r="F4" s="97" t="n">
        <v>34</v>
      </c>
      <c r="G4" s="98" t="n"/>
      <c r="I4" t="inlineStr">
        <is>
          <t>Steel Ingot</t>
        </is>
      </c>
      <c r="J4" s="14" t="n">
        <v>1637</v>
      </c>
      <c r="K4" s="92" t="n">
        <v>10.2</v>
      </c>
      <c r="M4">
        <f>I3</f>
        <v/>
      </c>
      <c r="N4" s="22" t="n">
        <v>4</v>
      </c>
      <c r="O4" s="23" t="n">
        <v>4</v>
      </c>
      <c r="P4" s="10" t="n">
        <v>4</v>
      </c>
      <c r="Q4" s="10" t="n">
        <v>4</v>
      </c>
      <c r="R4" s="11" t="n">
        <v>6</v>
      </c>
      <c r="S4" s="10" t="n">
        <v>6</v>
      </c>
      <c r="T4" s="10" t="n">
        <v>6</v>
      </c>
      <c r="U4" s="12" t="n">
        <v>3</v>
      </c>
      <c r="V4" s="10" t="n">
        <v>8</v>
      </c>
      <c r="W4" s="11" t="n">
        <v>6</v>
      </c>
      <c r="X4" s="10" t="n">
        <v>6</v>
      </c>
      <c r="Y4" s="10" t="n">
        <v>6</v>
      </c>
      <c r="Z4" s="11" t="n">
        <v>7</v>
      </c>
      <c r="AA4" s="11" t="n">
        <v>6</v>
      </c>
      <c r="AB4" s="13" t="n">
        <v>6</v>
      </c>
      <c r="AC4" s="115" t="n"/>
      <c r="AE4" s="24" t="inlineStr">
        <is>
          <t>Superior</t>
        </is>
      </c>
      <c r="AF4" s="17" t="n">
        <v>3</v>
      </c>
      <c r="AG4" s="14" t="n">
        <v>7</v>
      </c>
    </row>
    <row r="5">
      <c r="A5" s="127" t="inlineStr">
        <is>
          <t>Style</t>
        </is>
      </c>
      <c r="B5" s="97" t="inlineStr">
        <is>
          <t>Firesong Style</t>
        </is>
      </c>
      <c r="C5" s="98" t="n"/>
      <c r="D5" s="14" t="n"/>
      <c r="E5" s="127" t="inlineStr">
        <is>
          <t>Style</t>
        </is>
      </c>
      <c r="F5" s="97" t="n"/>
      <c r="G5" s="98" t="n"/>
      <c r="I5" t="inlineStr">
        <is>
          <t>Orichalcum Ingot</t>
        </is>
      </c>
      <c r="J5" s="14" t="n">
        <v>678</v>
      </c>
      <c r="K5" s="92" t="n">
        <v>10.49</v>
      </c>
      <c r="M5">
        <f>I3</f>
        <v/>
      </c>
      <c r="N5" s="22" t="n">
        <v>6</v>
      </c>
      <c r="O5" s="23" t="n">
        <v>5</v>
      </c>
      <c r="P5" s="10" t="n">
        <v>5</v>
      </c>
      <c r="Q5" s="10" t="n">
        <v>5</v>
      </c>
      <c r="R5" s="11" t="n">
        <v>7</v>
      </c>
      <c r="S5" s="10" t="n">
        <v>7</v>
      </c>
      <c r="T5" s="10" t="n">
        <v>7</v>
      </c>
      <c r="U5" s="12" t="n">
        <v>4</v>
      </c>
      <c r="V5" s="10" t="n">
        <v>9</v>
      </c>
      <c r="W5" s="11" t="n">
        <v>7</v>
      </c>
      <c r="X5" s="10" t="n">
        <v>7</v>
      </c>
      <c r="Y5" s="10" t="n">
        <v>7</v>
      </c>
      <c r="Z5" s="11" t="n">
        <v>8</v>
      </c>
      <c r="AA5" s="11" t="n">
        <v>7</v>
      </c>
      <c r="AB5" s="13" t="n">
        <v>7</v>
      </c>
      <c r="AC5" s="115" t="n"/>
      <c r="AE5" s="24" t="inlineStr">
        <is>
          <t>Epic</t>
        </is>
      </c>
      <c r="AF5" s="17" t="n">
        <v>4</v>
      </c>
      <c r="AG5" s="14" t="n">
        <v>10</v>
      </c>
    </row>
    <row r="6" ht="15.75" customHeight="1" s="125" thickBot="1">
      <c r="A6" s="127" t="inlineStr">
        <is>
          <t>Trait</t>
        </is>
      </c>
      <c r="B6" s="97" t="inlineStr">
        <is>
          <t>Training</t>
        </is>
      </c>
      <c r="C6" s="98" t="n"/>
      <c r="D6" s="14" t="n"/>
      <c r="E6" s="127" t="inlineStr">
        <is>
          <t>Trait</t>
        </is>
      </c>
      <c r="F6" s="97" t="inlineStr">
        <is>
          <t>Training</t>
        </is>
      </c>
      <c r="G6" s="98" t="n"/>
      <c r="I6" t="inlineStr">
        <is>
          <t>Dwarven Ingot</t>
        </is>
      </c>
      <c r="J6" s="14" t="n">
        <v>1630</v>
      </c>
      <c r="K6" s="92" t="n">
        <v>11.99</v>
      </c>
      <c r="M6">
        <f>I3</f>
        <v/>
      </c>
      <c r="N6" s="22" t="n">
        <v>8</v>
      </c>
      <c r="O6" s="23" t="n">
        <v>6</v>
      </c>
      <c r="P6" s="10" t="n">
        <v>6</v>
      </c>
      <c r="Q6" s="10" t="n">
        <v>6</v>
      </c>
      <c r="R6" s="11" t="n">
        <v>8</v>
      </c>
      <c r="S6" s="10" t="n">
        <v>8</v>
      </c>
      <c r="T6" s="10" t="n">
        <v>8</v>
      </c>
      <c r="U6" s="12" t="n">
        <v>5</v>
      </c>
      <c r="V6" s="10" t="n">
        <v>10</v>
      </c>
      <c r="W6" s="11" t="n">
        <v>8</v>
      </c>
      <c r="X6" s="10" t="n">
        <v>8</v>
      </c>
      <c r="Y6" s="10" t="n">
        <v>8</v>
      </c>
      <c r="Z6" s="11" t="n">
        <v>9</v>
      </c>
      <c r="AA6" s="11" t="n">
        <v>8</v>
      </c>
      <c r="AB6" s="13" t="n">
        <v>8</v>
      </c>
      <c r="AC6" s="115" t="n"/>
      <c r="AE6" s="116" t="inlineStr">
        <is>
          <t>Legendary</t>
        </is>
      </c>
      <c r="AF6" s="21" t="n">
        <v>8</v>
      </c>
      <c r="AG6" s="14" t="n">
        <v>20</v>
      </c>
    </row>
    <row r="7">
      <c r="A7" s="127" t="inlineStr">
        <is>
          <t>Rarity</t>
        </is>
      </c>
      <c r="B7" s="97" t="inlineStr">
        <is>
          <t>Legendary</t>
        </is>
      </c>
      <c r="C7" s="98" t="n"/>
      <c r="D7" s="14" t="n"/>
      <c r="E7" s="127" t="inlineStr">
        <is>
          <t>Rarity</t>
        </is>
      </c>
      <c r="F7" s="97" t="inlineStr">
        <is>
          <t>Epic</t>
        </is>
      </c>
      <c r="G7" s="98" t="n"/>
      <c r="I7" t="inlineStr">
        <is>
          <t>Ebony Ingot</t>
        </is>
      </c>
      <c r="J7" s="14" t="n">
        <v>1906</v>
      </c>
      <c r="K7" s="92" t="n">
        <v>17.69</v>
      </c>
      <c r="M7">
        <f>I3</f>
        <v/>
      </c>
      <c r="N7" s="22" t="n">
        <v>10</v>
      </c>
      <c r="O7" s="23" t="n">
        <v>7</v>
      </c>
      <c r="P7" s="10" t="n">
        <v>7</v>
      </c>
      <c r="Q7" s="10" t="n">
        <v>7</v>
      </c>
      <c r="R7" s="11" t="n">
        <v>9</v>
      </c>
      <c r="S7" s="10" t="n">
        <v>9</v>
      </c>
      <c r="T7" s="10" t="n">
        <v>9</v>
      </c>
      <c r="U7" s="12" t="n">
        <v>6</v>
      </c>
      <c r="V7" s="10" t="n">
        <v>11</v>
      </c>
      <c r="W7" s="11" t="n">
        <v>9</v>
      </c>
      <c r="X7" s="10" t="n">
        <v>9</v>
      </c>
      <c r="Y7" s="10" t="n">
        <v>9</v>
      </c>
      <c r="Z7" s="11" t="n">
        <v>10</v>
      </c>
      <c r="AA7" s="11" t="n">
        <v>9</v>
      </c>
      <c r="AB7" s="13" t="n">
        <v>9</v>
      </c>
      <c r="AC7" s="115" t="n"/>
    </row>
    <row r="8" ht="15.75" customHeight="1" s="125" thickBot="1">
      <c r="A8" s="127" t="inlineStr">
        <is>
          <t>Risk</t>
        </is>
      </c>
      <c r="B8" s="112" t="n">
        <v>0</v>
      </c>
      <c r="C8" s="113" t="n"/>
      <c r="E8" s="127" t="inlineStr">
        <is>
          <t>Risk</t>
        </is>
      </c>
      <c r="F8" s="112" t="n">
        <v>0</v>
      </c>
      <c r="G8" s="113" t="n"/>
      <c r="H8" s="14" t="n"/>
      <c r="I8" t="inlineStr">
        <is>
          <t>Calcinium Ingot</t>
        </is>
      </c>
      <c r="J8" s="14" t="n">
        <v>1760</v>
      </c>
      <c r="K8" s="92" t="n">
        <v>24.93</v>
      </c>
      <c r="M8">
        <f>I3</f>
        <v/>
      </c>
      <c r="N8" s="22" t="n">
        <v>12</v>
      </c>
      <c r="O8" s="23" t="n">
        <v>8</v>
      </c>
      <c r="P8" s="10" t="n">
        <v>8</v>
      </c>
      <c r="Q8" s="10" t="n">
        <v>8</v>
      </c>
      <c r="R8" s="11" t="n">
        <v>10</v>
      </c>
      <c r="S8" s="10" t="n">
        <v>10</v>
      </c>
      <c r="T8" s="10" t="n">
        <v>10</v>
      </c>
      <c r="U8" s="12" t="n">
        <v>7</v>
      </c>
      <c r="V8" s="10" t="n">
        <v>12</v>
      </c>
      <c r="W8" s="11" t="n">
        <v>10</v>
      </c>
      <c r="X8" s="10" t="n">
        <v>10</v>
      </c>
      <c r="Y8" s="10" t="n">
        <v>10</v>
      </c>
      <c r="Z8" s="11" t="n">
        <v>11</v>
      </c>
      <c r="AA8" s="11" t="n">
        <v>10</v>
      </c>
      <c r="AB8" s="13" t="n">
        <v>10</v>
      </c>
      <c r="AC8" s="115" t="n"/>
    </row>
    <row r="9" ht="15.75" customHeight="1" s="125" thickBot="1">
      <c r="A9" s="110" t="inlineStr">
        <is>
          <t>Materials</t>
        </is>
      </c>
      <c r="B9" s="111" t="n"/>
      <c r="C9" s="43" t="inlineStr">
        <is>
          <t>Cost</t>
        </is>
      </c>
      <c r="D9" s="35" t="n"/>
      <c r="E9" s="110" t="inlineStr">
        <is>
          <t>Materials</t>
        </is>
      </c>
      <c r="F9" s="111" t="n"/>
      <c r="G9" s="43" t="inlineStr">
        <is>
          <t>Cost</t>
        </is>
      </c>
      <c r="I9" t="inlineStr">
        <is>
          <t>Galatite Ingot</t>
        </is>
      </c>
      <c r="J9" s="14" t="n">
        <v>790</v>
      </c>
      <c r="K9" s="92" t="n">
        <v>21.73</v>
      </c>
      <c r="M9">
        <f>I3</f>
        <v/>
      </c>
      <c r="N9" s="22" t="n">
        <v>14</v>
      </c>
      <c r="O9" s="23" t="n">
        <v>9</v>
      </c>
      <c r="P9" s="10" t="n">
        <v>9</v>
      </c>
      <c r="Q9" s="10" t="n">
        <v>9</v>
      </c>
      <c r="R9" s="11" t="n">
        <v>11</v>
      </c>
      <c r="S9" s="10" t="n">
        <v>11</v>
      </c>
      <c r="T9" s="10" t="n">
        <v>11</v>
      </c>
      <c r="U9" s="12" t="n">
        <v>8</v>
      </c>
      <c r="V9" s="10" t="n">
        <v>13</v>
      </c>
      <c r="W9" s="11" t="n">
        <v>11</v>
      </c>
      <c r="X9" s="10" t="n">
        <v>11</v>
      </c>
      <c r="Y9" s="10" t="n">
        <v>11</v>
      </c>
      <c r="Z9" s="11" t="n">
        <v>12</v>
      </c>
      <c r="AA9" s="11" t="n">
        <v>11</v>
      </c>
      <c r="AB9" s="13" t="n">
        <v>11</v>
      </c>
      <c r="AC9" s="115" t="n"/>
    </row>
    <row r="10">
      <c r="A10" s="75">
        <f>INDEX($O$3:$AB$43, MATCH(B4, $N$3:$N$43, 0), MATCH(B3, $O$2:$AB$2, 0))</f>
        <v/>
      </c>
      <c r="B10" s="76">
        <f>INDEX($M$3:$M$43, MATCH(B4, $N$3:$N$43,0))</f>
        <v/>
      </c>
      <c r="C10" s="77">
        <f>A10*INDEX($K$3:$K$16, MATCH(B10, $I$3:$I$16,0))</f>
        <v/>
      </c>
      <c r="D10" s="35" t="n"/>
      <c r="E10" s="75">
        <f>INDEX($O$3:$AB$43, MATCH(F4, $N$3:$N$43, 0), MATCH(F3, $O$2:$AB$2, 0))</f>
        <v/>
      </c>
      <c r="F10" s="76">
        <f>INDEX($M$3:$M$43, MATCH(F4, $N$3:$N$43,0))</f>
        <v/>
      </c>
      <c r="G10" s="77">
        <f>E10*INDEX($K$3:$K$16, MATCH(F10, $I$3:$I$16,0))</f>
        <v/>
      </c>
      <c r="I10" t="inlineStr">
        <is>
          <t>Quicksilver Ingot</t>
        </is>
      </c>
      <c r="J10" s="14" t="n">
        <v>2644</v>
      </c>
      <c r="K10" s="92" t="n">
        <v>31.13</v>
      </c>
      <c r="M10">
        <f>I4</f>
        <v/>
      </c>
      <c r="N10" s="6" t="n">
        <v>16</v>
      </c>
      <c r="O10" s="24" t="n">
        <v>4</v>
      </c>
      <c r="P10" s="14" t="n">
        <v>4</v>
      </c>
      <c r="Q10" s="14" t="n">
        <v>4</v>
      </c>
      <c r="R10" s="15" t="n">
        <v>6</v>
      </c>
      <c r="S10" s="14" t="n">
        <v>6</v>
      </c>
      <c r="T10" s="14" t="n">
        <v>6</v>
      </c>
      <c r="U10" s="16" t="n">
        <v>3</v>
      </c>
      <c r="V10" s="14" t="n">
        <v>8</v>
      </c>
      <c r="W10" s="15" t="n">
        <v>6</v>
      </c>
      <c r="X10" s="14" t="n">
        <v>6</v>
      </c>
      <c r="Y10" s="14" t="n">
        <v>6</v>
      </c>
      <c r="Z10" s="15" t="n">
        <v>7</v>
      </c>
      <c r="AA10" s="15" t="n">
        <v>6</v>
      </c>
      <c r="AB10" s="17" t="n">
        <v>6</v>
      </c>
      <c r="AC10" s="101" t="inlineStr">
        <is>
          <t>Steel</t>
        </is>
      </c>
    </row>
    <row r="11">
      <c r="A11" s="37" t="n">
        <v>1</v>
      </c>
      <c r="B11" s="38">
        <f>IF(B5="", 'Style &amp; Trait Materials'!B27, INDEX('Style &amp; Trait Materials'!$B$2:$B$123,MATCH(B5, 'Style &amp; Trait Materials'!$A$2:$A$123, 0)))</f>
        <v/>
      </c>
      <c r="C11" s="41">
        <f>A11*INDEX('Style &amp; Trait Materials'!$D$2:$D$123, MATCH(B11, 'Style &amp; Trait Materials'!$B$2:$B$123,0))</f>
        <v/>
      </c>
      <c r="D11" s="35" t="n"/>
      <c r="E11" s="37" t="n">
        <v>1</v>
      </c>
      <c r="F11" s="38">
        <f>IF(F5="", 'Style &amp; Trait Materials'!B27, INDEX('Style &amp; Trait Materials'!$B$2:$B$123,MATCH(F5, 'Style &amp; Trait Materials'!$A$2:$A$123, 0)))</f>
        <v/>
      </c>
      <c r="G11" s="41">
        <f>E11*INDEX('Style &amp; Trait Materials'!$D$2:$D$123, MATCH(F11, 'Style &amp; Trait Materials'!$B$2:$B$123,0))</f>
        <v/>
      </c>
      <c r="I11" t="inlineStr">
        <is>
          <t>Voidstone Ingot</t>
        </is>
      </c>
      <c r="J11" s="14" t="n">
        <v>1798</v>
      </c>
      <c r="K11" s="92" t="n">
        <v>20.28</v>
      </c>
      <c r="M11">
        <f>I4</f>
        <v/>
      </c>
      <c r="N11" s="6" t="n">
        <v>18</v>
      </c>
      <c r="O11" s="24" t="n">
        <v>5</v>
      </c>
      <c r="P11" s="14" t="n">
        <v>5</v>
      </c>
      <c r="Q11" s="14" t="n">
        <v>5</v>
      </c>
      <c r="R11" s="15" t="n">
        <v>7</v>
      </c>
      <c r="S11" s="14" t="n">
        <v>7</v>
      </c>
      <c r="T11" s="14" t="n">
        <v>7</v>
      </c>
      <c r="U11" s="16" t="n">
        <v>4</v>
      </c>
      <c r="V11" s="14" t="n">
        <v>9</v>
      </c>
      <c r="W11" s="15" t="n">
        <v>7</v>
      </c>
      <c r="X11" s="14" t="n">
        <v>7</v>
      </c>
      <c r="Y11" s="14" t="n">
        <v>7</v>
      </c>
      <c r="Z11" s="15" t="n">
        <v>8</v>
      </c>
      <c r="AA11" s="15" t="n">
        <v>7</v>
      </c>
      <c r="AB11" s="17" t="n">
        <v>7</v>
      </c>
      <c r="AC11" s="100" t="n"/>
    </row>
    <row r="12" ht="15.75" customHeight="1" s="125" thickBot="1">
      <c r="A12" s="37">
        <f>IF(B6="","", 1)</f>
        <v/>
      </c>
      <c r="B12" s="38">
        <f>IF(B6="","",INDEX('Style &amp; Trait Materials'!$H$2:$H$10,MATCH(B6, 'Style &amp; Trait Materials'!$G$2:$G$10, 0)))</f>
        <v/>
      </c>
      <c r="C12" s="41">
        <f>IF(B6&lt;&gt;"",A12*INDEX('Style &amp; Trait Materials'!J2:J10, MATCH(B12, 'Style &amp; Trait Materials'!H2:H10,0)),"")</f>
        <v/>
      </c>
      <c r="D12" s="35" t="n"/>
      <c r="E12" s="37">
        <f>IF(F6="","", 1)</f>
        <v/>
      </c>
      <c r="F12" s="38">
        <f>IF(F6="","",INDEX('Style &amp; Trait Materials'!M2:M10,MATCH(F6, 'Style &amp; Trait Materials'!L2:L10, 0)))</f>
        <v/>
      </c>
      <c r="G12" s="41">
        <f>IF(F6&lt;&gt;"",E12*INDEX('Style &amp; Trait Materials'!O2:O10, MATCH(F12, 'Style &amp; Trait Materials'!M2:M10,0)),"")</f>
        <v/>
      </c>
      <c r="I12" s="106" t="inlineStr">
        <is>
          <t>Rubedite Ingot</t>
        </is>
      </c>
      <c r="J12" s="18" t="n">
        <v>1321</v>
      </c>
      <c r="K12" s="93" t="n">
        <v>14.69</v>
      </c>
      <c r="M12">
        <f>I4</f>
        <v/>
      </c>
      <c r="N12" s="6" t="n">
        <v>20</v>
      </c>
      <c r="O12" s="24" t="n">
        <v>6</v>
      </c>
      <c r="P12" s="14" t="n">
        <v>6</v>
      </c>
      <c r="Q12" s="14" t="n">
        <v>6</v>
      </c>
      <c r="R12" s="15" t="n">
        <v>8</v>
      </c>
      <c r="S12" s="14" t="n">
        <v>8</v>
      </c>
      <c r="T12" s="14" t="n">
        <v>8</v>
      </c>
      <c r="U12" s="16" t="n">
        <v>5</v>
      </c>
      <c r="V12" s="14" t="n">
        <v>10</v>
      </c>
      <c r="W12" s="15" t="n">
        <v>8</v>
      </c>
      <c r="X12" s="14" t="n">
        <v>8</v>
      </c>
      <c r="Y12" s="14" t="n">
        <v>8</v>
      </c>
      <c r="Z12" s="15" t="n">
        <v>9</v>
      </c>
      <c r="AA12" s="15" t="n">
        <v>8</v>
      </c>
      <c r="AB12" s="17" t="n">
        <v>8</v>
      </c>
      <c r="AC12" s="100" t="n"/>
    </row>
    <row r="13">
      <c r="A13" s="37">
        <f>IF(OR($B$7=$AE3,ISNUMBER(A14)),ROUNDUP((1-$B$8)*$AF3,0), "")</f>
        <v/>
      </c>
      <c r="B13" s="38">
        <f>IF(OR($B$7=$AE3,ISNUMBER(A14)), $I13, "")</f>
        <v/>
      </c>
      <c r="C13" s="41">
        <f>IF(OR($B$7=$AE3,ISNUMBER(A14)),A13*$K13,"")</f>
        <v/>
      </c>
      <c r="E13" s="37">
        <f>IF(OR($F$7=$AE3,ISNUMBER(E14)),ROUNDUP((1-$F$8)*$AF3,0), "")</f>
        <v/>
      </c>
      <c r="F13" s="38">
        <f>IF(OR($F$7=$AE3,ISNUMBER(E14)), $I13, "")</f>
        <v/>
      </c>
      <c r="G13" s="41">
        <f>IF(OR($F$7=$AE3,ISNUMBER(E14)),E13*$K13,"")</f>
        <v/>
      </c>
      <c r="I13" s="103" t="inlineStr">
        <is>
          <t>Honing Stone</t>
        </is>
      </c>
      <c r="J13" s="36" t="n">
        <v>4593</v>
      </c>
      <c r="K13" s="94" t="n">
        <v>15.51</v>
      </c>
      <c r="M13">
        <f>I4</f>
        <v/>
      </c>
      <c r="N13" s="6" t="n">
        <v>22</v>
      </c>
      <c r="O13" s="24" t="n">
        <v>7</v>
      </c>
      <c r="P13" s="14" t="n">
        <v>7</v>
      </c>
      <c r="Q13" s="14" t="n">
        <v>7</v>
      </c>
      <c r="R13" s="15" t="n">
        <v>9</v>
      </c>
      <c r="S13" s="14" t="n">
        <v>9</v>
      </c>
      <c r="T13" s="14" t="n">
        <v>9</v>
      </c>
      <c r="U13" s="16" t="n">
        <v>6</v>
      </c>
      <c r="V13" s="14" t="n">
        <v>11</v>
      </c>
      <c r="W13" s="15" t="n">
        <v>9</v>
      </c>
      <c r="X13" s="14" t="n">
        <v>9</v>
      </c>
      <c r="Y13" s="14" t="n">
        <v>9</v>
      </c>
      <c r="Z13" s="15" t="n">
        <v>10</v>
      </c>
      <c r="AA13" s="15" t="n">
        <v>9</v>
      </c>
      <c r="AB13" s="17" t="n">
        <v>9</v>
      </c>
      <c r="AC13" s="100" t="n"/>
    </row>
    <row r="14">
      <c r="A14" s="37">
        <f>IF(OR($B$7=$AE4,ISNUMBER(A15)),ROUNDUP((1-$B$8)*$AF4,0), "")</f>
        <v/>
      </c>
      <c r="B14" s="38">
        <f>IF(OR($B$7=$AE4,ISNUMBER(A15)), $I14, "")</f>
        <v/>
      </c>
      <c r="C14" s="41">
        <f>IF(OR($B$7=$AE4,ISNUMBER(A15)),A14*$K14,"")</f>
        <v/>
      </c>
      <c r="E14" s="37">
        <f>IF(OR($F$7=$AE4,ISNUMBER(E15)),ROUNDUP((1-$F$8)*$AF4,0), "")</f>
        <v/>
      </c>
      <c r="F14" s="38">
        <f>IF(OR($F$7=$AE4,ISNUMBER(E15)), $I14, "")</f>
        <v/>
      </c>
      <c r="G14" s="41">
        <f>IF(OR($F$7=$AE4,ISNUMBER(E15)),E14*$K14,"")</f>
        <v/>
      </c>
      <c r="I14" t="inlineStr">
        <is>
          <t>Dwarven Oil</t>
        </is>
      </c>
      <c r="J14" s="14" t="n">
        <v>1016</v>
      </c>
      <c r="K14" s="92" t="n">
        <v>15.25</v>
      </c>
      <c r="M14">
        <f>I4</f>
        <v/>
      </c>
      <c r="N14" s="6" t="n">
        <v>24</v>
      </c>
      <c r="O14" s="24" t="n">
        <v>8</v>
      </c>
      <c r="P14" s="14" t="n">
        <v>8</v>
      </c>
      <c r="Q14" s="14" t="n">
        <v>8</v>
      </c>
      <c r="R14" s="15" t="n">
        <v>10</v>
      </c>
      <c r="S14" s="14" t="n">
        <v>10</v>
      </c>
      <c r="T14" s="14" t="n">
        <v>10</v>
      </c>
      <c r="U14" s="16" t="n">
        <v>7</v>
      </c>
      <c r="V14" s="14" t="n">
        <v>12</v>
      </c>
      <c r="W14" s="15" t="n">
        <v>10</v>
      </c>
      <c r="X14" s="14" t="n">
        <v>10</v>
      </c>
      <c r="Y14" s="14" t="n">
        <v>10</v>
      </c>
      <c r="Z14" s="15" t="n">
        <v>11</v>
      </c>
      <c r="AA14" s="15" t="n">
        <v>10</v>
      </c>
      <c r="AB14" s="17" t="n">
        <v>10</v>
      </c>
      <c r="AC14" s="100" t="n"/>
    </row>
    <row r="15">
      <c r="A15" s="37">
        <f>IF(OR($B$7=$AE5,ISNUMBER(A16)),ROUNDUP((1-$B$8)*$AF5,0), "")</f>
        <v/>
      </c>
      <c r="B15" s="38">
        <f>IF(OR($B$7=$AE5,ISNUMBER(A16)), $I15, "")</f>
        <v/>
      </c>
      <c r="C15" s="41">
        <f>IF(OR($B$7=$AE5,ISNUMBER(A16)),A15*$K15,"")</f>
        <v/>
      </c>
      <c r="E15" s="37">
        <f>IF(OR($F$7=$AE5,ISNUMBER(E16)),ROUNDUP((1-$F$8)*$AF5,0), "")</f>
        <v/>
      </c>
      <c r="F15" s="38">
        <f>IF(OR($F$7=$AE5,ISNUMBER(E16)), $I15, "")</f>
        <v/>
      </c>
      <c r="G15" s="41">
        <f>IF(OR($F$7=$AE5,ISNUMBER(E16)),E15*$K15,"")</f>
        <v/>
      </c>
      <c r="I15" t="inlineStr">
        <is>
          <t>Grain Solvent</t>
        </is>
      </c>
      <c r="J15" s="14" t="n">
        <v>4314</v>
      </c>
      <c r="K15" s="92" t="n">
        <v>524.76</v>
      </c>
      <c r="M15">
        <f>I5</f>
        <v/>
      </c>
      <c r="N15" s="22" t="n">
        <v>26</v>
      </c>
      <c r="O15" s="23" t="n">
        <v>5</v>
      </c>
      <c r="P15" s="10" t="n">
        <v>5</v>
      </c>
      <c r="Q15" s="10" t="n">
        <v>5</v>
      </c>
      <c r="R15" s="11" t="n">
        <v>7</v>
      </c>
      <c r="S15" s="10" t="n">
        <v>7</v>
      </c>
      <c r="T15" s="10" t="n">
        <v>7</v>
      </c>
      <c r="U15" s="12" t="n">
        <v>4</v>
      </c>
      <c r="V15" s="10" t="n">
        <v>9</v>
      </c>
      <c r="W15" s="11" t="n">
        <v>7</v>
      </c>
      <c r="X15" s="10" t="n">
        <v>7</v>
      </c>
      <c r="Y15" s="10" t="n">
        <v>7</v>
      </c>
      <c r="Z15" s="11" t="n">
        <v>8</v>
      </c>
      <c r="AA15" s="11" t="n">
        <v>7</v>
      </c>
      <c r="AB15" s="13" t="n">
        <v>7</v>
      </c>
      <c r="AC15" s="99" t="inlineStr">
        <is>
          <t>Orichalcum</t>
        </is>
      </c>
    </row>
    <row r="16" ht="15.75" customHeight="1" s="125" thickBot="1">
      <c r="A16" s="39">
        <f>IF($B$7=$AE6,ROUNDUP((1-$B$8)*$AF6,0), "")</f>
        <v/>
      </c>
      <c r="B16" s="40">
        <f>IF($B$7=$AE6, $I16, "")</f>
        <v/>
      </c>
      <c r="C16" s="42">
        <f>IF($B$7=$AE6,A16*$K16,"")</f>
        <v/>
      </c>
      <c r="D16" s="35" t="n"/>
      <c r="E16" s="39">
        <f>IF($F$7=$AE6,ROUNDUP((1-$F$8)*$AF6,0), "")</f>
        <v/>
      </c>
      <c r="F16" s="40">
        <f>IF($F$7=$AE6, $I16, "")</f>
        <v/>
      </c>
      <c r="G16" s="42">
        <f>IF($F$7=$AE6,E16*$K16,"")</f>
        <v/>
      </c>
      <c r="I16" t="inlineStr">
        <is>
          <t>Tempering Alloy</t>
        </is>
      </c>
      <c r="J16" s="14" t="n">
        <v>5687</v>
      </c>
      <c r="K16" s="92" t="n">
        <v>24795.55</v>
      </c>
      <c r="M16">
        <f>I5</f>
        <v/>
      </c>
      <c r="N16" s="22" t="n">
        <v>28</v>
      </c>
      <c r="O16" s="23" t="n">
        <v>6</v>
      </c>
      <c r="P16" s="10" t="n">
        <v>6</v>
      </c>
      <c r="Q16" s="10" t="n">
        <v>6</v>
      </c>
      <c r="R16" s="11" t="n">
        <v>8</v>
      </c>
      <c r="S16" s="10" t="n">
        <v>8</v>
      </c>
      <c r="T16" s="10" t="n">
        <v>8</v>
      </c>
      <c r="U16" s="12" t="n">
        <v>5</v>
      </c>
      <c r="V16" s="10" t="n">
        <v>10</v>
      </c>
      <c r="W16" s="11" t="n">
        <v>8</v>
      </c>
      <c r="X16" s="10" t="n">
        <v>8</v>
      </c>
      <c r="Y16" s="10" t="n">
        <v>8</v>
      </c>
      <c r="Z16" s="11" t="n">
        <v>9</v>
      </c>
      <c r="AA16" s="11" t="n">
        <v>8</v>
      </c>
      <c r="AB16" s="13" t="n">
        <v>8</v>
      </c>
      <c r="AC16" s="100" t="n"/>
    </row>
    <row r="17" ht="15.75" customHeight="1" s="125" thickBot="1">
      <c r="C17" s="82">
        <f>SUM(C10:C16)</f>
        <v/>
      </c>
      <c r="G17" s="81">
        <f>SUM(G10:G16)</f>
        <v/>
      </c>
      <c r="I17" t="inlineStr">
        <is>
          <t>Prices as of:</t>
        </is>
      </c>
      <c r="K17" s="130" t="inlineStr">
        <is>
          <t>2024-04-17</t>
        </is>
      </c>
      <c r="M17">
        <f>I5</f>
        <v/>
      </c>
      <c r="N17" s="22" t="n">
        <v>30</v>
      </c>
      <c r="O17" s="23" t="n">
        <v>7</v>
      </c>
      <c r="P17" s="10" t="n">
        <v>7</v>
      </c>
      <c r="Q17" s="10" t="n">
        <v>7</v>
      </c>
      <c r="R17" s="11" t="n">
        <v>9</v>
      </c>
      <c r="S17" s="10" t="n">
        <v>9</v>
      </c>
      <c r="T17" s="10" t="n">
        <v>9</v>
      </c>
      <c r="U17" s="12" t="n">
        <v>6</v>
      </c>
      <c r="V17" s="10" t="n">
        <v>11</v>
      </c>
      <c r="W17" s="11" t="n">
        <v>9</v>
      </c>
      <c r="X17" s="10" t="n">
        <v>9</v>
      </c>
      <c r="Y17" s="10" t="n">
        <v>9</v>
      </c>
      <c r="Z17" s="11" t="n">
        <v>10</v>
      </c>
      <c r="AA17" s="11" t="n">
        <v>9</v>
      </c>
      <c r="AB17" s="13" t="n">
        <v>9</v>
      </c>
      <c r="AC17" s="100" t="n"/>
    </row>
    <row r="18" ht="15.75" customHeight="1" s="125" thickBot="1">
      <c r="C18" s="55" t="n"/>
      <c r="G18" s="55" t="n"/>
      <c r="M18">
        <f>I5</f>
        <v/>
      </c>
      <c r="N18" s="22" t="n">
        <v>32</v>
      </c>
      <c r="O18" s="23" t="n">
        <v>8</v>
      </c>
      <c r="P18" s="10" t="n">
        <v>8</v>
      </c>
      <c r="Q18" s="10" t="n">
        <v>8</v>
      </c>
      <c r="R18" s="11" t="n">
        <v>10</v>
      </c>
      <c r="S18" s="10" t="n">
        <v>10</v>
      </c>
      <c r="T18" s="10" t="n">
        <v>10</v>
      </c>
      <c r="U18" s="12" t="n">
        <v>7</v>
      </c>
      <c r="V18" s="10" t="n">
        <v>12</v>
      </c>
      <c r="W18" s="11" t="n">
        <v>10</v>
      </c>
      <c r="X18" s="10" t="n">
        <v>10</v>
      </c>
      <c r="Y18" s="10" t="n">
        <v>10</v>
      </c>
      <c r="Z18" s="11" t="n">
        <v>11</v>
      </c>
      <c r="AA18" s="11" t="n">
        <v>10</v>
      </c>
      <c r="AB18" s="13" t="n">
        <v>10</v>
      </c>
      <c r="AC18" s="100" t="n"/>
    </row>
    <row r="19">
      <c r="A19" s="107" t="inlineStr">
        <is>
          <t>Writs Earned</t>
        </is>
      </c>
      <c r="B19" s="103" t="n"/>
      <c r="C19" s="32" t="n">
        <v>7</v>
      </c>
      <c r="E19" s="107" t="inlineStr">
        <is>
          <t>Writs Earned</t>
        </is>
      </c>
      <c r="F19" s="103" t="n"/>
      <c r="G19" s="32" t="n"/>
      <c r="M19">
        <f>I5</f>
        <v/>
      </c>
      <c r="N19" s="22" t="n">
        <v>34</v>
      </c>
      <c r="O19" s="23" t="n">
        <v>9</v>
      </c>
      <c r="P19" s="10" t="n">
        <v>9</v>
      </c>
      <c r="Q19" s="10" t="n">
        <v>9</v>
      </c>
      <c r="R19" s="11" t="n">
        <v>11</v>
      </c>
      <c r="S19" s="10" t="n">
        <v>11</v>
      </c>
      <c r="T19" s="10" t="n">
        <v>11</v>
      </c>
      <c r="U19" s="12" t="n">
        <v>8</v>
      </c>
      <c r="V19" s="10" t="n">
        <v>13</v>
      </c>
      <c r="W19" s="11" t="n">
        <v>11</v>
      </c>
      <c r="X19" s="10" t="n">
        <v>11</v>
      </c>
      <c r="Y19" s="10" t="n">
        <v>11</v>
      </c>
      <c r="Z19" s="11" t="n">
        <v>12</v>
      </c>
      <c r="AA19" s="11" t="n">
        <v>11</v>
      </c>
      <c r="AB19" s="13" t="n">
        <v>11</v>
      </c>
      <c r="AC19" s="100" t="n"/>
    </row>
    <row r="20" ht="15.75" customHeight="1" s="125" thickBot="1">
      <c r="A20" s="105" t="inlineStr">
        <is>
          <t>Cost Per Writ</t>
        </is>
      </c>
      <c r="B20" s="106" t="n"/>
      <c r="C20" s="80">
        <f>IF(C19&lt;&gt;"",C17/C19,"")</f>
        <v/>
      </c>
      <c r="E20" s="105" t="inlineStr">
        <is>
          <t>Cost Per Writ</t>
        </is>
      </c>
      <c r="F20" s="106" t="n"/>
      <c r="G20" s="80">
        <f>IF(G19&lt;&gt;"",G16/G19,"")</f>
        <v/>
      </c>
      <c r="M20">
        <f>I6</f>
        <v/>
      </c>
      <c r="N20" s="6" t="n">
        <v>36</v>
      </c>
      <c r="O20" s="24" t="n">
        <v>6</v>
      </c>
      <c r="P20" s="14" t="n">
        <v>6</v>
      </c>
      <c r="Q20" s="14" t="n">
        <v>6</v>
      </c>
      <c r="R20" s="15" t="n">
        <v>8</v>
      </c>
      <c r="S20" s="14" t="n">
        <v>8</v>
      </c>
      <c r="T20" s="14" t="n">
        <v>8</v>
      </c>
      <c r="U20" s="16" t="n">
        <v>5</v>
      </c>
      <c r="V20" s="14" t="n">
        <v>10</v>
      </c>
      <c r="W20" s="15" t="n">
        <v>8</v>
      </c>
      <c r="X20" s="14" t="n">
        <v>8</v>
      </c>
      <c r="Y20" s="14" t="n">
        <v>8</v>
      </c>
      <c r="Z20" s="15" t="n">
        <v>9</v>
      </c>
      <c r="AA20" s="15" t="n">
        <v>8</v>
      </c>
      <c r="AB20" s="17" t="n">
        <v>8</v>
      </c>
      <c r="AC20" s="101" t="inlineStr">
        <is>
          <t>Dwarven</t>
        </is>
      </c>
    </row>
    <row r="21">
      <c r="M21">
        <f>I6</f>
        <v/>
      </c>
      <c r="N21" s="6" t="n">
        <v>38</v>
      </c>
      <c r="O21" s="24" t="n">
        <v>7</v>
      </c>
      <c r="P21" s="14" t="n">
        <v>7</v>
      </c>
      <c r="Q21" s="14" t="n">
        <v>7</v>
      </c>
      <c r="R21" s="15" t="n">
        <v>9</v>
      </c>
      <c r="S21" s="14" t="n">
        <v>9</v>
      </c>
      <c r="T21" s="14" t="n">
        <v>9</v>
      </c>
      <c r="U21" s="16" t="n">
        <v>6</v>
      </c>
      <c r="V21" s="14" t="n">
        <v>11</v>
      </c>
      <c r="W21" s="15" t="n">
        <v>9</v>
      </c>
      <c r="X21" s="14" t="n">
        <v>9</v>
      </c>
      <c r="Y21" s="14" t="n">
        <v>9</v>
      </c>
      <c r="Z21" s="15" t="n">
        <v>10</v>
      </c>
      <c r="AA21" s="15" t="n">
        <v>9</v>
      </c>
      <c r="AB21" s="17" t="n">
        <v>9</v>
      </c>
      <c r="AC21" s="100" t="n"/>
    </row>
    <row r="22">
      <c r="M22">
        <f>I6</f>
        <v/>
      </c>
      <c r="N22" s="6" t="n">
        <v>40</v>
      </c>
      <c r="O22" s="24" t="n">
        <v>8</v>
      </c>
      <c r="P22" s="14" t="n">
        <v>8</v>
      </c>
      <c r="Q22" s="14" t="n">
        <v>8</v>
      </c>
      <c r="R22" s="15" t="n">
        <v>10</v>
      </c>
      <c r="S22" s="14" t="n">
        <v>10</v>
      </c>
      <c r="T22" s="14" t="n">
        <v>10</v>
      </c>
      <c r="U22" s="16" t="n">
        <v>7</v>
      </c>
      <c r="V22" s="14" t="n">
        <v>12</v>
      </c>
      <c r="W22" s="15" t="n">
        <v>10</v>
      </c>
      <c r="X22" s="14" t="n">
        <v>10</v>
      </c>
      <c r="Y22" s="14" t="n">
        <v>10</v>
      </c>
      <c r="Z22" s="15" t="n">
        <v>11</v>
      </c>
      <c r="AA22" s="15" t="n">
        <v>10</v>
      </c>
      <c r="AB22" s="17" t="n">
        <v>10</v>
      </c>
      <c r="AC22" s="100" t="n"/>
    </row>
    <row r="23">
      <c r="M23">
        <f>I6</f>
        <v/>
      </c>
      <c r="N23" s="6" t="n">
        <v>42</v>
      </c>
      <c r="O23" s="24" t="n">
        <v>9</v>
      </c>
      <c r="P23" s="14" t="n">
        <v>9</v>
      </c>
      <c r="Q23" s="14" t="n">
        <v>9</v>
      </c>
      <c r="R23" s="15" t="n">
        <v>11</v>
      </c>
      <c r="S23" s="14" t="n">
        <v>11</v>
      </c>
      <c r="T23" s="14" t="n">
        <v>11</v>
      </c>
      <c r="U23" s="16" t="n">
        <v>8</v>
      </c>
      <c r="V23" s="14" t="n">
        <v>13</v>
      </c>
      <c r="W23" s="15" t="n">
        <v>11</v>
      </c>
      <c r="X23" s="14" t="n">
        <v>11</v>
      </c>
      <c r="Y23" s="14" t="n">
        <v>11</v>
      </c>
      <c r="Z23" s="15" t="n">
        <v>12</v>
      </c>
      <c r="AA23" s="15" t="n">
        <v>11</v>
      </c>
      <c r="AB23" s="17" t="n">
        <v>11</v>
      </c>
      <c r="AC23" s="100" t="n"/>
    </row>
    <row r="24">
      <c r="M24">
        <f>I6</f>
        <v/>
      </c>
      <c r="N24" s="6" t="n">
        <v>44</v>
      </c>
      <c r="O24" s="24" t="n">
        <v>10</v>
      </c>
      <c r="P24" s="14" t="n">
        <v>10</v>
      </c>
      <c r="Q24" s="14" t="n">
        <v>10</v>
      </c>
      <c r="R24" s="15" t="n">
        <v>12</v>
      </c>
      <c r="S24" s="14" t="n">
        <v>12</v>
      </c>
      <c r="T24" s="14" t="n">
        <v>12</v>
      </c>
      <c r="U24" s="16" t="n">
        <v>9</v>
      </c>
      <c r="V24" s="14" t="n">
        <v>14</v>
      </c>
      <c r="W24" s="15" t="n">
        <v>12</v>
      </c>
      <c r="X24" s="14" t="n">
        <v>12</v>
      </c>
      <c r="Y24" s="14" t="n">
        <v>12</v>
      </c>
      <c r="Z24" s="15" t="n">
        <v>13</v>
      </c>
      <c r="AA24" s="15" t="n">
        <v>12</v>
      </c>
      <c r="AB24" s="17" t="n">
        <v>12</v>
      </c>
      <c r="AC24" s="100" t="n"/>
    </row>
    <row r="25">
      <c r="M25">
        <f>I7</f>
        <v/>
      </c>
      <c r="N25" s="22" t="n">
        <v>46</v>
      </c>
      <c r="O25" s="23" t="n">
        <v>7</v>
      </c>
      <c r="P25" s="10" t="n">
        <v>7</v>
      </c>
      <c r="Q25" s="10" t="n">
        <v>7</v>
      </c>
      <c r="R25" s="11" t="n">
        <v>9</v>
      </c>
      <c r="S25" s="10" t="n">
        <v>9</v>
      </c>
      <c r="T25" s="10" t="n">
        <v>9</v>
      </c>
      <c r="U25" s="12" t="n">
        <v>6</v>
      </c>
      <c r="V25" s="10" t="n">
        <v>11</v>
      </c>
      <c r="W25" s="11" t="n">
        <v>9</v>
      </c>
      <c r="X25" s="10" t="n">
        <v>9</v>
      </c>
      <c r="Y25" s="10" t="n">
        <v>9</v>
      </c>
      <c r="Z25" s="11" t="n">
        <v>10</v>
      </c>
      <c r="AA25" s="11" t="n">
        <v>9</v>
      </c>
      <c r="AB25" s="13" t="n">
        <v>9</v>
      </c>
      <c r="AC25" s="99" t="inlineStr">
        <is>
          <t>Ebony</t>
        </is>
      </c>
    </row>
    <row r="26">
      <c r="M26">
        <f>I7</f>
        <v/>
      </c>
      <c r="N26" s="22" t="n">
        <v>48</v>
      </c>
      <c r="O26" s="23" t="n">
        <v>8</v>
      </c>
      <c r="P26" s="10" t="n">
        <v>8</v>
      </c>
      <c r="Q26" s="10" t="n">
        <v>8</v>
      </c>
      <c r="R26" s="11" t="n">
        <v>10</v>
      </c>
      <c r="S26" s="10" t="n">
        <v>10</v>
      </c>
      <c r="T26" s="10" t="n">
        <v>10</v>
      </c>
      <c r="U26" s="12" t="n">
        <v>7</v>
      </c>
      <c r="V26" s="10" t="n">
        <v>12</v>
      </c>
      <c r="W26" s="11" t="n">
        <v>10</v>
      </c>
      <c r="X26" s="10" t="n">
        <v>10</v>
      </c>
      <c r="Y26" s="10" t="n">
        <v>10</v>
      </c>
      <c r="Z26" s="11" t="n">
        <v>11</v>
      </c>
      <c r="AA26" s="11" t="n">
        <v>10</v>
      </c>
      <c r="AB26" s="13" t="n">
        <v>10</v>
      </c>
      <c r="AC26" s="100" t="n"/>
    </row>
    <row r="27">
      <c r="M27">
        <f>I7</f>
        <v/>
      </c>
      <c r="N27" s="22" t="n">
        <v>50</v>
      </c>
      <c r="O27" s="23" t="n">
        <v>9</v>
      </c>
      <c r="P27" s="10" t="n">
        <v>9</v>
      </c>
      <c r="Q27" s="10" t="n">
        <v>9</v>
      </c>
      <c r="R27" s="11" t="n">
        <v>11</v>
      </c>
      <c r="S27" s="10" t="n">
        <v>11</v>
      </c>
      <c r="T27" s="10" t="n">
        <v>11</v>
      </c>
      <c r="U27" s="12" t="n">
        <v>8</v>
      </c>
      <c r="V27" s="10" t="n">
        <v>13</v>
      </c>
      <c r="W27" s="11" t="n">
        <v>11</v>
      </c>
      <c r="X27" s="10" t="n">
        <v>11</v>
      </c>
      <c r="Y27" s="10" t="n">
        <v>11</v>
      </c>
      <c r="Z27" s="11" t="n">
        <v>12</v>
      </c>
      <c r="AA27" s="11" t="n">
        <v>11</v>
      </c>
      <c r="AB27" s="13" t="n">
        <v>11</v>
      </c>
      <c r="AC27" s="100" t="n"/>
    </row>
    <row r="28">
      <c r="M28">
        <f>I8</f>
        <v/>
      </c>
      <c r="N28" s="6" t="inlineStr">
        <is>
          <t>CP 10</t>
        </is>
      </c>
      <c r="O28" s="24" t="n">
        <v>8</v>
      </c>
      <c r="P28" s="14" t="n">
        <v>8</v>
      </c>
      <c r="Q28" s="14" t="n">
        <v>8</v>
      </c>
      <c r="R28" s="15" t="n">
        <v>10</v>
      </c>
      <c r="S28" s="14" t="n">
        <v>10</v>
      </c>
      <c r="T28" s="14" t="n">
        <v>10</v>
      </c>
      <c r="U28" s="16" t="n">
        <v>7</v>
      </c>
      <c r="V28" s="14" t="n">
        <v>12</v>
      </c>
      <c r="W28" s="15" t="n">
        <v>10</v>
      </c>
      <c r="X28" s="14" t="n">
        <v>10</v>
      </c>
      <c r="Y28" s="14" t="n">
        <v>10</v>
      </c>
      <c r="Z28" s="15" t="n">
        <v>11</v>
      </c>
      <c r="AA28" s="15" t="n">
        <v>10</v>
      </c>
      <c r="AB28" s="17" t="n">
        <v>10</v>
      </c>
      <c r="AC28" s="101" t="inlineStr">
        <is>
          <t>Calcinium</t>
        </is>
      </c>
    </row>
    <row r="29">
      <c r="M29">
        <f>I8</f>
        <v/>
      </c>
      <c r="N29" s="6" t="inlineStr">
        <is>
          <t>CP 20</t>
        </is>
      </c>
      <c r="O29" s="24" t="n">
        <v>9</v>
      </c>
      <c r="P29" s="14" t="n">
        <v>9</v>
      </c>
      <c r="Q29" s="14" t="n">
        <v>9</v>
      </c>
      <c r="R29" s="15" t="n">
        <v>11</v>
      </c>
      <c r="S29" s="14" t="n">
        <v>11</v>
      </c>
      <c r="T29" s="14" t="n">
        <v>11</v>
      </c>
      <c r="U29" s="16" t="n">
        <v>8</v>
      </c>
      <c r="V29" s="14" t="n">
        <v>13</v>
      </c>
      <c r="W29" s="15" t="n">
        <v>11</v>
      </c>
      <c r="X29" s="14" t="n">
        <v>11</v>
      </c>
      <c r="Y29" s="14" t="n">
        <v>11</v>
      </c>
      <c r="Z29" s="15" t="n">
        <v>12</v>
      </c>
      <c r="AA29" s="15" t="n">
        <v>11</v>
      </c>
      <c r="AB29" s="17" t="n">
        <v>11</v>
      </c>
      <c r="AC29" s="100" t="n"/>
    </row>
    <row r="30">
      <c r="M30">
        <f>I8</f>
        <v/>
      </c>
      <c r="N30" s="6" t="inlineStr">
        <is>
          <t>CP 30</t>
        </is>
      </c>
      <c r="O30" s="24" t="n">
        <v>10</v>
      </c>
      <c r="P30" s="14" t="n">
        <v>10</v>
      </c>
      <c r="Q30" s="14" t="n">
        <v>10</v>
      </c>
      <c r="R30" s="15" t="n">
        <v>12</v>
      </c>
      <c r="S30" s="14" t="n">
        <v>12</v>
      </c>
      <c r="T30" s="14" t="n">
        <v>12</v>
      </c>
      <c r="U30" s="16" t="n">
        <v>9</v>
      </c>
      <c r="V30" s="14" t="n">
        <v>14</v>
      </c>
      <c r="W30" s="15" t="n">
        <v>12</v>
      </c>
      <c r="X30" s="14" t="n">
        <v>12</v>
      </c>
      <c r="Y30" s="14" t="n">
        <v>12</v>
      </c>
      <c r="Z30" s="15" t="n">
        <v>13</v>
      </c>
      <c r="AA30" s="15" t="n">
        <v>12</v>
      </c>
      <c r="AB30" s="17" t="n">
        <v>12</v>
      </c>
      <c r="AC30" s="100" t="n"/>
    </row>
    <row r="31">
      <c r="M31">
        <f>I9</f>
        <v/>
      </c>
      <c r="N31" s="22" t="inlineStr">
        <is>
          <t>CP 40</t>
        </is>
      </c>
      <c r="O31" s="23" t="n">
        <v>9</v>
      </c>
      <c r="P31" s="10" t="n">
        <v>9</v>
      </c>
      <c r="Q31" s="10" t="n">
        <v>9</v>
      </c>
      <c r="R31" s="11" t="n">
        <v>11</v>
      </c>
      <c r="S31" s="10" t="n">
        <v>11</v>
      </c>
      <c r="T31" s="10" t="n">
        <v>11</v>
      </c>
      <c r="U31" s="12" t="n">
        <v>8</v>
      </c>
      <c r="V31" s="10" t="n">
        <v>13</v>
      </c>
      <c r="W31" s="11" t="n">
        <v>11</v>
      </c>
      <c r="X31" s="10" t="n">
        <v>11</v>
      </c>
      <c r="Y31" s="10" t="n">
        <v>11</v>
      </c>
      <c r="Z31" s="11" t="n">
        <v>12</v>
      </c>
      <c r="AA31" s="11" t="n">
        <v>11</v>
      </c>
      <c r="AB31" s="13" t="n">
        <v>11</v>
      </c>
      <c r="AC31" s="99" t="inlineStr">
        <is>
          <t>Galatite</t>
        </is>
      </c>
    </row>
    <row r="32">
      <c r="M32">
        <f>I9</f>
        <v/>
      </c>
      <c r="N32" s="22" t="inlineStr">
        <is>
          <t>CP 50</t>
        </is>
      </c>
      <c r="O32" s="23" t="n">
        <v>10</v>
      </c>
      <c r="P32" s="10" t="n">
        <v>10</v>
      </c>
      <c r="Q32" s="10" t="n">
        <v>10</v>
      </c>
      <c r="R32" s="11" t="n">
        <v>12</v>
      </c>
      <c r="S32" s="10" t="n">
        <v>12</v>
      </c>
      <c r="T32" s="10" t="n">
        <v>12</v>
      </c>
      <c r="U32" s="12" t="n">
        <v>9</v>
      </c>
      <c r="V32" s="10" t="n">
        <v>14</v>
      </c>
      <c r="W32" s="11" t="n">
        <v>12</v>
      </c>
      <c r="X32" s="10" t="n">
        <v>12</v>
      </c>
      <c r="Y32" s="10" t="n">
        <v>12</v>
      </c>
      <c r="Z32" s="11" t="n">
        <v>13</v>
      </c>
      <c r="AA32" s="11" t="n">
        <v>12</v>
      </c>
      <c r="AB32" s="13" t="n">
        <v>12</v>
      </c>
      <c r="AC32" s="100" t="n"/>
    </row>
    <row r="33">
      <c r="M33">
        <f>I9</f>
        <v/>
      </c>
      <c r="N33" s="22" t="inlineStr">
        <is>
          <t>CP 60</t>
        </is>
      </c>
      <c r="O33" s="23" t="n">
        <v>11</v>
      </c>
      <c r="P33" s="10" t="n">
        <v>11</v>
      </c>
      <c r="Q33" s="10" t="n">
        <v>11</v>
      </c>
      <c r="R33" s="11" t="n">
        <v>13</v>
      </c>
      <c r="S33" s="10" t="n">
        <v>13</v>
      </c>
      <c r="T33" s="10" t="n">
        <v>13</v>
      </c>
      <c r="U33" s="12" t="n">
        <v>10</v>
      </c>
      <c r="V33" s="10" t="n">
        <v>15</v>
      </c>
      <c r="W33" s="11" t="n">
        <v>13</v>
      </c>
      <c r="X33" s="10" t="n">
        <v>13</v>
      </c>
      <c r="Y33" s="10" t="n">
        <v>13</v>
      </c>
      <c r="Z33" s="11" t="n">
        <v>14</v>
      </c>
      <c r="AA33" s="11" t="n">
        <v>13</v>
      </c>
      <c r="AB33" s="13" t="n">
        <v>13</v>
      </c>
      <c r="AC33" s="100" t="n"/>
    </row>
    <row r="34">
      <c r="M34">
        <f>I10</f>
        <v/>
      </c>
      <c r="N34" s="6" t="inlineStr">
        <is>
          <t>CP 70</t>
        </is>
      </c>
      <c r="O34" s="24" t="n">
        <v>10</v>
      </c>
      <c r="P34" s="14" t="n">
        <v>10</v>
      </c>
      <c r="Q34" s="14" t="n">
        <v>10</v>
      </c>
      <c r="R34" s="15" t="n">
        <v>12</v>
      </c>
      <c r="S34" s="14" t="n">
        <v>12</v>
      </c>
      <c r="T34" s="14" t="n">
        <v>12</v>
      </c>
      <c r="U34" s="16" t="n">
        <v>9</v>
      </c>
      <c r="V34" s="14" t="n">
        <v>14</v>
      </c>
      <c r="W34" s="15" t="n">
        <v>12</v>
      </c>
      <c r="X34" s="14" t="n">
        <v>12</v>
      </c>
      <c r="Y34" s="14" t="n">
        <v>12</v>
      </c>
      <c r="Z34" s="15" t="n">
        <v>13</v>
      </c>
      <c r="AA34" s="15" t="n">
        <v>12</v>
      </c>
      <c r="AB34" s="17" t="n">
        <v>12</v>
      </c>
      <c r="AC34" s="101" t="inlineStr">
        <is>
          <t>Quicksilver</t>
        </is>
      </c>
    </row>
    <row r="35">
      <c r="M35">
        <f>I10</f>
        <v/>
      </c>
      <c r="N35" s="6" t="inlineStr">
        <is>
          <t>CP 80</t>
        </is>
      </c>
      <c r="O35" s="24" t="n">
        <v>11</v>
      </c>
      <c r="P35" s="14" t="n">
        <v>11</v>
      </c>
      <c r="Q35" s="14" t="n">
        <v>11</v>
      </c>
      <c r="R35" s="15" t="n">
        <v>13</v>
      </c>
      <c r="S35" s="14" t="n">
        <v>13</v>
      </c>
      <c r="T35" s="14" t="n">
        <v>13</v>
      </c>
      <c r="U35" s="16" t="n">
        <v>10</v>
      </c>
      <c r="V35" s="14" t="n">
        <v>15</v>
      </c>
      <c r="W35" s="15" t="n">
        <v>13</v>
      </c>
      <c r="X35" s="14" t="n">
        <v>13</v>
      </c>
      <c r="Y35" s="14" t="n">
        <v>13</v>
      </c>
      <c r="Z35" s="15" t="n">
        <v>14</v>
      </c>
      <c r="AA35" s="15" t="n">
        <v>13</v>
      </c>
      <c r="AB35" s="17" t="n">
        <v>13</v>
      </c>
      <c r="AC35" s="100" t="n"/>
    </row>
    <row r="36">
      <c r="M36">
        <f>I11</f>
        <v/>
      </c>
      <c r="N36" s="22" t="inlineStr">
        <is>
          <t>CP 90</t>
        </is>
      </c>
      <c r="O36" s="23" t="n">
        <v>11</v>
      </c>
      <c r="P36" s="10" t="n">
        <v>11</v>
      </c>
      <c r="Q36" s="10" t="n">
        <v>11</v>
      </c>
      <c r="R36" s="11" t="n">
        <v>13</v>
      </c>
      <c r="S36" s="10" t="n">
        <v>13</v>
      </c>
      <c r="T36" s="10" t="n">
        <v>13</v>
      </c>
      <c r="U36" s="12" t="n">
        <v>10</v>
      </c>
      <c r="V36" s="10" t="n">
        <v>15</v>
      </c>
      <c r="W36" s="11" t="n">
        <v>13</v>
      </c>
      <c r="X36" s="10" t="n">
        <v>13</v>
      </c>
      <c r="Y36" s="10" t="n">
        <v>13</v>
      </c>
      <c r="Z36" s="11" t="n">
        <v>14</v>
      </c>
      <c r="AA36" s="11" t="n">
        <v>13</v>
      </c>
      <c r="AB36" s="13" t="n">
        <v>13</v>
      </c>
      <c r="AC36" s="99" t="inlineStr">
        <is>
          <t>Voidstone</t>
        </is>
      </c>
    </row>
    <row r="37">
      <c r="M37">
        <f>I11</f>
        <v/>
      </c>
      <c r="N37" s="22" t="inlineStr">
        <is>
          <t>CP 100</t>
        </is>
      </c>
      <c r="O37" s="23" t="n">
        <v>12</v>
      </c>
      <c r="P37" s="10" t="n">
        <v>12</v>
      </c>
      <c r="Q37" s="10" t="n">
        <v>12</v>
      </c>
      <c r="R37" s="11" t="n">
        <v>14</v>
      </c>
      <c r="S37" s="10" t="n">
        <v>14</v>
      </c>
      <c r="T37" s="10" t="n">
        <v>14</v>
      </c>
      <c r="U37" s="12" t="n">
        <v>11</v>
      </c>
      <c r="V37" s="10" t="n">
        <v>16</v>
      </c>
      <c r="W37" s="11" t="n">
        <v>14</v>
      </c>
      <c r="X37" s="10" t="n">
        <v>14</v>
      </c>
      <c r="Y37" s="10" t="n">
        <v>14</v>
      </c>
      <c r="Z37" s="11" t="n">
        <v>15</v>
      </c>
      <c r="AA37" s="11" t="n">
        <v>14</v>
      </c>
      <c r="AB37" s="13" t="n">
        <v>14</v>
      </c>
      <c r="AC37" s="100" t="n"/>
    </row>
    <row r="38">
      <c r="M38">
        <f>I11</f>
        <v/>
      </c>
      <c r="N38" s="22" t="inlineStr">
        <is>
          <t>CP 110</t>
        </is>
      </c>
      <c r="O38" s="23" t="n">
        <v>13</v>
      </c>
      <c r="P38" s="10" t="n">
        <v>13</v>
      </c>
      <c r="Q38" s="10" t="n">
        <v>13</v>
      </c>
      <c r="R38" s="11" t="n">
        <v>15</v>
      </c>
      <c r="S38" s="10" t="n">
        <v>15</v>
      </c>
      <c r="T38" s="10" t="n">
        <v>15</v>
      </c>
      <c r="U38" s="12" t="n">
        <v>12</v>
      </c>
      <c r="V38" s="10" t="n">
        <v>17</v>
      </c>
      <c r="W38" s="11" t="n">
        <v>15</v>
      </c>
      <c r="X38" s="10" t="n">
        <v>15</v>
      </c>
      <c r="Y38" s="10" t="n">
        <v>15</v>
      </c>
      <c r="Z38" s="11" t="n">
        <v>16</v>
      </c>
      <c r="AA38" s="11" t="n">
        <v>15</v>
      </c>
      <c r="AB38" s="13" t="n">
        <v>15</v>
      </c>
      <c r="AC38" s="100" t="n"/>
    </row>
    <row r="39">
      <c r="M39">
        <f>I11</f>
        <v/>
      </c>
      <c r="N39" s="22" t="inlineStr">
        <is>
          <t>CP 120</t>
        </is>
      </c>
      <c r="O39" s="23" t="n">
        <v>14</v>
      </c>
      <c r="P39" s="10" t="n">
        <v>14</v>
      </c>
      <c r="Q39" s="10" t="n">
        <v>14</v>
      </c>
      <c r="R39" s="11" t="n">
        <v>16</v>
      </c>
      <c r="S39" s="10" t="n">
        <v>16</v>
      </c>
      <c r="T39" s="10" t="n">
        <v>16</v>
      </c>
      <c r="U39" s="12" t="n">
        <v>13</v>
      </c>
      <c r="V39" s="10" t="n">
        <v>18</v>
      </c>
      <c r="W39" s="11" t="n">
        <v>16</v>
      </c>
      <c r="X39" s="10" t="n">
        <v>16</v>
      </c>
      <c r="Y39" s="10" t="n">
        <v>16</v>
      </c>
      <c r="Z39" s="11" t="n">
        <v>17</v>
      </c>
      <c r="AA39" s="11" t="n">
        <v>16</v>
      </c>
      <c r="AB39" s="13" t="n">
        <v>16</v>
      </c>
      <c r="AC39" s="100" t="n"/>
    </row>
    <row r="40">
      <c r="M40">
        <f>I11</f>
        <v/>
      </c>
      <c r="N40" s="22" t="inlineStr">
        <is>
          <t>CP 130</t>
        </is>
      </c>
      <c r="O40" s="23" t="n">
        <v>15</v>
      </c>
      <c r="P40" s="10" t="n">
        <v>15</v>
      </c>
      <c r="Q40" s="10" t="n">
        <v>15</v>
      </c>
      <c r="R40" s="11" t="n">
        <v>17</v>
      </c>
      <c r="S40" s="10" t="n">
        <v>17</v>
      </c>
      <c r="T40" s="10" t="n">
        <v>17</v>
      </c>
      <c r="U40" s="12" t="n">
        <v>14</v>
      </c>
      <c r="V40" s="10" t="n">
        <v>19</v>
      </c>
      <c r="W40" s="11" t="n">
        <v>17</v>
      </c>
      <c r="X40" s="10" t="n">
        <v>17</v>
      </c>
      <c r="Y40" s="10" t="n">
        <v>17</v>
      </c>
      <c r="Z40" s="11" t="n">
        <v>18</v>
      </c>
      <c r="AA40" s="11" t="n">
        <v>17</v>
      </c>
      <c r="AB40" s="13" t="n">
        <v>17</v>
      </c>
      <c r="AC40" s="100" t="n"/>
    </row>
    <row r="41">
      <c r="M41">
        <f>I11</f>
        <v/>
      </c>
      <c r="N41" s="22" t="inlineStr">
        <is>
          <t>CP 140</t>
        </is>
      </c>
      <c r="O41" s="23" t="n">
        <v>16</v>
      </c>
      <c r="P41" s="10" t="n">
        <v>16</v>
      </c>
      <c r="Q41" s="10" t="n">
        <v>16</v>
      </c>
      <c r="R41" s="11" t="n">
        <v>18</v>
      </c>
      <c r="S41" s="10" t="n">
        <v>18</v>
      </c>
      <c r="T41" s="10" t="n">
        <v>18</v>
      </c>
      <c r="U41" s="12" t="n">
        <v>15</v>
      </c>
      <c r="V41" s="10" t="n">
        <v>20</v>
      </c>
      <c r="W41" s="11" t="n">
        <v>18</v>
      </c>
      <c r="X41" s="10" t="n">
        <v>18</v>
      </c>
      <c r="Y41" s="10" t="n">
        <v>18</v>
      </c>
      <c r="Z41" s="11" t="n">
        <v>19</v>
      </c>
      <c r="AA41" s="11" t="n">
        <v>18</v>
      </c>
      <c r="AB41" s="13" t="n">
        <v>18</v>
      </c>
      <c r="AC41" s="100" t="n"/>
    </row>
    <row r="42">
      <c r="M42">
        <f>I12</f>
        <v/>
      </c>
      <c r="N42" s="6" t="inlineStr">
        <is>
          <t>CP 150</t>
        </is>
      </c>
      <c r="O42" s="24" t="n">
        <v>11</v>
      </c>
      <c r="P42" s="14" t="n">
        <v>11</v>
      </c>
      <c r="Q42" s="14" t="n">
        <v>11</v>
      </c>
      <c r="R42" s="15" t="n">
        <v>13</v>
      </c>
      <c r="S42" s="14" t="n">
        <v>13</v>
      </c>
      <c r="T42" s="14" t="n">
        <v>13</v>
      </c>
      <c r="U42" s="16" t="n">
        <v>10</v>
      </c>
      <c r="V42" s="14" t="n">
        <v>15</v>
      </c>
      <c r="W42" s="15" t="n">
        <v>13</v>
      </c>
      <c r="X42" s="14" t="n">
        <v>13</v>
      </c>
      <c r="Y42" s="14" t="n">
        <v>13</v>
      </c>
      <c r="Z42" s="15" t="n">
        <v>14</v>
      </c>
      <c r="AA42" s="15" t="n">
        <v>13</v>
      </c>
      <c r="AB42" s="17" t="n">
        <v>13</v>
      </c>
      <c r="AC42" s="108" t="inlineStr">
        <is>
          <t>Rubedite</t>
        </is>
      </c>
    </row>
    <row r="43" ht="15.75" customHeight="1" s="125" thickBot="1">
      <c r="M43">
        <f>I12</f>
        <v/>
      </c>
      <c r="N43" s="7" t="inlineStr">
        <is>
          <t>CP 160</t>
        </is>
      </c>
      <c r="O43" s="116" t="n">
        <v>110</v>
      </c>
      <c r="P43" s="18" t="n">
        <v>110</v>
      </c>
      <c r="Q43" s="18" t="n">
        <v>110</v>
      </c>
      <c r="R43" s="19" t="n">
        <v>130</v>
      </c>
      <c r="S43" s="18" t="n">
        <v>130</v>
      </c>
      <c r="T43" s="18" t="n">
        <v>130</v>
      </c>
      <c r="U43" s="20" t="n">
        <v>100</v>
      </c>
      <c r="V43" s="18" t="n">
        <v>150</v>
      </c>
      <c r="W43" s="19" t="n">
        <v>130</v>
      </c>
      <c r="X43" s="18" t="n">
        <v>130</v>
      </c>
      <c r="Y43" s="18" t="n">
        <v>130</v>
      </c>
      <c r="Z43" s="19" t="n">
        <v>140</v>
      </c>
      <c r="AA43" s="19" t="n">
        <v>130</v>
      </c>
      <c r="AB43" s="21" t="n">
        <v>130</v>
      </c>
      <c r="AC43" s="109" t="n"/>
    </row>
  </sheetData>
  <mergeCells count="30">
    <mergeCell ref="F4:G4"/>
    <mergeCell ref="AC31:AC33"/>
    <mergeCell ref="B7:C7"/>
    <mergeCell ref="B3:C3"/>
    <mergeCell ref="AC20:AC24"/>
    <mergeCell ref="AC25:AC27"/>
    <mergeCell ref="F6:G6"/>
    <mergeCell ref="AC10:AC14"/>
    <mergeCell ref="A2:C2"/>
    <mergeCell ref="F7:G7"/>
    <mergeCell ref="F3:G3"/>
    <mergeCell ref="E2:G2"/>
    <mergeCell ref="E20:F20"/>
    <mergeCell ref="E19:F19"/>
    <mergeCell ref="F5:G5"/>
    <mergeCell ref="AC42:AC43"/>
    <mergeCell ref="E9:F9"/>
    <mergeCell ref="B8:C8"/>
    <mergeCell ref="F8:G8"/>
    <mergeCell ref="AC34:AC35"/>
    <mergeCell ref="AC28:AC30"/>
    <mergeCell ref="AC3:AC9"/>
    <mergeCell ref="A20:B20"/>
    <mergeCell ref="B6:C6"/>
    <mergeCell ref="A19:B19"/>
    <mergeCell ref="AC36:AC41"/>
    <mergeCell ref="B5:C5"/>
    <mergeCell ref="AC15:AC19"/>
    <mergeCell ref="A9:B9"/>
    <mergeCell ref="B4:C4"/>
  </mergeCells>
  <dataValidations count="5">
    <dataValidation sqref="D3" showDropDown="0" showInputMessage="1" showErrorMessage="1" allowBlank="0" type="list">
      <formula1>$O$2:$AB$2</formula1>
    </dataValidation>
    <dataValidation sqref="B4 D4 F4" showDropDown="0" showInputMessage="1" showErrorMessage="1" allowBlank="0" type="list">
      <formula1>$N$3:$N$43</formula1>
    </dataValidation>
    <dataValidation sqref="B7 D7 F7" showDropDown="0" showInputMessage="1" showErrorMessage="1" allowBlank="0" type="list">
      <formula1>$AE$2:$AE$6</formula1>
    </dataValidation>
    <dataValidation sqref="B3" showDropDown="0" showInputMessage="1" showErrorMessage="1" allowBlank="0" type="list">
      <formula1>$O$2:$U$2</formula1>
    </dataValidation>
    <dataValidation sqref="F3" showDropDown="0" showInputMessage="1" showErrorMessage="1" allowBlank="0" type="list">
      <formula1>$V$2:$AB$2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92"/>
  <sheetViews>
    <sheetView tabSelected="1" workbookViewId="0">
      <selection activeCell="H4" sqref="H4"/>
    </sheetView>
  </sheetViews>
  <sheetFormatPr baseColWidth="8" defaultRowHeight="15" outlineLevelCol="0"/>
  <cols>
    <col width="24.85546875" bestFit="1" customWidth="1" style="100" min="1" max="1"/>
    <col width="11.7109375" bestFit="1" customWidth="1" style="79" min="2" max="2"/>
    <col width="11.7109375" bestFit="1" customWidth="1" style="125" min="3" max="3"/>
    <col width="13.28515625" customWidth="1" style="125" min="4" max="4"/>
  </cols>
  <sheetData>
    <row r="1" ht="15.75" customFormat="1" customHeight="1" s="106" thickBot="1">
      <c r="A1" s="120" t="inlineStr">
        <is>
          <t>Items \ Dates</t>
        </is>
      </c>
      <c r="B1" s="87" t="n">
        <v>45394</v>
      </c>
      <c r="C1" t="inlineStr">
        <is>
          <t>2024-04-13</t>
        </is>
      </c>
      <c r="D1" s="96" t="inlineStr">
        <is>
          <t>2024-04-13</t>
        </is>
      </c>
      <c r="E1" s="96" t="inlineStr">
        <is>
          <t>2024-04-17</t>
        </is>
      </c>
      <c r="F1" s="130" t="inlineStr">
        <is>
          <t>2024-04-17</t>
        </is>
      </c>
    </row>
    <row r="2" customFormat="1" s="83">
      <c r="A2" s="88" t="inlineStr">
        <is>
          <t>BLACKSMITHING</t>
        </is>
      </c>
      <c r="B2" s="84" t="n"/>
    </row>
    <row r="3">
      <c r="A3" s="100" t="inlineStr">
        <is>
          <t>Iron Ingot</t>
        </is>
      </c>
      <c r="B3" s="79" t="n">
        <v>10.62</v>
      </c>
      <c r="C3" s="79" t="n">
        <v>10.62</v>
      </c>
      <c r="D3" s="79" t="n">
        <v>10.62</v>
      </c>
      <c r="E3" s="79" t="n">
        <v>10.62</v>
      </c>
      <c r="F3" s="79" t="n">
        <v>10.62</v>
      </c>
    </row>
    <row r="4">
      <c r="A4" s="100" t="inlineStr">
        <is>
          <t>Steel Ingot</t>
        </is>
      </c>
      <c r="B4" s="79" t="n">
        <v>10.2</v>
      </c>
      <c r="C4" s="79" t="n">
        <v>10.2</v>
      </c>
      <c r="D4" s="79" t="n">
        <v>10.2</v>
      </c>
      <c r="E4" s="79" t="n">
        <v>10.2</v>
      </c>
      <c r="F4" s="79" t="n">
        <v>10.2</v>
      </c>
    </row>
    <row r="5">
      <c r="A5" s="100" t="inlineStr">
        <is>
          <t>Orichalcum Ingot</t>
        </is>
      </c>
      <c r="B5" s="79" t="n">
        <v>10.49</v>
      </c>
      <c r="C5" s="79" t="n">
        <v>10.49</v>
      </c>
      <c r="D5" s="79" t="n">
        <v>10.49</v>
      </c>
      <c r="E5" s="79" t="n">
        <v>10.49</v>
      </c>
      <c r="F5" s="79" t="n">
        <v>10.49</v>
      </c>
    </row>
    <row r="6">
      <c r="A6" s="100" t="inlineStr">
        <is>
          <t>Dwarven Ingot</t>
        </is>
      </c>
      <c r="B6" s="79" t="n">
        <v>11.99</v>
      </c>
      <c r="C6" s="79" t="n">
        <v>11.99</v>
      </c>
      <c r="D6" s="79" t="n">
        <v>11.99</v>
      </c>
      <c r="E6" s="79" t="n">
        <v>11.99</v>
      </c>
      <c r="F6" s="79" t="n">
        <v>11.99</v>
      </c>
    </row>
    <row r="7">
      <c r="A7" s="100" t="inlineStr">
        <is>
          <t>Ebony Ingot</t>
        </is>
      </c>
      <c r="B7" s="79" t="n">
        <v>17.69</v>
      </c>
      <c r="C7" s="79" t="n">
        <v>17.69</v>
      </c>
      <c r="D7" s="79" t="n">
        <v>17.69</v>
      </c>
      <c r="E7" s="79" t="n">
        <v>17.69</v>
      </c>
      <c r="F7" s="79" t="n">
        <v>17.69</v>
      </c>
    </row>
    <row r="8">
      <c r="A8" s="100" t="inlineStr">
        <is>
          <t>Calcinium Ingot</t>
        </is>
      </c>
      <c r="B8" s="79" t="n">
        <v>24.93</v>
      </c>
      <c r="C8" s="79" t="n">
        <v>24.93</v>
      </c>
      <c r="D8" s="79" t="n">
        <v>24.93</v>
      </c>
      <c r="E8" s="79" t="n">
        <v>24.93</v>
      </c>
      <c r="F8" s="79" t="n">
        <v>24.93</v>
      </c>
    </row>
    <row r="9">
      <c r="A9" s="100" t="inlineStr">
        <is>
          <t>Galatite Ingot</t>
        </is>
      </c>
      <c r="B9" s="79" t="n">
        <v>21.73</v>
      </c>
      <c r="C9" s="79" t="n">
        <v>21.73</v>
      </c>
      <c r="D9" s="79" t="n">
        <v>21.73</v>
      </c>
      <c r="E9" s="79" t="n">
        <v>21.73</v>
      </c>
      <c r="F9" s="79" t="n">
        <v>21.73</v>
      </c>
    </row>
    <row r="10">
      <c r="A10" s="100" t="inlineStr">
        <is>
          <t>Quicksilver Ingot</t>
        </is>
      </c>
      <c r="B10" s="79" t="n">
        <v>31.13</v>
      </c>
      <c r="C10" s="79" t="n">
        <v>31.13</v>
      </c>
      <c r="D10" s="79" t="n">
        <v>31.13</v>
      </c>
      <c r="E10" s="79" t="n">
        <v>31.13</v>
      </c>
      <c r="F10" s="79" t="n">
        <v>31.13</v>
      </c>
    </row>
    <row r="11">
      <c r="A11" s="100" t="inlineStr">
        <is>
          <t>Voidstone Ingot</t>
        </is>
      </c>
      <c r="B11" s="79" t="n">
        <v>20.28</v>
      </c>
      <c r="C11" s="79" t="n">
        <v>20.28</v>
      </c>
      <c r="D11" s="79" t="n">
        <v>20.28</v>
      </c>
      <c r="E11" s="79" t="n">
        <v>20.28</v>
      </c>
      <c r="F11" s="79" t="n">
        <v>20.28</v>
      </c>
    </row>
    <row r="12">
      <c r="A12" s="100" t="inlineStr">
        <is>
          <t>Rubedite Ingot</t>
        </is>
      </c>
      <c r="B12" s="79" t="n">
        <v>14.69</v>
      </c>
      <c r="C12" s="79" t="n">
        <v>14.69</v>
      </c>
      <c r="D12" s="79" t="n">
        <v>14.69</v>
      </c>
      <c r="E12" s="79" t="n">
        <v>14.69</v>
      </c>
      <c r="F12" s="79" t="n">
        <v>14.69</v>
      </c>
    </row>
    <row r="13">
      <c r="A13" s="100" t="inlineStr">
        <is>
          <t>Honing Stone</t>
        </is>
      </c>
      <c r="B13" s="79" t="n">
        <v>15.51</v>
      </c>
      <c r="C13" s="79" t="n">
        <v>15.51</v>
      </c>
      <c r="D13" s="79" t="n">
        <v>15.51</v>
      </c>
      <c r="E13" s="79" t="n">
        <v>15.51</v>
      </c>
      <c r="F13" s="79" t="n">
        <v>15.51</v>
      </c>
    </row>
    <row r="14">
      <c r="A14" s="100" t="inlineStr">
        <is>
          <t>Dwarven Oil</t>
        </is>
      </c>
      <c r="B14" s="79" t="n">
        <v>15.25</v>
      </c>
      <c r="C14" s="79" t="n">
        <v>15.25</v>
      </c>
      <c r="D14" s="79" t="n">
        <v>15.25</v>
      </c>
      <c r="E14" s="79" t="n">
        <v>15.25</v>
      </c>
      <c r="F14" s="79" t="n">
        <v>15.25</v>
      </c>
    </row>
    <row r="15">
      <c r="A15" s="100" t="inlineStr">
        <is>
          <t>Grain Solvent</t>
        </is>
      </c>
      <c r="B15" s="79" t="n">
        <v>524.76</v>
      </c>
      <c r="C15" s="79" t="n">
        <v>524.76</v>
      </c>
      <c r="D15" s="79" t="n">
        <v>524.76</v>
      </c>
      <c r="E15" s="79" t="n">
        <v>524.76</v>
      </c>
      <c r="F15" s="79" t="n">
        <v>524.76</v>
      </c>
    </row>
    <row r="16">
      <c r="A16" s="100" t="inlineStr">
        <is>
          <t>Tempering Alloy</t>
        </is>
      </c>
      <c r="B16" s="79" t="n">
        <v>24795.55</v>
      </c>
      <c r="C16" s="79" t="n">
        <v>24795.55</v>
      </c>
      <c r="D16" s="79" t="n">
        <v>24795.55</v>
      </c>
      <c r="E16" s="79" t="n">
        <v>24795.55</v>
      </c>
      <c r="F16" s="79" t="n">
        <v>24795.55</v>
      </c>
    </row>
    <row r="17" customFormat="1" s="83">
      <c r="A17" s="89" t="n"/>
      <c r="B17" s="84" t="n"/>
    </row>
    <row r="18" customFormat="1" s="83">
      <c r="A18" s="88" t="inlineStr">
        <is>
          <t>CLOTHING</t>
        </is>
      </c>
      <c r="B18" s="84" t="n"/>
    </row>
    <row r="19">
      <c r="A19" s="100" t="inlineStr">
        <is>
          <t>Jute</t>
        </is>
      </c>
      <c r="B19" s="79" t="n">
        <v>31.52</v>
      </c>
      <c r="C19" s="79" t="n">
        <v>31.52</v>
      </c>
      <c r="D19" s="79" t="n">
        <v>31.52</v>
      </c>
      <c r="E19" s="79" t="n">
        <v>31.52</v>
      </c>
      <c r="F19" s="79" t="n">
        <v>31.52</v>
      </c>
    </row>
    <row r="20">
      <c r="A20" s="100" t="inlineStr">
        <is>
          <t>Flax</t>
        </is>
      </c>
      <c r="B20" s="79" t="n">
        <v>17.59</v>
      </c>
      <c r="C20" s="79" t="n">
        <v>17.59</v>
      </c>
      <c r="D20" s="79" t="n">
        <v>17.59</v>
      </c>
      <c r="E20" s="79" t="n">
        <v>17.59</v>
      </c>
      <c r="F20" s="79" t="n">
        <v>17.59</v>
      </c>
    </row>
    <row r="21">
      <c r="A21" s="100" t="inlineStr">
        <is>
          <t>Cotton</t>
        </is>
      </c>
      <c r="B21" s="79" t="n">
        <v>23.28</v>
      </c>
      <c r="C21" s="79" t="n">
        <v>23.28</v>
      </c>
      <c r="D21" s="79" t="n">
        <v>23.28</v>
      </c>
      <c r="E21" s="79" t="n">
        <v>23.28</v>
      </c>
      <c r="F21" s="79" t="n">
        <v>23.28</v>
      </c>
    </row>
    <row r="22">
      <c r="A22" s="100" t="inlineStr">
        <is>
          <t>Spidersilk</t>
        </is>
      </c>
      <c r="B22" s="79" t="n">
        <v>18.63</v>
      </c>
      <c r="C22" s="79" t="n">
        <v>18.63</v>
      </c>
      <c r="D22" s="79" t="n">
        <v>18.63</v>
      </c>
      <c r="E22" s="79" t="n">
        <v>18.63</v>
      </c>
      <c r="F22" s="79" t="n">
        <v>18.63</v>
      </c>
    </row>
    <row r="23">
      <c r="A23" s="100" t="inlineStr">
        <is>
          <t>Ebonthread</t>
        </is>
      </c>
      <c r="B23" s="79" t="n">
        <v>33.54</v>
      </c>
      <c r="C23" s="79" t="n">
        <v>33.54</v>
      </c>
      <c r="D23" s="79" t="n">
        <v>33.54</v>
      </c>
      <c r="E23" s="79" t="n">
        <v>33.54</v>
      </c>
      <c r="F23" s="79" t="n">
        <v>33.54</v>
      </c>
    </row>
    <row r="24">
      <c r="A24" s="100" t="inlineStr">
        <is>
          <t>Kresh Fiber</t>
        </is>
      </c>
      <c r="B24" s="79" t="n">
        <v>73.12</v>
      </c>
      <c r="C24" s="79" t="n">
        <v>73.12</v>
      </c>
      <c r="D24" s="79" t="n">
        <v>73.12</v>
      </c>
      <c r="E24" s="79" t="n">
        <v>73.12</v>
      </c>
      <c r="F24" s="79" t="n">
        <v>73.12</v>
      </c>
    </row>
    <row r="25">
      <c r="A25" s="100" t="inlineStr">
        <is>
          <t>Ironthread</t>
        </is>
      </c>
      <c r="B25" s="79" t="n">
        <v>68.18000000000001</v>
      </c>
      <c r="C25" s="79" t="n">
        <v>68.18000000000001</v>
      </c>
      <c r="D25" s="79" t="n">
        <v>68.18000000000001</v>
      </c>
      <c r="E25" s="79" t="n">
        <v>68.18000000000001</v>
      </c>
      <c r="F25" s="79" t="n">
        <v>68.18000000000001</v>
      </c>
    </row>
    <row r="26">
      <c r="A26" s="100" t="inlineStr">
        <is>
          <t>Silverweave</t>
        </is>
      </c>
      <c r="B26" s="79" t="n">
        <v>92.40000000000001</v>
      </c>
      <c r="C26" s="79" t="n">
        <v>92.40000000000001</v>
      </c>
      <c r="D26" s="79" t="n">
        <v>92.40000000000001</v>
      </c>
      <c r="E26" s="79" t="n">
        <v>92.40000000000001</v>
      </c>
      <c r="F26" s="79" t="n">
        <v>92.40000000000001</v>
      </c>
    </row>
    <row r="27">
      <c r="A27" s="100" t="inlineStr">
        <is>
          <t>Void Cloth</t>
        </is>
      </c>
      <c r="B27" s="79" t="n">
        <v>62.79</v>
      </c>
      <c r="C27" s="79" t="n">
        <v>62.79</v>
      </c>
      <c r="D27" s="79" t="n">
        <v>62.79</v>
      </c>
      <c r="E27" s="79" t="n">
        <v>62.79</v>
      </c>
      <c r="F27" s="79" t="n">
        <v>62.79</v>
      </c>
    </row>
    <row r="28">
      <c r="A28" s="100" t="inlineStr">
        <is>
          <t>Ancestor Silk</t>
        </is>
      </c>
      <c r="B28" s="79" t="n">
        <v>66.02</v>
      </c>
      <c r="C28" s="79" t="n">
        <v>66.02</v>
      </c>
      <c r="D28" s="79" t="n">
        <v>66.02</v>
      </c>
      <c r="E28" s="79" t="n">
        <v>66.02</v>
      </c>
      <c r="F28" s="79" t="n">
        <v>66.02</v>
      </c>
    </row>
    <row r="29">
      <c r="A29" s="100" t="inlineStr">
        <is>
          <t>Rawhide</t>
        </is>
      </c>
      <c r="B29" s="79" t="n">
        <v>15.83</v>
      </c>
      <c r="C29" s="79" t="n">
        <v>15.83</v>
      </c>
      <c r="D29" s="79" t="n">
        <v>15.83</v>
      </c>
      <c r="E29" s="79" t="n">
        <v>15.83</v>
      </c>
      <c r="F29" s="79" t="n">
        <v>15.83</v>
      </c>
    </row>
    <row r="30">
      <c r="A30" s="100" t="inlineStr">
        <is>
          <t>Hide</t>
        </is>
      </c>
      <c r="B30" s="79" t="n">
        <v>14.09</v>
      </c>
      <c r="C30" s="79" t="n">
        <v>14.09</v>
      </c>
      <c r="D30" s="79" t="n">
        <v>14.09</v>
      </c>
      <c r="E30" s="79" t="n">
        <v>14.09</v>
      </c>
      <c r="F30" s="79" t="n">
        <v>14.09</v>
      </c>
    </row>
    <row r="31">
      <c r="A31" s="100" t="inlineStr">
        <is>
          <t>Leather</t>
        </is>
      </c>
      <c r="B31" s="79" t="n">
        <v>17.17</v>
      </c>
      <c r="C31" s="79" t="n">
        <v>17.17</v>
      </c>
      <c r="D31" s="79" t="n">
        <v>17.17</v>
      </c>
      <c r="E31" s="79" t="n">
        <v>17.17</v>
      </c>
      <c r="F31" s="79" t="n">
        <v>17.17</v>
      </c>
    </row>
    <row r="32">
      <c r="A32" s="100" t="inlineStr">
        <is>
          <t>Thick Leather</t>
        </is>
      </c>
      <c r="B32" s="79" t="n">
        <v>13.46</v>
      </c>
      <c r="C32" s="79" t="n">
        <v>13.46</v>
      </c>
      <c r="D32" s="79" t="n">
        <v>13.46</v>
      </c>
      <c r="E32" s="79" t="n">
        <v>13.46</v>
      </c>
      <c r="F32" s="79" t="n">
        <v>13.46</v>
      </c>
    </row>
    <row r="33">
      <c r="A33" s="100" t="inlineStr">
        <is>
          <t>Fell Hide</t>
        </is>
      </c>
      <c r="B33" s="79" t="n">
        <v>40.68</v>
      </c>
      <c r="C33" s="79" t="n">
        <v>40.68</v>
      </c>
      <c r="D33" s="79" t="n">
        <v>40.68</v>
      </c>
      <c r="E33" s="79" t="n">
        <v>40.68</v>
      </c>
      <c r="F33" s="79" t="n">
        <v>40.68</v>
      </c>
    </row>
    <row r="34">
      <c r="A34" s="100" t="inlineStr">
        <is>
          <t>Topgrain Hide</t>
        </is>
      </c>
      <c r="B34" s="79" t="n">
        <v>68.61</v>
      </c>
      <c r="C34" s="79" t="n">
        <v>68.61</v>
      </c>
      <c r="D34" s="79" t="n">
        <v>68.61</v>
      </c>
      <c r="E34" s="79" t="n">
        <v>68.61</v>
      </c>
      <c r="F34" s="79" t="n">
        <v>68.61</v>
      </c>
    </row>
    <row r="35">
      <c r="A35" s="100" t="inlineStr">
        <is>
          <t>Iron Hide</t>
        </is>
      </c>
      <c r="B35" s="79" t="n">
        <v>96.48999999999999</v>
      </c>
      <c r="C35" s="79" t="n">
        <v>96.48999999999999</v>
      </c>
      <c r="D35" s="79" t="n">
        <v>96.48999999999999</v>
      </c>
      <c r="E35" s="79" t="n">
        <v>96.48999999999999</v>
      </c>
      <c r="F35" s="79" t="n">
        <v>96.48999999999999</v>
      </c>
    </row>
    <row r="36">
      <c r="A36" s="100" t="inlineStr">
        <is>
          <t>Superb Hide</t>
        </is>
      </c>
      <c r="B36" s="79" t="n">
        <v>60.28</v>
      </c>
      <c r="C36" s="79" t="n">
        <v>60.28</v>
      </c>
      <c r="D36" s="79" t="n">
        <v>60.28</v>
      </c>
      <c r="E36" s="79" t="n">
        <v>60.28</v>
      </c>
      <c r="F36" s="79" t="n">
        <v>60.28</v>
      </c>
    </row>
    <row r="37">
      <c r="A37" s="100" t="inlineStr">
        <is>
          <t>Shadowhide</t>
        </is>
      </c>
      <c r="B37" s="79" t="n">
        <v>36.3</v>
      </c>
      <c r="C37" s="79" t="n">
        <v>36.3</v>
      </c>
      <c r="D37" s="79" t="n">
        <v>36.3</v>
      </c>
      <c r="E37" s="79" t="n">
        <v>36.3</v>
      </c>
      <c r="F37" s="79" t="n">
        <v>36.3</v>
      </c>
    </row>
    <row r="38">
      <c r="A38" s="100" t="inlineStr">
        <is>
          <t>Rubedo Leather</t>
        </is>
      </c>
      <c r="B38" s="79" t="n">
        <v>22.99</v>
      </c>
      <c r="C38" s="79" t="n">
        <v>22.99</v>
      </c>
      <c r="D38" s="79" t="n">
        <v>22.99</v>
      </c>
      <c r="E38" s="79" t="n">
        <v>22.99</v>
      </c>
      <c r="F38" s="79" t="n">
        <v>22.99</v>
      </c>
    </row>
    <row r="39">
      <c r="A39" s="100" t="inlineStr">
        <is>
          <t>Hemming</t>
        </is>
      </c>
      <c r="B39" s="79" t="n">
        <v>17.04</v>
      </c>
      <c r="C39" s="79" t="n">
        <v>17.04</v>
      </c>
      <c r="D39" s="79" t="n">
        <v>17.04</v>
      </c>
      <c r="E39" s="79" t="n">
        <v>17.04</v>
      </c>
      <c r="F39" s="79" t="n">
        <v>17.04</v>
      </c>
    </row>
    <row r="40">
      <c r="A40" s="100" t="inlineStr">
        <is>
          <t>Embroidery</t>
        </is>
      </c>
      <c r="B40" s="79" t="n">
        <v>15.66</v>
      </c>
      <c r="C40" s="79" t="n">
        <v>15.66</v>
      </c>
      <c r="D40" s="79" t="n">
        <v>15.66</v>
      </c>
      <c r="E40" s="79" t="n">
        <v>15.66</v>
      </c>
      <c r="F40" s="79" t="n">
        <v>15.66</v>
      </c>
    </row>
    <row r="41">
      <c r="A41" s="100" t="inlineStr">
        <is>
          <t>Elegant Lining</t>
        </is>
      </c>
      <c r="B41" s="79" t="n">
        <v>427.19</v>
      </c>
      <c r="C41" s="79" t="n">
        <v>427.19</v>
      </c>
      <c r="D41" s="79" t="n">
        <v>427.19</v>
      </c>
      <c r="E41" s="79" t="n">
        <v>427.19</v>
      </c>
      <c r="F41" s="79" t="n">
        <v>427.19</v>
      </c>
    </row>
    <row r="42">
      <c r="A42" s="100" t="inlineStr">
        <is>
          <t>Dreugh Wax</t>
        </is>
      </c>
      <c r="B42" s="79" t="n">
        <v>45196.11</v>
      </c>
      <c r="C42" s="79" t="n">
        <v>45196.11</v>
      </c>
      <c r="D42" s="79" t="n">
        <v>45196.11</v>
      </c>
      <c r="E42" s="79" t="n">
        <v>45196.11</v>
      </c>
      <c r="F42" s="79" t="n">
        <v>45196.11</v>
      </c>
    </row>
    <row r="43" customFormat="1" s="83">
      <c r="A43" s="89" t="n"/>
      <c r="B43" s="84" t="n"/>
    </row>
    <row r="44" customFormat="1" s="83">
      <c r="A44" s="88" t="inlineStr">
        <is>
          <t>WOODWORKING</t>
        </is>
      </c>
      <c r="B44" s="84" t="n"/>
    </row>
    <row r="45">
      <c r="A45" s="100" t="inlineStr">
        <is>
          <t>Sanded Maple</t>
        </is>
      </c>
      <c r="B45" s="79" t="n">
        <v>8.039999999999999</v>
      </c>
      <c r="C45" s="79" t="n">
        <v>8.039999999999999</v>
      </c>
      <c r="D45" s="79" t="n">
        <v>8.039999999999999</v>
      </c>
      <c r="E45" s="79" t="n">
        <v>8.039999999999999</v>
      </c>
      <c r="F45" s="79" t="n">
        <v>8.039999999999999</v>
      </c>
    </row>
    <row r="46">
      <c r="A46" s="100" t="inlineStr">
        <is>
          <t>Sanded Oak</t>
        </is>
      </c>
      <c r="B46" s="79" t="n">
        <v>7.64</v>
      </c>
      <c r="C46" s="79" t="n">
        <v>56250</v>
      </c>
      <c r="D46" s="79" t="n">
        <v>56250</v>
      </c>
      <c r="E46" s="79" t="n">
        <v>1003.22</v>
      </c>
      <c r="F46" s="79" t="n">
        <v>1003.22</v>
      </c>
    </row>
    <row r="47">
      <c r="A47" s="100" t="inlineStr">
        <is>
          <t>Sanded Beech</t>
        </is>
      </c>
      <c r="B47" s="79" t="n">
        <v>9.99</v>
      </c>
      <c r="C47" s="79" t="n">
        <v>9.99</v>
      </c>
      <c r="D47" s="79" t="n">
        <v>9.99</v>
      </c>
      <c r="E47" s="79" t="n">
        <v>9.99</v>
      </c>
      <c r="F47" s="79" t="n">
        <v>9.99</v>
      </c>
    </row>
    <row r="48">
      <c r="A48" s="100" t="inlineStr">
        <is>
          <t>Sanded Hickory</t>
        </is>
      </c>
      <c r="B48" s="79" t="n">
        <v>11.4</v>
      </c>
      <c r="C48" s="79" t="n">
        <v>11.4</v>
      </c>
      <c r="D48" s="79" t="n">
        <v>11.4</v>
      </c>
      <c r="E48" s="79" t="n">
        <v>11.4</v>
      </c>
      <c r="F48" s="79" t="n">
        <v>11.4</v>
      </c>
    </row>
    <row r="49">
      <c r="A49" s="100" t="inlineStr">
        <is>
          <t>Sanded Yew</t>
        </is>
      </c>
      <c r="B49" s="79" t="n">
        <v>14.18</v>
      </c>
      <c r="C49" s="79" t="n">
        <v>14.18</v>
      </c>
      <c r="D49" s="79" t="n">
        <v>14.18</v>
      </c>
      <c r="E49" s="79" t="n">
        <v>14.18</v>
      </c>
      <c r="F49" s="79" t="n">
        <v>14.18</v>
      </c>
    </row>
    <row r="50">
      <c r="A50" s="100" t="inlineStr">
        <is>
          <t>Sanded Birch</t>
        </is>
      </c>
      <c r="B50" s="79" t="n">
        <v>16.39</v>
      </c>
      <c r="C50" s="79" t="n">
        <v>16.39</v>
      </c>
      <c r="D50" s="79" t="n">
        <v>16.39</v>
      </c>
      <c r="E50" s="79" t="n">
        <v>16.39</v>
      </c>
      <c r="F50" s="79" t="n">
        <v>16.39</v>
      </c>
    </row>
    <row r="51">
      <c r="A51" s="100" t="inlineStr">
        <is>
          <t>Sanded Ash</t>
        </is>
      </c>
      <c r="B51" s="79" t="n">
        <v>23.89</v>
      </c>
      <c r="C51" s="79" t="n">
        <v>23.89</v>
      </c>
      <c r="D51" s="79" t="n">
        <v>23.89</v>
      </c>
      <c r="E51" s="79" t="n">
        <v>23.89</v>
      </c>
      <c r="F51" s="79" t="n">
        <v>23.89</v>
      </c>
    </row>
    <row r="52">
      <c r="A52" s="100" t="inlineStr">
        <is>
          <t>Sanded Mahogany</t>
        </is>
      </c>
      <c r="B52" s="79" t="n">
        <v>25.89</v>
      </c>
      <c r="C52" s="79" t="n">
        <v>25.89</v>
      </c>
      <c r="D52" s="79" t="n">
        <v>25.89</v>
      </c>
      <c r="E52" s="79" t="n">
        <v>25.89</v>
      </c>
      <c r="F52" s="79" t="n">
        <v>25.89</v>
      </c>
    </row>
    <row r="53">
      <c r="A53" s="100" t="inlineStr">
        <is>
          <t>Sanded Nightwood</t>
        </is>
      </c>
      <c r="B53" s="79" t="n">
        <v>27.13</v>
      </c>
      <c r="C53" s="79" t="n">
        <v>27.13</v>
      </c>
      <c r="D53" s="79" t="n">
        <v>27.13</v>
      </c>
      <c r="E53" s="79" t="n">
        <v>27.13</v>
      </c>
      <c r="F53" s="79" t="n">
        <v>27.13</v>
      </c>
    </row>
    <row r="54">
      <c r="A54" s="100" t="inlineStr">
        <is>
          <t>Sanded Ruby Ash</t>
        </is>
      </c>
      <c r="B54" s="79" t="n">
        <v>12.46</v>
      </c>
      <c r="C54" s="79" t="n">
        <v>12.46</v>
      </c>
      <c r="D54" s="79" t="n">
        <v>12.46</v>
      </c>
      <c r="E54" s="79" t="n">
        <v>12.46</v>
      </c>
      <c r="F54" s="79" t="n">
        <v>12.46</v>
      </c>
    </row>
    <row r="55">
      <c r="A55" s="100" t="inlineStr">
        <is>
          <t>Pitch</t>
        </is>
      </c>
      <c r="B55" s="79" t="n">
        <v>76.91</v>
      </c>
      <c r="C55" s="79" t="n">
        <v>76.91</v>
      </c>
      <c r="D55" s="79" t="n">
        <v>76.91</v>
      </c>
      <c r="E55" s="79" t="n">
        <v>76.91</v>
      </c>
      <c r="F55" s="79" t="n">
        <v>76.91</v>
      </c>
    </row>
    <row r="56">
      <c r="A56" s="100" t="inlineStr">
        <is>
          <t>Turpen</t>
        </is>
      </c>
      <c r="B56" s="79" t="n">
        <v>20.05</v>
      </c>
      <c r="C56" s="79" t="n">
        <v>20.05</v>
      </c>
      <c r="D56" s="79" t="n">
        <v>20.05</v>
      </c>
      <c r="E56" s="79" t="n">
        <v>20.05</v>
      </c>
      <c r="F56" s="79" t="n">
        <v>20.05</v>
      </c>
    </row>
    <row r="57">
      <c r="A57" s="100" t="inlineStr">
        <is>
          <t>Mastic</t>
        </is>
      </c>
      <c r="B57" s="79" t="n">
        <v>817.47</v>
      </c>
      <c r="C57" s="79" t="n">
        <v>817.47</v>
      </c>
      <c r="D57" s="79" t="n">
        <v>817.47</v>
      </c>
      <c r="E57" s="79" t="n">
        <v>817.47</v>
      </c>
      <c r="F57" s="79" t="n">
        <v>817.47</v>
      </c>
    </row>
    <row r="58">
      <c r="A58" s="100" t="inlineStr">
        <is>
          <t>Rosin</t>
        </is>
      </c>
      <c r="B58" s="79" t="n">
        <v>3754.98</v>
      </c>
      <c r="C58" s="79" t="n">
        <v>3754.98</v>
      </c>
      <c r="D58" s="79" t="n">
        <v>3754.98</v>
      </c>
      <c r="E58" s="79" t="n">
        <v>3754.98</v>
      </c>
      <c r="F58" s="79" t="n">
        <v>3754.98</v>
      </c>
    </row>
    <row r="59" customFormat="1" s="83">
      <c r="A59" s="89" t="n"/>
      <c r="B59" s="84" t="n"/>
    </row>
    <row r="60" customFormat="1" s="83">
      <c r="A60" s="88" t="inlineStr">
        <is>
          <t>JEWELING</t>
        </is>
      </c>
      <c r="B60" s="84" t="n"/>
    </row>
    <row r="61">
      <c r="A61" s="100" t="inlineStr">
        <is>
          <t>Pewter Ounce</t>
        </is>
      </c>
      <c r="B61" s="79" t="n">
        <v>14.47</v>
      </c>
      <c r="C61" s="79" t="n">
        <v>14.47</v>
      </c>
      <c r="D61" s="79" t="n">
        <v>14.47</v>
      </c>
      <c r="E61" s="79" t="n">
        <v>14.47</v>
      </c>
      <c r="F61" s="79" t="n">
        <v>14.47</v>
      </c>
    </row>
    <row r="62">
      <c r="A62" s="100" t="inlineStr">
        <is>
          <t>Copper Ounce</t>
        </is>
      </c>
      <c r="B62" s="79" t="n">
        <v>20.7</v>
      </c>
      <c r="C62" s="79" t="n">
        <v>20.7</v>
      </c>
      <c r="D62" s="79" t="n">
        <v>20.7</v>
      </c>
      <c r="E62" s="79" t="n">
        <v>20.7</v>
      </c>
      <c r="F62" s="79" t="n">
        <v>20.7</v>
      </c>
    </row>
    <row r="63">
      <c r="A63" s="100" t="inlineStr">
        <is>
          <t>Silver Ounce</t>
        </is>
      </c>
      <c r="B63" s="79" t="n">
        <v>180.79</v>
      </c>
      <c r="C63" s="79" t="n">
        <v>180.79</v>
      </c>
      <c r="D63" s="79" t="n">
        <v>180.79</v>
      </c>
      <c r="E63" s="79" t="n">
        <v>180.79</v>
      </c>
      <c r="F63" s="79" t="n">
        <v>180.79</v>
      </c>
    </row>
    <row r="64">
      <c r="A64" s="100" t="inlineStr">
        <is>
          <t>Electrum Ounce</t>
        </is>
      </c>
      <c r="B64" s="79" t="n">
        <v>193.88</v>
      </c>
      <c r="C64" s="79" t="n">
        <v>193.88</v>
      </c>
      <c r="D64" s="79" t="n">
        <v>193.88</v>
      </c>
      <c r="E64" s="79" t="n">
        <v>193.88</v>
      </c>
      <c r="F64" s="79" t="n">
        <v>193.88</v>
      </c>
    </row>
    <row r="65">
      <c r="A65" s="100" t="inlineStr">
        <is>
          <t>Platinum Ounce</t>
        </is>
      </c>
      <c r="B65" s="79" t="n">
        <v>218.91</v>
      </c>
      <c r="C65" s="79" t="n">
        <v>218.91</v>
      </c>
      <c r="D65" s="79" t="n">
        <v>218.91</v>
      </c>
      <c r="E65" s="79" t="n">
        <v>218.91</v>
      </c>
      <c r="F65" s="79" t="n">
        <v>218.91</v>
      </c>
    </row>
    <row r="66">
      <c r="A66" s="100" t="inlineStr">
        <is>
          <t>Terne Plating</t>
        </is>
      </c>
      <c r="B66" s="79" t="n">
        <v>145.85</v>
      </c>
      <c r="C66" s="79" t="n">
        <v>145.85</v>
      </c>
      <c r="D66" s="79" t="n">
        <v>145.85</v>
      </c>
      <c r="E66" s="79" t="n">
        <v>145.85</v>
      </c>
      <c r="F66" s="79" t="n">
        <v>145.85</v>
      </c>
    </row>
    <row r="67">
      <c r="A67" s="100" t="inlineStr">
        <is>
          <t>Iridium Plating</t>
        </is>
      </c>
      <c r="B67" s="79" t="n">
        <v>558.37</v>
      </c>
      <c r="C67" s="79" t="n">
        <v>558.37</v>
      </c>
      <c r="D67" s="79" t="n">
        <v>558.37</v>
      </c>
      <c r="E67" s="79" t="n">
        <v>558.37</v>
      </c>
      <c r="F67" s="79" t="n">
        <v>558.37</v>
      </c>
    </row>
    <row r="68">
      <c r="A68" s="100" t="inlineStr">
        <is>
          <t>Zircon Plating</t>
        </is>
      </c>
      <c r="B68" s="79" t="n">
        <v>6819.19</v>
      </c>
      <c r="C68" s="79" t="n">
        <v>6819.19</v>
      </c>
      <c r="D68" s="79" t="n">
        <v>6819.19</v>
      </c>
      <c r="E68" s="79" t="n">
        <v>6819.19</v>
      </c>
      <c r="F68" s="79" t="n">
        <v>6819.19</v>
      </c>
    </row>
    <row r="69">
      <c r="A69" s="100" t="inlineStr">
        <is>
          <t>Chromium Plating</t>
        </is>
      </c>
      <c r="B69" s="79" t="n">
        <v>23990.13</v>
      </c>
      <c r="C69" s="79" t="n">
        <v>23990.13</v>
      </c>
      <c r="D69" s="79" t="n">
        <v>23990.13</v>
      </c>
      <c r="E69" s="79" t="n">
        <v>23990.13</v>
      </c>
      <c r="F69" s="79" t="n">
        <v>23990.13</v>
      </c>
    </row>
    <row r="70" customFormat="1" s="83">
      <c r="A70" s="89" t="n"/>
      <c r="B70" s="84" t="n"/>
    </row>
    <row r="71" customFormat="1" s="83">
      <c r="A71" s="88" t="inlineStr">
        <is>
          <t>ALCHEMY</t>
        </is>
      </c>
      <c r="B71" s="84" t="n"/>
    </row>
    <row r="72">
      <c r="A72" s="100" t="inlineStr">
        <is>
          <t>Beetle Scuttle</t>
        </is>
      </c>
      <c r="B72" s="79" t="n">
        <v>414.78</v>
      </c>
      <c r="C72" s="79" t="n">
        <v>414.78</v>
      </c>
      <c r="D72" s="79" t="n">
        <v>414.78</v>
      </c>
      <c r="E72" s="79" t="n">
        <v>414.78</v>
      </c>
      <c r="F72" s="79" t="n">
        <v>414.78</v>
      </c>
    </row>
    <row r="73">
      <c r="A73" s="100" t="inlineStr">
        <is>
          <t>Blessed Thistle</t>
        </is>
      </c>
      <c r="B73" s="79" t="n">
        <v>190.12</v>
      </c>
      <c r="C73" s="79" t="n">
        <v>190.12</v>
      </c>
      <c r="D73" s="79" t="n">
        <v>190.12</v>
      </c>
      <c r="E73" s="79" t="n">
        <v>190.12</v>
      </c>
      <c r="F73" s="79" t="n">
        <v>190.12</v>
      </c>
    </row>
    <row r="74">
      <c r="A74" s="100" t="inlineStr">
        <is>
          <t>Blue Entoloma</t>
        </is>
      </c>
      <c r="B74" s="79" t="n">
        <v>174.18</v>
      </c>
      <c r="C74" s="79" t="n">
        <v>174.18</v>
      </c>
      <c r="D74" s="79" t="n">
        <v>174.18</v>
      </c>
      <c r="E74" s="79" t="n">
        <v>174.18</v>
      </c>
      <c r="F74" s="79" t="n">
        <v>174.18</v>
      </c>
    </row>
    <row r="75">
      <c r="A75" s="100" t="inlineStr">
        <is>
          <t>Bugloss</t>
        </is>
      </c>
      <c r="B75" s="79" t="n">
        <v>580.46</v>
      </c>
      <c r="C75" s="79" t="n">
        <v>580.46</v>
      </c>
      <c r="D75" s="79" t="n">
        <v>580.46</v>
      </c>
      <c r="E75" s="79" t="n">
        <v>580.46</v>
      </c>
      <c r="F75" s="79" t="n">
        <v>580.46</v>
      </c>
    </row>
    <row r="76">
      <c r="A76" s="100" t="inlineStr">
        <is>
          <t>Butterfly Wing</t>
        </is>
      </c>
      <c r="B76" s="79" t="n">
        <v>236.08</v>
      </c>
      <c r="C76" s="79" t="n">
        <v>236.08</v>
      </c>
      <c r="D76" s="79" t="n">
        <v>236.08</v>
      </c>
      <c r="E76" s="79" t="n">
        <v>236.08</v>
      </c>
      <c r="F76" s="79" t="n">
        <v>236.08</v>
      </c>
    </row>
    <row r="77">
      <c r="A77" s="100" t="inlineStr">
        <is>
          <t>Chaurus Egg</t>
        </is>
      </c>
      <c r="B77" s="79" t="n">
        <v>1143.18</v>
      </c>
      <c r="C77" s="79" t="n">
        <v>1143.18</v>
      </c>
      <c r="D77" s="79" t="n">
        <v>1143.18</v>
      </c>
      <c r="E77" s="79" t="n">
        <v>1143.18</v>
      </c>
      <c r="F77" s="79" t="n">
        <v>1143.18</v>
      </c>
    </row>
    <row r="78">
      <c r="A78" s="100" t="inlineStr">
        <is>
          <t>Clam Gall</t>
        </is>
      </c>
      <c r="B78" s="79" t="n">
        <v>1561.48</v>
      </c>
      <c r="C78" s="79" t="n">
        <v>1561.48</v>
      </c>
      <c r="D78" s="79" t="n">
        <v>1561.48</v>
      </c>
      <c r="E78" s="79" t="n">
        <v>1561.48</v>
      </c>
      <c r="F78" s="79" t="n">
        <v>1561.48</v>
      </c>
    </row>
    <row r="79">
      <c r="A79" s="100" t="inlineStr">
        <is>
          <t>Columbine</t>
        </is>
      </c>
      <c r="B79" s="79" t="n">
        <v>3672.21</v>
      </c>
      <c r="C79" s="79" t="n">
        <v>3672.21</v>
      </c>
      <c r="D79" s="79" t="n">
        <v>3672.21</v>
      </c>
      <c r="E79" s="79" t="n">
        <v>3672.21</v>
      </c>
      <c r="F79" s="79" t="n">
        <v>3672.21</v>
      </c>
    </row>
    <row r="80">
      <c r="A80" s="100" t="inlineStr">
        <is>
          <t>Corn Flower</t>
        </is>
      </c>
      <c r="B80" s="79" t="n">
        <v>309.58</v>
      </c>
      <c r="C80" s="79" t="n">
        <v>309.58</v>
      </c>
      <c r="D80" s="79" t="n">
        <v>309.58</v>
      </c>
      <c r="E80" s="79" t="n">
        <v>309.58</v>
      </c>
      <c r="F80" s="79" t="n">
        <v>309.58</v>
      </c>
    </row>
    <row r="81">
      <c r="A81" s="100" t="inlineStr">
        <is>
          <t>Crimson Nirnroot</t>
        </is>
      </c>
      <c r="B81" s="79" t="n">
        <v>459.89</v>
      </c>
      <c r="C81" s="79" t="n">
        <v>459.89</v>
      </c>
      <c r="D81" s="79" t="n">
        <v>459.89</v>
      </c>
      <c r="E81" s="79" t="n">
        <v>459.89</v>
      </c>
      <c r="F81" s="79" t="n">
        <v>459.89</v>
      </c>
    </row>
    <row r="82">
      <c r="A82" s="100" t="inlineStr">
        <is>
          <t>Dragon's Bile</t>
        </is>
      </c>
      <c r="B82" s="79" t="n">
        <v>206.35</v>
      </c>
      <c r="C82" s="79" t="n">
        <v>206.35</v>
      </c>
      <c r="D82" s="79" t="n">
        <v>206.35</v>
      </c>
      <c r="E82" s="79" t="n">
        <v>206.35</v>
      </c>
      <c r="F82" s="79" t="n">
        <v>206.35</v>
      </c>
    </row>
    <row r="83">
      <c r="A83" s="100" t="inlineStr">
        <is>
          <t>Dragon's Blood</t>
        </is>
      </c>
      <c r="B83" s="79" t="n">
        <v>7868.63</v>
      </c>
      <c r="C83" s="79" t="n">
        <v>7868.63</v>
      </c>
      <c r="D83" s="79" t="n">
        <v>7868.63</v>
      </c>
      <c r="E83" s="79" t="n">
        <v>7868.63</v>
      </c>
      <c r="F83" s="79" t="n">
        <v>7868.63</v>
      </c>
    </row>
    <row r="84">
      <c r="A84" s="100" t="inlineStr">
        <is>
          <t>Dragon Rheum</t>
        </is>
      </c>
      <c r="B84" s="79" t="n">
        <v>18134.92</v>
      </c>
      <c r="C84" s="79" t="n">
        <v>18134.92</v>
      </c>
      <c r="D84" s="79" t="n">
        <v>18134.92</v>
      </c>
      <c r="E84" s="79" t="n">
        <v>18134.92</v>
      </c>
      <c r="F84" s="79" t="n">
        <v>18134.92</v>
      </c>
    </row>
    <row r="85">
      <c r="A85" s="100" t="inlineStr">
        <is>
          <t>Dragonthron</t>
        </is>
      </c>
      <c r="B85" s="79" t="n">
        <v>132.28</v>
      </c>
    </row>
    <row r="86">
      <c r="A86" s="100" t="inlineStr">
        <is>
          <t>Emetic Russula</t>
        </is>
      </c>
      <c r="B86" s="79" t="n">
        <v>267.92</v>
      </c>
      <c r="C86" s="79" t="n">
        <v>267.92</v>
      </c>
      <c r="D86" s="79" t="n">
        <v>267.92</v>
      </c>
      <c r="E86" s="79" t="n">
        <v>267.92</v>
      </c>
      <c r="F86" s="79" t="n">
        <v>267.92</v>
      </c>
    </row>
    <row r="87">
      <c r="A87" s="100" t="inlineStr">
        <is>
          <t>Fleshfly Larva</t>
        </is>
      </c>
      <c r="B87" s="79" t="n">
        <v>128.83</v>
      </c>
      <c r="C87" s="79" t="n">
        <v>128.83</v>
      </c>
      <c r="D87" s="79" t="n">
        <v>128.83</v>
      </c>
      <c r="E87" s="79" t="n">
        <v>128.83</v>
      </c>
      <c r="F87" s="79" t="n">
        <v>128.83</v>
      </c>
    </row>
    <row r="88">
      <c r="A88" s="100" t="inlineStr">
        <is>
          <t>Imp Stool</t>
        </is>
      </c>
      <c r="B88" s="79" t="n">
        <v>221.23</v>
      </c>
      <c r="C88" s="79" t="n">
        <v>221.23</v>
      </c>
      <c r="D88" s="79" t="n">
        <v>221.23</v>
      </c>
      <c r="E88" s="79" t="n">
        <v>221.23</v>
      </c>
      <c r="F88" s="79" t="n">
        <v>221.23</v>
      </c>
    </row>
    <row r="89">
      <c r="A89" s="100" t="inlineStr">
        <is>
          <t>Lady's Smock</t>
        </is>
      </c>
      <c r="B89" s="79" t="n">
        <v>206.49</v>
      </c>
      <c r="C89" s="79" t="n">
        <v>206.49</v>
      </c>
      <c r="D89" s="79" t="n">
        <v>206.49</v>
      </c>
      <c r="E89" s="79" t="n">
        <v>206.49</v>
      </c>
      <c r="F89" s="79" t="n">
        <v>206.49</v>
      </c>
    </row>
    <row r="90">
      <c r="A90" s="100" t="inlineStr">
        <is>
          <t>Luminous Russula</t>
        </is>
      </c>
      <c r="B90" s="79" t="n">
        <v>198.15</v>
      </c>
      <c r="C90" s="79" t="n">
        <v>198.15</v>
      </c>
      <c r="D90" s="79" t="n">
        <v>198.15</v>
      </c>
      <c r="E90" s="79" t="n">
        <v>198.15</v>
      </c>
      <c r="F90" s="79" t="n">
        <v>198.15</v>
      </c>
    </row>
    <row r="91">
      <c r="A91" s="100" t="inlineStr">
        <is>
          <t>Mountain Flower</t>
        </is>
      </c>
      <c r="B91" s="79" t="n">
        <v>491.34</v>
      </c>
      <c r="C91" s="79" t="n">
        <v>491.34</v>
      </c>
      <c r="D91" s="79" t="n">
        <v>491.34</v>
      </c>
      <c r="E91" s="79" t="n">
        <v>491.34</v>
      </c>
      <c r="F91" s="79" t="n">
        <v>491.34</v>
      </c>
    </row>
    <row r="92">
      <c r="A92" s="100" t="inlineStr">
        <is>
          <t>Mudcrab Chitin</t>
        </is>
      </c>
      <c r="B92" s="79" t="n">
        <v>1187.31</v>
      </c>
      <c r="C92" s="79" t="n">
        <v>1187.31</v>
      </c>
      <c r="D92" s="79" t="n">
        <v>1187.31</v>
      </c>
      <c r="E92" s="79" t="n">
        <v>1187.31</v>
      </c>
      <c r="F92" s="79" t="n">
        <v>1187.31</v>
      </c>
    </row>
    <row r="93">
      <c r="A93" s="100" t="inlineStr">
        <is>
          <t>Namira's Rot</t>
        </is>
      </c>
      <c r="B93" s="79" t="n">
        <v>223.08</v>
      </c>
      <c r="C93" s="79" t="n">
        <v>223.08</v>
      </c>
      <c r="D93" s="79" t="n">
        <v>223.08</v>
      </c>
      <c r="E93" s="79" t="n">
        <v>223.08</v>
      </c>
      <c r="F93" s="79" t="n">
        <v>223.08</v>
      </c>
    </row>
    <row r="94">
      <c r="A94" s="100" t="inlineStr">
        <is>
          <t>Nightshade</t>
        </is>
      </c>
      <c r="B94" s="79" t="n">
        <v>270.68</v>
      </c>
      <c r="C94" s="79" t="n">
        <v>270.68</v>
      </c>
      <c r="D94" s="79" t="n">
        <v>270.68</v>
      </c>
      <c r="E94" s="79" t="n">
        <v>270.68</v>
      </c>
      <c r="F94" s="79" t="n">
        <v>270.68</v>
      </c>
    </row>
    <row r="95">
      <c r="A95" s="100" t="inlineStr">
        <is>
          <t>Nirnroot</t>
        </is>
      </c>
      <c r="B95" s="79" t="n">
        <v>193.14</v>
      </c>
      <c r="C95" s="79" t="n">
        <v>193.14</v>
      </c>
      <c r="D95" s="79" t="n">
        <v>193.14</v>
      </c>
      <c r="E95" s="79" t="n">
        <v>193.14</v>
      </c>
      <c r="F95" s="79" t="n">
        <v>193.14</v>
      </c>
    </row>
    <row r="96">
      <c r="A96" s="100" t="inlineStr">
        <is>
          <t>Powdered Mother of Pearl</t>
        </is>
      </c>
      <c r="B96" s="79" t="n">
        <v>4296.01</v>
      </c>
      <c r="C96" s="79" t="n">
        <v>4296.01</v>
      </c>
      <c r="D96" s="79" t="n">
        <v>4296.01</v>
      </c>
      <c r="E96" s="79" t="n">
        <v>4296.01</v>
      </c>
      <c r="F96" s="79" t="n">
        <v>4296.01</v>
      </c>
    </row>
    <row r="97">
      <c r="A97" s="100" t="inlineStr">
        <is>
          <t>Scrib Jelly</t>
        </is>
      </c>
      <c r="B97" s="79" t="n">
        <v>950.4</v>
      </c>
      <c r="C97" s="79" t="n">
        <v>950.4</v>
      </c>
      <c r="D97" s="79" t="n">
        <v>950.4</v>
      </c>
      <c r="E97" s="79" t="n">
        <v>950.4</v>
      </c>
      <c r="F97" s="79" t="n">
        <v>950.4</v>
      </c>
    </row>
    <row r="98">
      <c r="A98" s="100" t="inlineStr">
        <is>
          <t>Spider Egg</t>
        </is>
      </c>
      <c r="B98" s="79" t="n">
        <v>210.48</v>
      </c>
      <c r="C98" s="79" t="n">
        <v>210.48</v>
      </c>
      <c r="D98" s="79" t="n">
        <v>210.48</v>
      </c>
      <c r="E98" s="79" t="n">
        <v>210.48</v>
      </c>
      <c r="F98" s="79" t="n">
        <v>210.48</v>
      </c>
    </row>
    <row r="99">
      <c r="A99" s="100" t="inlineStr">
        <is>
          <t>Stinkhorn</t>
        </is>
      </c>
      <c r="B99" s="79" t="n">
        <v>240.22</v>
      </c>
      <c r="C99" s="79" t="n">
        <v>240.22</v>
      </c>
      <c r="D99" s="79" t="n">
        <v>240.22</v>
      </c>
      <c r="E99" s="79" t="n">
        <v>240.22</v>
      </c>
      <c r="F99" s="79" t="n">
        <v>240.22</v>
      </c>
    </row>
    <row r="100">
      <c r="A100" s="100" t="inlineStr">
        <is>
          <t>Torchbug Thorax</t>
        </is>
      </c>
      <c r="B100" s="79" t="n">
        <v>1315.47</v>
      </c>
      <c r="C100" s="79" t="n">
        <v>1315.47</v>
      </c>
      <c r="D100" s="79" t="n">
        <v>1315.47</v>
      </c>
      <c r="E100" s="79" t="n">
        <v>1315.47</v>
      </c>
      <c r="F100" s="79" t="n">
        <v>1315.47</v>
      </c>
    </row>
    <row r="101">
      <c r="A101" s="100" t="inlineStr">
        <is>
          <t>Vile Coagulant</t>
        </is>
      </c>
      <c r="B101" s="79" t="n">
        <v>774.49</v>
      </c>
      <c r="C101" s="79" t="n">
        <v>774.49</v>
      </c>
      <c r="D101" s="79" t="n">
        <v>774.49</v>
      </c>
      <c r="E101" s="79" t="n">
        <v>774.49</v>
      </c>
      <c r="F101" s="79" t="n">
        <v>774.49</v>
      </c>
    </row>
    <row r="102">
      <c r="A102" s="100" t="inlineStr">
        <is>
          <t>Violet Coprinus</t>
        </is>
      </c>
      <c r="B102" s="79" t="n">
        <v>1600.83</v>
      </c>
      <c r="C102" s="79" t="n">
        <v>1600.83</v>
      </c>
      <c r="D102" s="79" t="n">
        <v>1600.83</v>
      </c>
      <c r="E102" s="79" t="n">
        <v>1600.83</v>
      </c>
      <c r="F102" s="79" t="n">
        <v>1600.83</v>
      </c>
    </row>
    <row r="103">
      <c r="A103" s="100" t="inlineStr">
        <is>
          <t>Water Hyacinth</t>
        </is>
      </c>
      <c r="B103" s="79" t="n">
        <v>198.43</v>
      </c>
      <c r="C103" s="79" t="n">
        <v>29813.93</v>
      </c>
      <c r="D103" s="79" t="n">
        <v>29813.93</v>
      </c>
      <c r="E103" s="79" t="n">
        <v>198.43</v>
      </c>
      <c r="F103" s="79" t="n">
        <v>198.43</v>
      </c>
    </row>
    <row r="104">
      <c r="A104" s="100" t="inlineStr">
        <is>
          <t>White Cap</t>
        </is>
      </c>
      <c r="B104" s="79" t="n">
        <v>165.48</v>
      </c>
      <c r="C104" s="79" t="n">
        <v>165.48</v>
      </c>
      <c r="D104" s="79" t="n">
        <v>165.48</v>
      </c>
      <c r="E104" s="79" t="n">
        <v>165.48</v>
      </c>
      <c r="F104" s="79" t="n">
        <v>165.48</v>
      </c>
    </row>
    <row r="105">
      <c r="A105" s="100" t="inlineStr">
        <is>
          <t>Wormwood</t>
        </is>
      </c>
      <c r="B105" s="79" t="n">
        <v>181.19</v>
      </c>
      <c r="C105" s="79" t="n">
        <v>181.19</v>
      </c>
      <c r="D105" s="79" t="n">
        <v>181.19</v>
      </c>
      <c r="E105" s="79" t="n">
        <v>181.19</v>
      </c>
      <c r="F105" s="79" t="n">
        <v>181.19</v>
      </c>
    </row>
    <row r="106" customFormat="1" s="83">
      <c r="A106" s="89" t="n"/>
      <c r="B106" s="84" t="n"/>
    </row>
    <row r="107" customFormat="1" s="83">
      <c r="A107" s="88" t="inlineStr">
        <is>
          <t>ENCHANTING</t>
        </is>
      </c>
      <c r="B107" s="84" t="n"/>
    </row>
    <row r="108">
      <c r="A108" s="100" t="inlineStr">
        <is>
          <t>Jora</t>
        </is>
      </c>
      <c r="B108" s="79" t="n">
        <v>32</v>
      </c>
      <c r="C108" s="79" t="n">
        <v>32</v>
      </c>
      <c r="D108" s="79" t="n">
        <v>32</v>
      </c>
      <c r="E108" s="79" t="n">
        <v>32</v>
      </c>
      <c r="F108" s="79" t="n">
        <v>32</v>
      </c>
    </row>
    <row r="109">
      <c r="A109" s="100" t="inlineStr">
        <is>
          <t>Jode</t>
        </is>
      </c>
      <c r="B109" s="79" t="n">
        <v>59.99</v>
      </c>
      <c r="C109" s="79" t="n">
        <v>59.99</v>
      </c>
      <c r="D109" s="79" t="n">
        <v>59.99</v>
      </c>
      <c r="E109" s="79" t="n">
        <v>59.99</v>
      </c>
      <c r="F109" s="79" t="n">
        <v>59.99</v>
      </c>
    </row>
    <row r="110">
      <c r="A110" s="100" t="inlineStr">
        <is>
          <t>Porade</t>
        </is>
      </c>
      <c r="B110" s="79" t="n">
        <v>117.37</v>
      </c>
      <c r="C110" s="79" t="n">
        <v>117.37</v>
      </c>
      <c r="D110" s="79" t="n">
        <v>117.37</v>
      </c>
      <c r="E110" s="79" t="n">
        <v>117.37</v>
      </c>
      <c r="F110" s="79" t="n">
        <v>117.37</v>
      </c>
    </row>
    <row r="111">
      <c r="A111" s="100" t="inlineStr">
        <is>
          <t>Notade</t>
        </is>
      </c>
      <c r="B111" s="79" t="n">
        <v>19.21</v>
      </c>
      <c r="C111" s="79" t="n">
        <v>19.21</v>
      </c>
      <c r="D111" s="79" t="n">
        <v>19.21</v>
      </c>
      <c r="E111" s="79" t="n">
        <v>19.21</v>
      </c>
      <c r="F111" s="79" t="n">
        <v>19.21</v>
      </c>
    </row>
    <row r="112">
      <c r="A112" s="100" t="inlineStr">
        <is>
          <t>Jera</t>
        </is>
      </c>
      <c r="B112" s="79" t="n">
        <v>107.76</v>
      </c>
      <c r="C112" s="79" t="n">
        <v>107.76</v>
      </c>
      <c r="D112" s="79" t="n">
        <v>107.76</v>
      </c>
      <c r="E112" s="79" t="n">
        <v>107.76</v>
      </c>
      <c r="F112" s="79" t="n">
        <v>107.76</v>
      </c>
    </row>
    <row r="113">
      <c r="A113" s="100" t="inlineStr">
        <is>
          <t>Ode</t>
        </is>
      </c>
      <c r="B113" s="79" t="n">
        <v>227.86</v>
      </c>
      <c r="C113" s="79" t="n">
        <v>227.86</v>
      </c>
      <c r="D113" s="79" t="n">
        <v>227.86</v>
      </c>
      <c r="E113" s="79" t="n">
        <v>227.86</v>
      </c>
      <c r="F113" s="79" t="n">
        <v>227.86</v>
      </c>
    </row>
    <row r="114">
      <c r="A114" s="100" t="inlineStr">
        <is>
          <t>Jejora</t>
        </is>
      </c>
      <c r="B114" s="79" t="n">
        <v>202.84</v>
      </c>
      <c r="C114" s="79" t="n">
        <v>202.84</v>
      </c>
      <c r="D114" s="79" t="n">
        <v>202.84</v>
      </c>
      <c r="E114" s="79" t="n">
        <v>202.84</v>
      </c>
      <c r="F114" s="79" t="n">
        <v>202.84</v>
      </c>
    </row>
    <row r="115">
      <c r="A115" s="100" t="inlineStr">
        <is>
          <t>Tade</t>
        </is>
      </c>
      <c r="B115" s="79" t="n">
        <v>149.28</v>
      </c>
      <c r="C115" s="79" t="n">
        <v>149.28</v>
      </c>
      <c r="D115" s="79" t="n">
        <v>149.28</v>
      </c>
      <c r="E115" s="79" t="n">
        <v>149.28</v>
      </c>
      <c r="F115" s="79" t="n">
        <v>149.28</v>
      </c>
    </row>
    <row r="116">
      <c r="A116" s="100" t="inlineStr">
        <is>
          <t>Odra</t>
        </is>
      </c>
      <c r="B116" s="79" t="n">
        <v>274.5</v>
      </c>
      <c r="C116" s="79" t="n">
        <v>274.5</v>
      </c>
      <c r="D116" s="79" t="n">
        <v>274.5</v>
      </c>
      <c r="E116" s="79" t="n">
        <v>274.5</v>
      </c>
      <c r="F116" s="79" t="n">
        <v>274.5</v>
      </c>
    </row>
    <row r="117">
      <c r="A117" s="100" t="inlineStr">
        <is>
          <t>Jayde</t>
        </is>
      </c>
      <c r="B117" s="79" t="n">
        <v>193.61</v>
      </c>
      <c r="C117" s="79" t="n">
        <v>193.61</v>
      </c>
      <c r="D117" s="79" t="n">
        <v>193.61</v>
      </c>
      <c r="E117" s="79" t="n">
        <v>193.61</v>
      </c>
      <c r="F117" s="79" t="n">
        <v>193.61</v>
      </c>
    </row>
    <row r="118">
      <c r="A118" s="100" t="inlineStr">
        <is>
          <t>Pojora</t>
        </is>
      </c>
      <c r="B118" s="79" t="n">
        <v>211.79</v>
      </c>
      <c r="C118" s="79" t="n">
        <v>211.79</v>
      </c>
      <c r="D118" s="79" t="n">
        <v>211.79</v>
      </c>
      <c r="E118" s="79" t="n">
        <v>211.79</v>
      </c>
      <c r="F118" s="79" t="n">
        <v>211.79</v>
      </c>
    </row>
    <row r="119">
      <c r="A119" s="100" t="inlineStr">
        <is>
          <t>Edode</t>
        </is>
      </c>
      <c r="B119" s="79" t="n">
        <v>149.99</v>
      </c>
      <c r="C119" s="79" t="n">
        <v>149.99</v>
      </c>
      <c r="D119" s="79" t="n">
        <v>149.99</v>
      </c>
      <c r="E119" s="79" t="n">
        <v>149.99</v>
      </c>
      <c r="F119" s="79" t="n">
        <v>149.99</v>
      </c>
    </row>
    <row r="120">
      <c r="A120" s="100" t="inlineStr">
        <is>
          <t>Edora</t>
        </is>
      </c>
      <c r="B120" s="79" t="n">
        <v>264.74</v>
      </c>
      <c r="C120" s="79" t="n">
        <v>264.74</v>
      </c>
      <c r="D120" s="79" t="n">
        <v>264.74</v>
      </c>
      <c r="E120" s="79" t="n">
        <v>264.74</v>
      </c>
      <c r="F120" s="79" t="n">
        <v>264.74</v>
      </c>
    </row>
    <row r="121">
      <c r="A121" s="100" t="inlineStr">
        <is>
          <t>Pojode</t>
        </is>
      </c>
      <c r="B121" s="79" t="n">
        <v>261.12</v>
      </c>
      <c r="C121" s="79" t="n">
        <v>261.12</v>
      </c>
      <c r="D121" s="79" t="n">
        <v>261.12</v>
      </c>
      <c r="E121" s="79" t="n">
        <v>261.12</v>
      </c>
      <c r="F121" s="79" t="n">
        <v>261.12</v>
      </c>
    </row>
    <row r="122">
      <c r="A122" s="100" t="inlineStr">
        <is>
          <t>Jaera</t>
        </is>
      </c>
      <c r="B122" s="79" t="n">
        <v>229.32</v>
      </c>
      <c r="C122" s="79" t="n">
        <v>229.32</v>
      </c>
      <c r="D122" s="79" t="n">
        <v>229.32</v>
      </c>
      <c r="E122" s="79" t="n">
        <v>229.32</v>
      </c>
      <c r="F122" s="79" t="n">
        <v>229.32</v>
      </c>
    </row>
    <row r="123">
      <c r="A123" s="100" t="inlineStr">
        <is>
          <t>Rekude</t>
        </is>
      </c>
      <c r="B123" s="79" t="n">
        <v>210.06</v>
      </c>
      <c r="C123" s="79" t="n">
        <v>210.06</v>
      </c>
      <c r="D123" s="79" t="n">
        <v>210.06</v>
      </c>
      <c r="E123" s="79" t="n">
        <v>210.06</v>
      </c>
      <c r="F123" s="79" t="n">
        <v>210.06</v>
      </c>
    </row>
    <row r="124">
      <c r="A124" s="100" t="inlineStr">
        <is>
          <t>Pora</t>
        </is>
      </c>
      <c r="B124" s="79" t="n">
        <v>157.23</v>
      </c>
      <c r="C124" s="79" t="n">
        <v>157.23</v>
      </c>
      <c r="D124" s="79" t="n">
        <v>157.23</v>
      </c>
      <c r="E124" s="79" t="n">
        <v>157.23</v>
      </c>
      <c r="F124" s="79" t="n">
        <v>157.23</v>
      </c>
    </row>
    <row r="125">
      <c r="A125" s="100" t="inlineStr">
        <is>
          <t>Hade</t>
        </is>
      </c>
      <c r="B125" s="79" t="n">
        <v>206</v>
      </c>
      <c r="C125" s="79" t="n">
        <v>206</v>
      </c>
      <c r="D125" s="79" t="n">
        <v>206</v>
      </c>
      <c r="E125" s="79" t="n">
        <v>206</v>
      </c>
      <c r="F125" s="79" t="n">
        <v>206</v>
      </c>
    </row>
    <row r="126">
      <c r="A126" s="100" t="inlineStr">
        <is>
          <t>Denara</t>
        </is>
      </c>
      <c r="B126" s="79" t="n">
        <v>217.85</v>
      </c>
      <c r="C126" s="79" t="n">
        <v>217.85</v>
      </c>
      <c r="D126" s="79" t="n">
        <v>217.85</v>
      </c>
      <c r="E126" s="79" t="n">
        <v>217.85</v>
      </c>
      <c r="F126" s="79" t="n">
        <v>217.85</v>
      </c>
    </row>
    <row r="127">
      <c r="A127" s="100" t="inlineStr">
        <is>
          <t>Idode</t>
        </is>
      </c>
      <c r="B127" s="79" t="n">
        <v>225.97</v>
      </c>
      <c r="C127" s="79" t="n">
        <v>225.97</v>
      </c>
      <c r="D127" s="79" t="n">
        <v>225.97</v>
      </c>
      <c r="E127" s="79" t="n">
        <v>225.97</v>
      </c>
      <c r="F127" s="79" t="n">
        <v>225.97</v>
      </c>
    </row>
    <row r="128">
      <c r="A128" s="100" t="inlineStr">
        <is>
          <t>Rera</t>
        </is>
      </c>
      <c r="B128" s="79" t="n">
        <v>279.99</v>
      </c>
      <c r="C128" s="79" t="n">
        <v>279.99</v>
      </c>
      <c r="D128" s="79" t="n">
        <v>279.99</v>
      </c>
      <c r="E128" s="79" t="n">
        <v>279.99</v>
      </c>
      <c r="F128" s="79" t="n">
        <v>279.99</v>
      </c>
    </row>
    <row r="129">
      <c r="A129" s="100" t="inlineStr">
        <is>
          <t>Pode</t>
        </is>
      </c>
      <c r="B129" s="79" t="n">
        <v>245.56</v>
      </c>
      <c r="C129" s="79" t="n">
        <v>245.56</v>
      </c>
      <c r="D129" s="79" t="n">
        <v>245.56</v>
      </c>
      <c r="E129" s="79" t="n">
        <v>245.56</v>
      </c>
      <c r="F129" s="79" t="n">
        <v>245.56</v>
      </c>
    </row>
    <row r="130">
      <c r="A130" s="100" t="inlineStr">
        <is>
          <t>Derado</t>
        </is>
      </c>
      <c r="B130" s="79" t="n">
        <v>286.04</v>
      </c>
      <c r="C130" s="79" t="n">
        <v>286.04</v>
      </c>
      <c r="D130" s="79" t="n">
        <v>286.04</v>
      </c>
      <c r="E130" s="79" t="n">
        <v>286.04</v>
      </c>
      <c r="F130" s="79" t="n">
        <v>286.04</v>
      </c>
    </row>
    <row r="131">
      <c r="A131" s="100" t="inlineStr">
        <is>
          <t>Kedeko</t>
        </is>
      </c>
      <c r="B131" s="79" t="n">
        <v>297.87</v>
      </c>
      <c r="C131" s="79" t="n">
        <v>297.87</v>
      </c>
      <c r="D131" s="79" t="n">
        <v>297.87</v>
      </c>
      <c r="E131" s="79" t="n">
        <v>297.87</v>
      </c>
      <c r="F131" s="79" t="n">
        <v>297.87</v>
      </c>
    </row>
    <row r="132">
      <c r="A132" s="100" t="inlineStr">
        <is>
          <t>Rekura</t>
        </is>
      </c>
      <c r="B132" s="79" t="n">
        <v>315.72</v>
      </c>
      <c r="C132" s="79" t="n">
        <v>315.72</v>
      </c>
      <c r="D132" s="79" t="n">
        <v>315.72</v>
      </c>
      <c r="E132" s="79" t="n">
        <v>315.72</v>
      </c>
      <c r="F132" s="79" t="n">
        <v>315.72</v>
      </c>
    </row>
    <row r="133">
      <c r="A133" s="100" t="inlineStr">
        <is>
          <t>Rede</t>
        </is>
      </c>
      <c r="B133" s="79" t="n">
        <v>321.8</v>
      </c>
      <c r="C133" s="79" t="n">
        <v>321.8</v>
      </c>
      <c r="D133" s="79" t="n">
        <v>321.8</v>
      </c>
      <c r="E133" s="79" t="n">
        <v>321.8</v>
      </c>
      <c r="F133" s="79" t="n">
        <v>321.8</v>
      </c>
    </row>
    <row r="134">
      <c r="A134" s="100" t="inlineStr">
        <is>
          <t>Kura</t>
        </is>
      </c>
      <c r="B134" s="79" t="n">
        <v>288.94</v>
      </c>
      <c r="C134" s="79" t="n">
        <v>288.94</v>
      </c>
      <c r="D134" s="79" t="n">
        <v>288.94</v>
      </c>
      <c r="E134" s="79" t="n">
        <v>288.94</v>
      </c>
      <c r="F134" s="79" t="n">
        <v>288.94</v>
      </c>
    </row>
    <row r="135">
      <c r="A135" s="100" t="inlineStr">
        <is>
          <t>Kude</t>
        </is>
      </c>
      <c r="B135" s="79" t="n">
        <v>247.89</v>
      </c>
      <c r="C135" s="79" t="n">
        <v>247.89</v>
      </c>
      <c r="D135" s="79" t="n">
        <v>247.89</v>
      </c>
      <c r="E135" s="79" t="n">
        <v>247.89</v>
      </c>
      <c r="F135" s="79" t="n">
        <v>247.89</v>
      </c>
    </row>
    <row r="136">
      <c r="A136" s="100" t="inlineStr">
        <is>
          <t>Rejera</t>
        </is>
      </c>
      <c r="B136" s="79" t="n">
        <v>15.27</v>
      </c>
      <c r="C136" s="79" t="n">
        <v>15.27</v>
      </c>
      <c r="D136" s="79" t="n">
        <v>15.27</v>
      </c>
      <c r="E136" s="79" t="n">
        <v>15.27</v>
      </c>
      <c r="F136" s="79" t="n">
        <v>15.27</v>
      </c>
    </row>
    <row r="137">
      <c r="A137" s="100" t="inlineStr">
        <is>
          <t>Jehade</t>
        </is>
      </c>
      <c r="B137" s="79" t="n">
        <v>13.33</v>
      </c>
      <c r="C137" s="79" t="n">
        <v>13.33</v>
      </c>
      <c r="D137" s="79" t="n">
        <v>13.33</v>
      </c>
      <c r="E137" s="79" t="n">
        <v>13.33</v>
      </c>
      <c r="F137" s="79" t="n">
        <v>13.33</v>
      </c>
    </row>
    <row r="138">
      <c r="A138" s="100" t="inlineStr">
        <is>
          <t>Repora</t>
        </is>
      </c>
      <c r="B138" s="79" t="n">
        <v>151.46</v>
      </c>
      <c r="C138" s="79" t="n">
        <v>151.46</v>
      </c>
      <c r="D138" s="79" t="n">
        <v>151.46</v>
      </c>
      <c r="E138" s="79" t="n">
        <v>151.46</v>
      </c>
      <c r="F138" s="79" t="n">
        <v>151.46</v>
      </c>
    </row>
    <row r="139" customFormat="1" s="85">
      <c r="A139" s="90" t="inlineStr">
        <is>
          <t>Itade</t>
        </is>
      </c>
      <c r="B139" s="86" t="n">
        <v>97.15000000000001</v>
      </c>
      <c r="C139" s="79" t="n">
        <v>97.15000000000001</v>
      </c>
      <c r="D139" s="79" t="n">
        <v>97.15000000000001</v>
      </c>
      <c r="E139" s="79" t="n">
        <v>97.15000000000001</v>
      </c>
      <c r="F139" s="79" t="n">
        <v>97.15000000000001</v>
      </c>
    </row>
    <row r="140">
      <c r="A140" s="100" t="inlineStr">
        <is>
          <t>Dekeipa</t>
        </is>
      </c>
      <c r="B140" s="79" t="n">
        <v>33.79</v>
      </c>
      <c r="C140" s="79" t="n">
        <v>33.79</v>
      </c>
      <c r="D140" s="79" t="n">
        <v>33.79</v>
      </c>
      <c r="E140" s="79" t="n">
        <v>33.79</v>
      </c>
      <c r="F140" s="79" t="n">
        <v>33.79</v>
      </c>
    </row>
    <row r="141">
      <c r="A141" s="100" t="inlineStr">
        <is>
          <t>Deni</t>
        </is>
      </c>
      <c r="B141" s="79" t="n">
        <v>55.62</v>
      </c>
      <c r="C141" s="79" t="n">
        <v>55.62</v>
      </c>
      <c r="D141" s="79" t="n">
        <v>55.62</v>
      </c>
      <c r="E141" s="79" t="n">
        <v>55.62</v>
      </c>
      <c r="F141" s="79" t="n">
        <v>55.62</v>
      </c>
    </row>
    <row r="142">
      <c r="A142" s="100" t="inlineStr">
        <is>
          <t>Denima</t>
        </is>
      </c>
      <c r="B142" s="79" t="n">
        <v>18.19</v>
      </c>
      <c r="C142" s="79" t="n">
        <v>18.19</v>
      </c>
      <c r="D142" s="79" t="n">
        <v>18.19</v>
      </c>
      <c r="E142" s="79" t="n">
        <v>18.19</v>
      </c>
      <c r="F142" s="79" t="n">
        <v>18.19</v>
      </c>
    </row>
    <row r="143">
      <c r="A143" s="100" t="inlineStr">
        <is>
          <t>Deteri</t>
        </is>
      </c>
      <c r="B143" s="79" t="n">
        <v>17.21</v>
      </c>
      <c r="C143" s="79" t="n">
        <v>17.21</v>
      </c>
      <c r="D143" s="79" t="n">
        <v>17.21</v>
      </c>
      <c r="E143" s="79" t="n">
        <v>17.21</v>
      </c>
      <c r="F143" s="79" t="n">
        <v>17.21</v>
      </c>
    </row>
    <row r="144">
      <c r="A144" s="100" t="inlineStr">
        <is>
          <t>Hakeijo</t>
        </is>
      </c>
      <c r="B144" s="79" t="n">
        <v>79748.32000000001</v>
      </c>
      <c r="C144" s="79" t="n">
        <v>79748.32000000001</v>
      </c>
      <c r="D144" s="79" t="n">
        <v>79748.32000000001</v>
      </c>
      <c r="E144" s="79" t="n">
        <v>79748.32000000001</v>
      </c>
      <c r="F144" s="79" t="n">
        <v>79748.32000000001</v>
      </c>
    </row>
    <row r="145">
      <c r="A145" s="100" t="inlineStr">
        <is>
          <t>Haoko</t>
        </is>
      </c>
      <c r="B145" s="79" t="n">
        <v>32.54</v>
      </c>
      <c r="C145" s="79" t="n">
        <v>32.54</v>
      </c>
      <c r="D145" s="79" t="n">
        <v>32.54</v>
      </c>
      <c r="E145" s="79" t="n">
        <v>32.54</v>
      </c>
      <c r="F145" s="79" t="n">
        <v>32.54</v>
      </c>
    </row>
    <row r="146">
      <c r="A146" s="100" t="inlineStr">
        <is>
          <t>Indeko</t>
        </is>
      </c>
      <c r="B146" s="79" t="n">
        <v>5011.07</v>
      </c>
      <c r="C146" s="79" t="n">
        <v>5011.07</v>
      </c>
      <c r="D146" s="79" t="n">
        <v>5011.07</v>
      </c>
      <c r="E146" s="79" t="n">
        <v>5011.07</v>
      </c>
      <c r="F146" s="79" t="n">
        <v>5011.07</v>
      </c>
    </row>
    <row r="147">
      <c r="A147" s="100" t="inlineStr">
        <is>
          <t>Kaderi</t>
        </is>
      </c>
      <c r="B147" s="79" t="n">
        <v>17.67</v>
      </c>
      <c r="C147" s="79" t="n">
        <v>17.67</v>
      </c>
      <c r="D147" s="79" t="n">
        <v>17.67</v>
      </c>
      <c r="E147" s="79" t="n">
        <v>17.67</v>
      </c>
      <c r="F147" s="79" t="n">
        <v>17.67</v>
      </c>
    </row>
    <row r="148">
      <c r="A148" s="100" t="inlineStr">
        <is>
          <t>Kuoko</t>
        </is>
      </c>
      <c r="B148" s="79" t="n">
        <v>21.62</v>
      </c>
      <c r="C148" s="79" t="n">
        <v>21.62</v>
      </c>
      <c r="D148" s="79" t="n">
        <v>21.62</v>
      </c>
      <c r="E148" s="79" t="n">
        <v>21.62</v>
      </c>
      <c r="F148" s="79" t="n">
        <v>21.62</v>
      </c>
    </row>
    <row r="149">
      <c r="A149" s="100" t="inlineStr">
        <is>
          <t>Makderi</t>
        </is>
      </c>
      <c r="B149" s="79" t="n">
        <v>120.11</v>
      </c>
      <c r="C149" s="79" t="n">
        <v>120.11</v>
      </c>
      <c r="D149" s="79" t="n">
        <v>120.11</v>
      </c>
      <c r="E149" s="79" t="n">
        <v>120.11</v>
      </c>
      <c r="F149" s="79" t="n">
        <v>120.11</v>
      </c>
    </row>
    <row r="150">
      <c r="A150" s="100" t="inlineStr">
        <is>
          <t>Makko</t>
        </is>
      </c>
      <c r="B150" s="79" t="n">
        <v>55.99</v>
      </c>
      <c r="C150" s="79" t="n">
        <v>55.99</v>
      </c>
      <c r="D150" s="79" t="n">
        <v>55.99</v>
      </c>
      <c r="E150" s="79" t="n">
        <v>55.99</v>
      </c>
      <c r="F150" s="79" t="n">
        <v>55.99</v>
      </c>
    </row>
    <row r="151">
      <c r="A151" s="100" t="inlineStr">
        <is>
          <t>Makkoma</t>
        </is>
      </c>
      <c r="B151" s="79" t="n">
        <v>24.41</v>
      </c>
      <c r="C151" s="79" t="n">
        <v>24.41</v>
      </c>
      <c r="D151" s="79" t="n">
        <v>24.41</v>
      </c>
      <c r="E151" s="79" t="n">
        <v>24.41</v>
      </c>
      <c r="F151" s="79" t="n">
        <v>24.41</v>
      </c>
    </row>
    <row r="152">
      <c r="A152" s="100" t="inlineStr">
        <is>
          <t>Meip</t>
        </is>
      </c>
      <c r="B152" s="79" t="n">
        <v>20.64</v>
      </c>
      <c r="C152" s="79" t="n">
        <v>20.64</v>
      </c>
      <c r="D152" s="79" t="n">
        <v>20.64</v>
      </c>
      <c r="E152" s="79" t="n">
        <v>20.64</v>
      </c>
      <c r="F152" s="79" t="n">
        <v>20.64</v>
      </c>
    </row>
    <row r="153">
      <c r="A153" s="100" t="inlineStr">
        <is>
          <t>Oko</t>
        </is>
      </c>
      <c r="B153" s="79" t="n">
        <v>153.48</v>
      </c>
      <c r="C153" s="79" t="n">
        <v>153.48</v>
      </c>
      <c r="D153" s="79" t="n">
        <v>153.48</v>
      </c>
      <c r="E153" s="79" t="n">
        <v>153.48</v>
      </c>
      <c r="F153" s="79" t="n">
        <v>153.48</v>
      </c>
    </row>
    <row r="154">
      <c r="A154" s="100" t="inlineStr">
        <is>
          <t>Okoma</t>
        </is>
      </c>
      <c r="B154" s="79" t="n">
        <v>29.93</v>
      </c>
      <c r="C154" s="79" t="n">
        <v>29.93</v>
      </c>
      <c r="D154" s="79" t="n">
        <v>29.93</v>
      </c>
      <c r="E154" s="79" t="n">
        <v>29.93</v>
      </c>
      <c r="F154" s="79" t="n">
        <v>29.93</v>
      </c>
    </row>
    <row r="155">
      <c r="A155" s="100" t="inlineStr">
        <is>
          <t>Okori</t>
        </is>
      </c>
      <c r="B155" s="79" t="n">
        <v>30.44</v>
      </c>
      <c r="C155" s="79" t="n">
        <v>30.44</v>
      </c>
      <c r="D155" s="79" t="n">
        <v>30.44</v>
      </c>
      <c r="E155" s="79" t="n">
        <v>30.44</v>
      </c>
      <c r="F155" s="79" t="n">
        <v>30.44</v>
      </c>
    </row>
    <row r="156">
      <c r="A156" s="100" t="inlineStr">
        <is>
          <t>Oru</t>
        </is>
      </c>
      <c r="B156" s="79" t="n">
        <v>18.21</v>
      </c>
      <c r="C156" s="79" t="n">
        <v>18.21</v>
      </c>
      <c r="D156" s="79" t="n">
        <v>18.21</v>
      </c>
      <c r="E156" s="79" t="n">
        <v>18.21</v>
      </c>
      <c r="F156" s="79" t="n">
        <v>18.21</v>
      </c>
    </row>
    <row r="157">
      <c r="A157" s="100" t="inlineStr">
        <is>
          <t>Rakeipa</t>
        </is>
      </c>
      <c r="B157" s="79" t="n">
        <v>98.59999999999999</v>
      </c>
      <c r="C157" s="79" t="n">
        <v>98.59999999999999</v>
      </c>
      <c r="D157" s="79" t="n">
        <v>98.59999999999999</v>
      </c>
      <c r="E157" s="79" t="n">
        <v>98.59999999999999</v>
      </c>
      <c r="F157" s="79" t="n">
        <v>98.59999999999999</v>
      </c>
    </row>
    <row r="158" customFormat="1" s="85">
      <c r="A158" s="90" t="inlineStr">
        <is>
          <t>Taderi</t>
        </is>
      </c>
      <c r="B158" s="86" t="n">
        <v>127.52</v>
      </c>
      <c r="C158" s="79" t="n">
        <v>127.52</v>
      </c>
      <c r="D158" s="79" t="n">
        <v>127.52</v>
      </c>
      <c r="E158" s="79" t="n">
        <v>127.52</v>
      </c>
      <c r="F158" s="79" t="n">
        <v>127.52</v>
      </c>
    </row>
    <row r="159">
      <c r="A159" s="100" t="inlineStr">
        <is>
          <t>Ta</t>
        </is>
      </c>
      <c r="B159" s="79" t="n">
        <v>17.9</v>
      </c>
      <c r="C159" s="79" t="n">
        <v>17.9</v>
      </c>
      <c r="D159" s="79" t="n">
        <v>17.9</v>
      </c>
      <c r="E159" s="79" t="n">
        <v>17.9</v>
      </c>
      <c r="F159" s="79" t="n">
        <v>17.9</v>
      </c>
    </row>
    <row r="160">
      <c r="A160" s="100" t="inlineStr">
        <is>
          <t>Jejota</t>
        </is>
      </c>
      <c r="B160" s="79" t="n">
        <v>4.97</v>
      </c>
      <c r="C160" s="79" t="n">
        <v>4.97</v>
      </c>
      <c r="D160" s="79" t="n">
        <v>4.97</v>
      </c>
      <c r="E160" s="79" t="n">
        <v>4.97</v>
      </c>
      <c r="F160" s="79" t="n">
        <v>4.97</v>
      </c>
    </row>
    <row r="161">
      <c r="A161" s="100" t="inlineStr">
        <is>
          <t>Denata</t>
        </is>
      </c>
      <c r="B161" s="79" t="n">
        <v>15.16</v>
      </c>
      <c r="C161" s="79" t="n">
        <v>15.16</v>
      </c>
      <c r="D161" s="79" t="n">
        <v>15.16</v>
      </c>
      <c r="E161" s="79" t="n">
        <v>15.16</v>
      </c>
      <c r="F161" s="79" t="n">
        <v>15.16</v>
      </c>
    </row>
    <row r="162">
      <c r="A162" s="100" t="inlineStr">
        <is>
          <t>Rekuta</t>
        </is>
      </c>
      <c r="B162" s="79" t="n">
        <v>87.01000000000001</v>
      </c>
      <c r="C162" s="79" t="n">
        <v>87.01000000000001</v>
      </c>
      <c r="D162" s="79" t="n">
        <v>87.01000000000001</v>
      </c>
      <c r="E162" s="79" t="n">
        <v>87.01000000000001</v>
      </c>
      <c r="F162" s="79" t="n">
        <v>87.01000000000001</v>
      </c>
    </row>
    <row r="163">
      <c r="A163" s="100" t="inlineStr">
        <is>
          <t>Kuta</t>
        </is>
      </c>
      <c r="B163" s="79" t="n">
        <v>7881.62</v>
      </c>
      <c r="C163" s="79" t="n">
        <v>7881.62</v>
      </c>
      <c r="D163" s="79" t="n">
        <v>7881.62</v>
      </c>
      <c r="E163" s="79" t="n">
        <v>7881.62</v>
      </c>
      <c r="F163" s="79" t="n">
        <v>7881.62</v>
      </c>
    </row>
    <row r="164" customFormat="1" s="83">
      <c r="A164" s="89" t="n"/>
      <c r="B164" s="84" t="n"/>
    </row>
    <row r="165" customFormat="1" s="83">
      <c r="A165" s="88" t="inlineStr">
        <is>
          <t>PROVISIONING</t>
        </is>
      </c>
      <c r="B165" s="84" t="n"/>
    </row>
    <row r="166">
      <c r="A166" s="100" t="inlineStr">
        <is>
          <t>Apples</t>
        </is>
      </c>
      <c r="B166" s="79" t="n">
        <v>11.2</v>
      </c>
      <c r="C166" s="79" t="n">
        <v>11.2</v>
      </c>
      <c r="D166" s="79" t="n">
        <v>11.2</v>
      </c>
      <c r="E166" s="79" t="n">
        <v>11.2</v>
      </c>
      <c r="F166" s="79" t="n">
        <v>11.2</v>
      </c>
    </row>
    <row r="167">
      <c r="A167" s="100" t="inlineStr">
        <is>
          <t>Bananas</t>
        </is>
      </c>
      <c r="B167" s="79" t="n">
        <v>19.74</v>
      </c>
      <c r="C167" s="79" t="n">
        <v>19.74</v>
      </c>
      <c r="D167" s="79" t="n">
        <v>19.74</v>
      </c>
      <c r="E167" s="79" t="n">
        <v>19.74</v>
      </c>
      <c r="F167" s="79" t="n">
        <v>19.74</v>
      </c>
    </row>
    <row r="168">
      <c r="A168" s="100" t="inlineStr">
        <is>
          <t>Beets</t>
        </is>
      </c>
      <c r="B168" s="79" t="n">
        <v>9.08</v>
      </c>
      <c r="C168" s="79" t="n">
        <v>9.08</v>
      </c>
      <c r="D168" s="79" t="n">
        <v>9.08</v>
      </c>
      <c r="E168" s="79" t="n">
        <v>9.08</v>
      </c>
      <c r="F168" s="79" t="n">
        <v>9.08</v>
      </c>
    </row>
    <row r="169">
      <c r="A169" s="100" t="inlineStr">
        <is>
          <t>Carrots</t>
        </is>
      </c>
      <c r="B169" s="79" t="n">
        <v>11.59</v>
      </c>
      <c r="C169" s="79" t="n">
        <v>11.59</v>
      </c>
      <c r="D169" s="79" t="n">
        <v>11.59</v>
      </c>
      <c r="E169" s="79" t="n">
        <v>11.59</v>
      </c>
      <c r="F169" s="79" t="n">
        <v>11.59</v>
      </c>
    </row>
    <row r="170">
      <c r="A170" s="100" t="inlineStr">
        <is>
          <t>Cheese</t>
        </is>
      </c>
      <c r="B170" s="79" t="n">
        <v>9.039999999999999</v>
      </c>
      <c r="C170" s="79" t="n">
        <v>9.039999999999999</v>
      </c>
      <c r="D170" s="79" t="n">
        <v>9.039999999999999</v>
      </c>
      <c r="E170" s="79" t="n">
        <v>9.039999999999999</v>
      </c>
      <c r="F170" s="79" t="n">
        <v>9.039999999999999</v>
      </c>
    </row>
    <row r="171">
      <c r="A171" s="100" t="inlineStr">
        <is>
          <t>Corn</t>
        </is>
      </c>
      <c r="B171" s="79" t="n">
        <v>18.32</v>
      </c>
      <c r="C171" s="79" t="n">
        <v>18.32</v>
      </c>
      <c r="D171" s="79" t="n">
        <v>18.32</v>
      </c>
      <c r="E171" s="79" t="n">
        <v>18.32</v>
      </c>
      <c r="F171" s="79" t="n">
        <v>18.32</v>
      </c>
    </row>
    <row r="172">
      <c r="A172" s="100" t="inlineStr">
        <is>
          <t>Fish</t>
        </is>
      </c>
      <c r="B172" s="79" t="n">
        <v>24.29</v>
      </c>
      <c r="C172" s="79" t="n">
        <v>24.29</v>
      </c>
      <c r="D172" s="79" t="n">
        <v>24.29</v>
      </c>
      <c r="E172" s="79" t="n">
        <v>24.29</v>
      </c>
      <c r="F172" s="79" t="n">
        <v>24.29</v>
      </c>
    </row>
    <row r="173">
      <c r="A173" s="100" t="inlineStr">
        <is>
          <t>Flour</t>
        </is>
      </c>
      <c r="B173" s="79" t="n">
        <v>46.07</v>
      </c>
      <c r="C173" s="79" t="n">
        <v>46.07</v>
      </c>
      <c r="D173" s="79" t="n">
        <v>46.07</v>
      </c>
      <c r="E173" s="79" t="n">
        <v>46.07</v>
      </c>
      <c r="F173" s="79" t="n">
        <v>46.07</v>
      </c>
    </row>
    <row r="174">
      <c r="A174" s="100" t="inlineStr">
        <is>
          <t>Frost Mirriam</t>
        </is>
      </c>
      <c r="B174" s="79" t="n">
        <v>58.82</v>
      </c>
      <c r="C174" s="79" t="n">
        <v>58.82</v>
      </c>
      <c r="D174" s="79" t="n">
        <v>58.82</v>
      </c>
      <c r="E174" s="79" t="n">
        <v>58.82</v>
      </c>
      <c r="F174" s="79" t="n">
        <v>58.82</v>
      </c>
    </row>
    <row r="175">
      <c r="A175" s="100" t="inlineStr">
        <is>
          <t>Game</t>
        </is>
      </c>
      <c r="B175" s="79" t="n">
        <v>13.42</v>
      </c>
      <c r="C175" s="79" t="n">
        <v>13.42</v>
      </c>
      <c r="D175" s="79" t="n">
        <v>13.42</v>
      </c>
      <c r="E175" s="79" t="n">
        <v>13.42</v>
      </c>
      <c r="F175" s="79" t="n">
        <v>13.42</v>
      </c>
    </row>
    <row r="176">
      <c r="A176" s="100" t="inlineStr">
        <is>
          <t>Garlic</t>
        </is>
      </c>
      <c r="B176" s="79" t="n">
        <v>9.09</v>
      </c>
      <c r="C176" s="79" t="n">
        <v>9.09</v>
      </c>
      <c r="D176" s="79" t="n">
        <v>9.09</v>
      </c>
      <c r="E176" s="79" t="n">
        <v>9.09</v>
      </c>
      <c r="F176" s="79" t="n">
        <v>9.09</v>
      </c>
    </row>
    <row r="177">
      <c r="A177" s="100" t="inlineStr">
        <is>
          <t>Greens</t>
        </is>
      </c>
      <c r="B177" s="79" t="n">
        <v>8.119999999999999</v>
      </c>
      <c r="C177" s="79" t="n">
        <v>8.119999999999999</v>
      </c>
      <c r="D177" s="79" t="n">
        <v>8.119999999999999</v>
      </c>
      <c r="E177" s="79" t="n">
        <v>8.119999999999999</v>
      </c>
      <c r="F177" s="79" t="n">
        <v>8.119999999999999</v>
      </c>
    </row>
    <row r="178">
      <c r="A178" s="100" t="inlineStr">
        <is>
          <t>Jazbay Grapes</t>
        </is>
      </c>
      <c r="B178" s="79" t="n">
        <v>20.52</v>
      </c>
      <c r="C178" s="79" t="n">
        <v>20.52</v>
      </c>
      <c r="D178" s="79" t="n">
        <v>20.52</v>
      </c>
      <c r="E178" s="79" t="n">
        <v>20.52</v>
      </c>
      <c r="F178" s="79" t="n">
        <v>20.52</v>
      </c>
    </row>
    <row r="179">
      <c r="A179" s="100" t="inlineStr">
        <is>
          <t>Melon</t>
        </is>
      </c>
      <c r="B179" s="79" t="n">
        <v>16.46</v>
      </c>
      <c r="C179" s="79" t="n">
        <v>16.46</v>
      </c>
      <c r="D179" s="79" t="n">
        <v>16.46</v>
      </c>
      <c r="E179" s="79" t="n">
        <v>16.46</v>
      </c>
      <c r="F179" s="79" t="n">
        <v>16.46</v>
      </c>
    </row>
    <row r="180">
      <c r="A180" s="100" t="inlineStr">
        <is>
          <t>Millet</t>
        </is>
      </c>
      <c r="B180" s="79" t="n">
        <v>7.1</v>
      </c>
      <c r="C180" s="79" t="n">
        <v>7.1</v>
      </c>
      <c r="D180" s="79" t="n">
        <v>7.1</v>
      </c>
      <c r="E180" s="79" t="n">
        <v>7.1</v>
      </c>
      <c r="F180" s="79" t="n">
        <v>7.1</v>
      </c>
    </row>
    <row r="181">
      <c r="A181" s="100" t="inlineStr">
        <is>
          <t>Potato</t>
        </is>
      </c>
      <c r="B181" s="79" t="n">
        <v>53.58</v>
      </c>
      <c r="C181" s="79" t="n">
        <v>53.58</v>
      </c>
      <c r="D181" s="79" t="n">
        <v>53.58</v>
      </c>
      <c r="E181" s="79" t="n">
        <v>53.58</v>
      </c>
      <c r="F181" s="79" t="n">
        <v>53.58</v>
      </c>
    </row>
    <row r="182">
      <c r="A182" s="100" t="inlineStr">
        <is>
          <t>Poultry</t>
        </is>
      </c>
      <c r="B182" s="79" t="n">
        <v>31.57</v>
      </c>
      <c r="C182" s="79" t="n">
        <v>31.57</v>
      </c>
      <c r="D182" s="79" t="n">
        <v>31.57</v>
      </c>
      <c r="E182" s="79" t="n">
        <v>31.57</v>
      </c>
      <c r="F182" s="79" t="n">
        <v>31.57</v>
      </c>
    </row>
    <row r="183">
      <c r="A183" s="100" t="inlineStr">
        <is>
          <t>Pumpkin</t>
        </is>
      </c>
      <c r="B183" s="79" t="n">
        <v>13.33</v>
      </c>
      <c r="C183" s="79" t="n">
        <v>13.33</v>
      </c>
      <c r="D183" s="79" t="n">
        <v>13.33</v>
      </c>
      <c r="E183" s="79" t="n">
        <v>13.33</v>
      </c>
      <c r="F183" s="79" t="n">
        <v>13.33</v>
      </c>
    </row>
    <row r="184">
      <c r="A184" s="100" t="inlineStr">
        <is>
          <t>Radish</t>
        </is>
      </c>
      <c r="B184" s="79" t="n">
        <v>9.550000000000001</v>
      </c>
      <c r="C184" s="79" t="n">
        <v>9.550000000000001</v>
      </c>
      <c r="D184" s="79" t="n">
        <v>9.550000000000001</v>
      </c>
      <c r="E184" s="79" t="n">
        <v>9.550000000000001</v>
      </c>
      <c r="F184" s="79" t="n">
        <v>9.550000000000001</v>
      </c>
    </row>
    <row r="185">
      <c r="A185" s="100" t="inlineStr">
        <is>
          <t>Red Meat</t>
        </is>
      </c>
      <c r="B185" s="79" t="n">
        <v>18.31</v>
      </c>
      <c r="C185" s="79" t="n">
        <v>18.31</v>
      </c>
      <c r="D185" s="79" t="n">
        <v>18.31</v>
      </c>
      <c r="E185" s="79" t="n">
        <v>18.31</v>
      </c>
      <c r="F185" s="79" t="n">
        <v>18.31</v>
      </c>
    </row>
    <row r="186">
      <c r="A186" s="100" t="inlineStr">
        <is>
          <t>Saltrice</t>
        </is>
      </c>
      <c r="B186" s="79" t="n">
        <v>7.54</v>
      </c>
      <c r="C186" s="79" t="n">
        <v>7.54</v>
      </c>
      <c r="D186" s="79" t="n">
        <v>7.54</v>
      </c>
      <c r="E186" s="79" t="n">
        <v>7.54</v>
      </c>
      <c r="F186" s="79" t="n">
        <v>7.54</v>
      </c>
    </row>
    <row r="187">
      <c r="A187" s="100" t="inlineStr">
        <is>
          <t>Seasoning</t>
        </is>
      </c>
      <c r="B187" s="79" t="n">
        <v>8.460000000000001</v>
      </c>
      <c r="C187" s="79" t="n">
        <v>8.460000000000001</v>
      </c>
      <c r="D187" s="79" t="n">
        <v>8.460000000000001</v>
      </c>
      <c r="E187" s="79" t="n">
        <v>8.460000000000001</v>
      </c>
      <c r="F187" s="79" t="n">
        <v>8.460000000000001</v>
      </c>
    </row>
    <row r="188">
      <c r="A188" s="100" t="inlineStr">
        <is>
          <t>Small Game</t>
        </is>
      </c>
      <c r="B188" s="79" t="n">
        <v>38.67</v>
      </c>
      <c r="C188" s="79" t="n">
        <v>38.67</v>
      </c>
      <c r="D188" s="79" t="n">
        <v>38.67</v>
      </c>
      <c r="E188" s="79" t="n">
        <v>38.67</v>
      </c>
      <c r="F188" s="79" t="n">
        <v>38.67</v>
      </c>
    </row>
    <row r="189">
      <c r="A189" s="100" t="inlineStr">
        <is>
          <t>Tomato</t>
        </is>
      </c>
      <c r="B189" s="79" t="n">
        <v>19.12</v>
      </c>
      <c r="C189" s="79" t="n">
        <v>19.12</v>
      </c>
      <c r="D189" s="79" t="n">
        <v>19.12</v>
      </c>
      <c r="E189" s="79" t="n">
        <v>19.12</v>
      </c>
      <c r="F189" s="79" t="n">
        <v>19.12</v>
      </c>
    </row>
    <row r="190" customFormat="1" s="85">
      <c r="A190" s="90" t="inlineStr">
        <is>
          <t>White Meat</t>
        </is>
      </c>
      <c r="B190" s="86" t="n">
        <v>27.54</v>
      </c>
      <c r="C190" s="79" t="n">
        <v>27.54</v>
      </c>
      <c r="D190" s="79" t="n">
        <v>27.54</v>
      </c>
      <c r="E190" s="79" t="n">
        <v>27.54</v>
      </c>
      <c r="F190" s="79" t="n">
        <v>27.54</v>
      </c>
    </row>
    <row r="191">
      <c r="A191" s="100" t="inlineStr">
        <is>
          <t>Acai Berry</t>
        </is>
      </c>
      <c r="B191" s="79" t="n">
        <v>9.58</v>
      </c>
      <c r="C191" s="79" t="n">
        <v>9.58</v>
      </c>
      <c r="D191" s="79" t="n">
        <v>9.58</v>
      </c>
      <c r="E191" s="79" t="n">
        <v>9.58</v>
      </c>
      <c r="F191" s="79" t="n">
        <v>9.58</v>
      </c>
    </row>
    <row r="192">
      <c r="A192" s="100" t="inlineStr">
        <is>
          <t>Barley</t>
        </is>
      </c>
      <c r="B192" s="79" t="n">
        <v>9.6</v>
      </c>
      <c r="C192" s="79" t="n">
        <v>9.6</v>
      </c>
      <c r="D192" s="79" t="n">
        <v>9.6</v>
      </c>
      <c r="E192" s="79" t="n">
        <v>9.6</v>
      </c>
      <c r="F192" s="79" t="n">
        <v>9.6</v>
      </c>
    </row>
    <row r="193">
      <c r="A193" s="100" t="inlineStr">
        <is>
          <t>Bervez Juice</t>
        </is>
      </c>
      <c r="B193" s="79" t="n">
        <v>130.8</v>
      </c>
      <c r="C193" s="79" t="n">
        <v>130.8</v>
      </c>
      <c r="D193" s="79" t="n">
        <v>130.8</v>
      </c>
      <c r="E193" s="79" t="n">
        <v>130.8</v>
      </c>
      <c r="F193" s="79" t="n">
        <v>130.8</v>
      </c>
    </row>
    <row r="194">
      <c r="A194" s="100" t="inlineStr">
        <is>
          <t>Bittergreen</t>
        </is>
      </c>
      <c r="B194" s="79" t="n">
        <v>9.539999999999999</v>
      </c>
      <c r="C194" s="79" t="n">
        <v>9.539999999999999</v>
      </c>
      <c r="D194" s="79" t="n">
        <v>9.539999999999999</v>
      </c>
      <c r="E194" s="79" t="n">
        <v>9.539999999999999</v>
      </c>
      <c r="F194" s="79" t="n">
        <v>9.539999999999999</v>
      </c>
    </row>
    <row r="195">
      <c r="A195" s="100" t="inlineStr">
        <is>
          <t>Coffee</t>
        </is>
      </c>
      <c r="B195" s="79" t="n">
        <v>9.35</v>
      </c>
      <c r="C195" s="79" t="n">
        <v>9.35</v>
      </c>
      <c r="D195" s="79" t="n">
        <v>9.35</v>
      </c>
      <c r="E195" s="79" t="n">
        <v>9.35</v>
      </c>
      <c r="F195" s="79" t="n">
        <v>9.35</v>
      </c>
    </row>
    <row r="196">
      <c r="A196" s="100" t="inlineStr">
        <is>
          <t>Comberry</t>
        </is>
      </c>
      <c r="B196" s="79" t="n">
        <v>12.48</v>
      </c>
      <c r="C196" s="79" t="n">
        <v>12.48</v>
      </c>
      <c r="D196" s="79" t="n">
        <v>12.48</v>
      </c>
      <c r="E196" s="79" t="n">
        <v>12.48</v>
      </c>
      <c r="F196" s="79" t="n">
        <v>12.48</v>
      </c>
    </row>
    <row r="197">
      <c r="A197" s="100" t="inlineStr">
        <is>
          <t>Ginger</t>
        </is>
      </c>
      <c r="B197" s="79" t="n">
        <v>7.63</v>
      </c>
      <c r="C197" s="79" t="n">
        <v>7.63</v>
      </c>
      <c r="D197" s="79" t="n">
        <v>7.63</v>
      </c>
      <c r="E197" s="79" t="n">
        <v>7.63</v>
      </c>
      <c r="F197" s="79" t="n">
        <v>7.63</v>
      </c>
    </row>
    <row r="198">
      <c r="A198" s="100" t="inlineStr">
        <is>
          <t>Ginko</t>
        </is>
      </c>
      <c r="B198" s="79" t="n">
        <v>8.140000000000001</v>
      </c>
    </row>
    <row r="199">
      <c r="A199" s="100" t="inlineStr">
        <is>
          <t>Ginseng</t>
        </is>
      </c>
      <c r="B199" s="79" t="n">
        <v>8.25</v>
      </c>
      <c r="C199" s="79" t="n">
        <v>8.25</v>
      </c>
      <c r="D199" s="79" t="n">
        <v>8.25</v>
      </c>
      <c r="E199" s="79" t="n">
        <v>8.25</v>
      </c>
      <c r="F199" s="79" t="n">
        <v>8.25</v>
      </c>
    </row>
    <row r="200">
      <c r="A200" s="100" t="inlineStr">
        <is>
          <t>Guarana</t>
        </is>
      </c>
      <c r="B200" s="79" t="n">
        <v>8.609999999999999</v>
      </c>
      <c r="C200" s="79" t="n">
        <v>8.609999999999999</v>
      </c>
      <c r="D200" s="79" t="n">
        <v>8.609999999999999</v>
      </c>
      <c r="E200" s="79" t="n">
        <v>8.609999999999999</v>
      </c>
      <c r="F200" s="79" t="n">
        <v>8.609999999999999</v>
      </c>
    </row>
    <row r="201">
      <c r="A201" s="100" t="inlineStr">
        <is>
          <t>Honey</t>
        </is>
      </c>
      <c r="B201" s="79" t="n">
        <v>15.98</v>
      </c>
      <c r="C201" s="79" t="n">
        <v>15.98</v>
      </c>
      <c r="D201" s="79" t="n">
        <v>15.98</v>
      </c>
      <c r="E201" s="79" t="n">
        <v>15.98</v>
      </c>
      <c r="F201" s="79" t="n">
        <v>15.98</v>
      </c>
    </row>
    <row r="202">
      <c r="A202" s="100" t="inlineStr">
        <is>
          <t>Isinglass</t>
        </is>
      </c>
      <c r="B202" s="79" t="n">
        <v>7.28</v>
      </c>
      <c r="C202" s="79" t="n">
        <v>7.28</v>
      </c>
      <c r="D202" s="79" t="n">
        <v>7.28</v>
      </c>
      <c r="E202" s="79" t="n">
        <v>7.28</v>
      </c>
      <c r="F202" s="79" t="n">
        <v>7.28</v>
      </c>
    </row>
    <row r="203">
      <c r="A203" s="100" t="inlineStr">
        <is>
          <t>Jasmine</t>
        </is>
      </c>
      <c r="B203" s="79" t="n">
        <v>9.07</v>
      </c>
      <c r="C203" s="79" t="n">
        <v>9.07</v>
      </c>
      <c r="D203" s="79" t="n">
        <v>9.07</v>
      </c>
      <c r="E203" s="79" t="n">
        <v>9.07</v>
      </c>
      <c r="F203" s="79" t="n">
        <v>9.07</v>
      </c>
    </row>
    <row r="204">
      <c r="A204" s="100" t="inlineStr">
        <is>
          <t>Lemon</t>
        </is>
      </c>
      <c r="B204" s="79" t="n">
        <v>7.23</v>
      </c>
      <c r="C204" s="79" t="n">
        <v>7.23</v>
      </c>
      <c r="D204" s="79" t="n">
        <v>7.23</v>
      </c>
      <c r="E204" s="79" t="n">
        <v>7.23</v>
      </c>
      <c r="F204" s="79" t="n">
        <v>7.23</v>
      </c>
    </row>
    <row r="205">
      <c r="A205" s="100" t="inlineStr">
        <is>
          <t>Lotus</t>
        </is>
      </c>
      <c r="B205" s="79" t="n">
        <v>11.81</v>
      </c>
      <c r="C205" s="79" t="n">
        <v>11.81</v>
      </c>
      <c r="D205" s="79" t="n">
        <v>11.81</v>
      </c>
      <c r="E205" s="79" t="n">
        <v>11.81</v>
      </c>
      <c r="F205" s="79" t="n">
        <v>11.81</v>
      </c>
    </row>
    <row r="206">
      <c r="A206" s="100" t="inlineStr">
        <is>
          <t>Metheglin</t>
        </is>
      </c>
      <c r="B206" s="79" t="n">
        <v>7.82</v>
      </c>
      <c r="C206" s="79" t="n">
        <v>7.82</v>
      </c>
      <c r="D206" s="79" t="n">
        <v>7.82</v>
      </c>
      <c r="E206" s="79" t="n">
        <v>7.82</v>
      </c>
      <c r="F206" s="79" t="n">
        <v>7.82</v>
      </c>
    </row>
    <row r="207">
      <c r="A207" s="100" t="inlineStr">
        <is>
          <t>Mint</t>
        </is>
      </c>
      <c r="B207" s="79" t="n">
        <v>10.45</v>
      </c>
      <c r="C207" s="79" t="n">
        <v>10.45</v>
      </c>
      <c r="D207" s="79" t="n">
        <v>10.45</v>
      </c>
      <c r="E207" s="79" t="n">
        <v>10.45</v>
      </c>
      <c r="F207" s="79" t="n">
        <v>10.45</v>
      </c>
    </row>
    <row r="208">
      <c r="A208" s="100" t="inlineStr">
        <is>
          <t>Rice</t>
        </is>
      </c>
      <c r="B208" s="79" t="n">
        <v>20.29</v>
      </c>
      <c r="C208" s="79" t="n">
        <v>20.29</v>
      </c>
      <c r="D208" s="79" t="n">
        <v>20.29</v>
      </c>
      <c r="E208" s="79" t="n">
        <v>20.29</v>
      </c>
      <c r="F208" s="79" t="n">
        <v>20.29</v>
      </c>
    </row>
    <row r="209">
      <c r="A209" s="100" t="inlineStr">
        <is>
          <t>Rose</t>
        </is>
      </c>
      <c r="B209" s="79" t="n">
        <v>10.25</v>
      </c>
      <c r="C209" s="79" t="n">
        <v>10.25</v>
      </c>
      <c r="D209" s="79" t="n">
        <v>10.25</v>
      </c>
      <c r="E209" s="79" t="n">
        <v>10.25</v>
      </c>
      <c r="F209" s="79" t="n">
        <v>10.25</v>
      </c>
    </row>
    <row r="210">
      <c r="A210" s="100" t="inlineStr">
        <is>
          <t>Rye</t>
        </is>
      </c>
      <c r="B210" s="79" t="n">
        <v>7.8</v>
      </c>
      <c r="C210" s="79" t="n">
        <v>7.8</v>
      </c>
      <c r="D210" s="79" t="n">
        <v>7.8</v>
      </c>
      <c r="E210" s="79" t="n">
        <v>7.8</v>
      </c>
      <c r="F210" s="79" t="n">
        <v>7.8</v>
      </c>
    </row>
    <row r="211">
      <c r="A211" s="100" t="inlineStr">
        <is>
          <t>Seaweed</t>
        </is>
      </c>
      <c r="B211" s="79" t="n">
        <v>8.1</v>
      </c>
      <c r="C211" s="79" t="n">
        <v>8.1</v>
      </c>
      <c r="D211" s="79" t="n">
        <v>8.1</v>
      </c>
      <c r="E211" s="79" t="n">
        <v>8.1</v>
      </c>
      <c r="F211" s="79" t="n">
        <v>8.1</v>
      </c>
    </row>
    <row r="212">
      <c r="A212" s="100" t="inlineStr">
        <is>
          <t>Surilie Grapes</t>
        </is>
      </c>
      <c r="B212" s="79" t="n">
        <v>19.39</v>
      </c>
      <c r="C212" s="79" t="n">
        <v>19.39</v>
      </c>
      <c r="D212" s="79" t="n">
        <v>19.39</v>
      </c>
      <c r="E212" s="79" t="n">
        <v>19.39</v>
      </c>
      <c r="F212" s="79" t="n">
        <v>19.39</v>
      </c>
    </row>
    <row r="213">
      <c r="A213" s="100" t="inlineStr">
        <is>
          <t>Wheat</t>
        </is>
      </c>
      <c r="B213" s="79" t="n">
        <v>10.07</v>
      </c>
      <c r="C213" s="79" t="n">
        <v>10.07</v>
      </c>
      <c r="D213" s="79" t="n">
        <v>10.07</v>
      </c>
      <c r="E213" s="79" t="n">
        <v>10.07</v>
      </c>
      <c r="F213" s="79" t="n">
        <v>10.07</v>
      </c>
    </row>
    <row r="214">
      <c r="A214" s="100" t="inlineStr">
        <is>
          <t>Yeast</t>
        </is>
      </c>
      <c r="B214" s="79" t="n">
        <v>10.52</v>
      </c>
      <c r="C214" s="79" t="n">
        <v>10.52</v>
      </c>
      <c r="D214" s="79" t="n">
        <v>10.52</v>
      </c>
      <c r="E214" s="79" t="n">
        <v>10.52</v>
      </c>
      <c r="F214" s="79" t="n">
        <v>10.52</v>
      </c>
    </row>
    <row r="215" customFormat="1" s="85">
      <c r="A215" s="90" t="inlineStr">
        <is>
          <t>Yerba Mate</t>
        </is>
      </c>
      <c r="B215" s="86" t="n">
        <v>7.71</v>
      </c>
      <c r="C215" s="79" t="n">
        <v>7.71</v>
      </c>
      <c r="D215" s="79" t="n">
        <v>7.71</v>
      </c>
      <c r="E215" s="79" t="n">
        <v>7.71</v>
      </c>
      <c r="F215" s="79" t="n">
        <v>7.71</v>
      </c>
    </row>
    <row r="216">
      <c r="A216" s="100" t="inlineStr">
        <is>
          <t>Aetherial Dust</t>
        </is>
      </c>
      <c r="B216" s="79" t="n">
        <v>1078366</v>
      </c>
      <c r="C216" s="79" t="n">
        <v>1078366</v>
      </c>
      <c r="D216" s="79" t="n">
        <v>1078366</v>
      </c>
      <c r="E216" s="79" t="n">
        <v>1078366</v>
      </c>
      <c r="F216" s="79" t="n">
        <v>1078366</v>
      </c>
    </row>
    <row r="217">
      <c r="A217" s="100" t="inlineStr">
        <is>
          <t>Diminished Aetherial Dust</t>
        </is>
      </c>
      <c r="B217" s="79" t="n">
        <v>94643.60000000001</v>
      </c>
      <c r="C217" s="79" t="n">
        <v>94643.60000000001</v>
      </c>
      <c r="D217" s="79" t="n">
        <v>94643.60000000001</v>
      </c>
      <c r="E217" s="79" t="n">
        <v>94643.60000000001</v>
      </c>
      <c r="F217" s="79" t="n">
        <v>94643.60000000001</v>
      </c>
    </row>
    <row r="218">
      <c r="A218" s="100" t="inlineStr">
        <is>
          <t>Cyrodiil Citrus</t>
        </is>
      </c>
      <c r="B218" s="79" t="n">
        <v>1490.14</v>
      </c>
      <c r="C218" s="79" t="n">
        <v>1490.14</v>
      </c>
      <c r="D218" s="79" t="n">
        <v>1490.14</v>
      </c>
      <c r="E218" s="79" t="n">
        <v>1490.14</v>
      </c>
      <c r="F218" s="79" t="n">
        <v>1490.14</v>
      </c>
    </row>
    <row r="219">
      <c r="A219" s="100" t="inlineStr">
        <is>
          <t>Perfect Roe</t>
        </is>
      </c>
      <c r="B219" s="79" t="n">
        <v>72324.8</v>
      </c>
      <c r="C219" s="79" t="n">
        <v>72324.8</v>
      </c>
      <c r="D219" s="79" t="n">
        <v>72324.8</v>
      </c>
      <c r="E219" s="79" t="n">
        <v>72324.8</v>
      </c>
      <c r="F219" s="79" t="n">
        <v>72324.8</v>
      </c>
    </row>
    <row r="220" customFormat="1" s="85">
      <c r="A220" s="90" t="inlineStr">
        <is>
          <t>Psijic Ambrosia</t>
        </is>
      </c>
      <c r="B220" s="86" t="n">
        <v>20393.26</v>
      </c>
      <c r="C220" s="79" t="n">
        <v>12059.2</v>
      </c>
      <c r="D220" s="79" t="n">
        <v>12059.2</v>
      </c>
      <c r="E220" s="79" t="n">
        <v>20393.26</v>
      </c>
      <c r="F220" s="79" t="n">
        <v>20393.26</v>
      </c>
    </row>
    <row r="221">
      <c r="A221" s="100" t="inlineStr">
        <is>
          <t>Chub, saltwater bait</t>
        </is>
      </c>
      <c r="B221" s="79" t="n">
        <v>98.20999999999999</v>
      </c>
      <c r="C221" s="79" t="n">
        <v>98.20999999999999</v>
      </c>
      <c r="D221" s="79" t="n">
        <v>98.20999999999999</v>
      </c>
      <c r="E221" s="79" t="n">
        <v>98.20999999999999</v>
      </c>
      <c r="F221" s="79" t="n">
        <v>98.20999999999999</v>
      </c>
    </row>
    <row r="222">
      <c r="A222" s="100" t="inlineStr">
        <is>
          <t>Crawlers, foul bait</t>
        </is>
      </c>
      <c r="B222" s="79" t="n">
        <v>36.32</v>
      </c>
      <c r="C222" s="79" t="n">
        <v>36.32</v>
      </c>
      <c r="D222" s="79" t="n">
        <v>36.32</v>
      </c>
      <c r="E222" s="79" t="n">
        <v>36.32</v>
      </c>
      <c r="F222" s="79" t="n">
        <v>36.32</v>
      </c>
    </row>
    <row r="223">
      <c r="A223" s="100" t="inlineStr">
        <is>
          <t>Fish Roe, foul bait</t>
        </is>
      </c>
      <c r="B223" s="79" t="n">
        <v>72.23999999999999</v>
      </c>
      <c r="C223" s="79" t="n">
        <v>72.23999999999999</v>
      </c>
      <c r="D223" s="79" t="n">
        <v>72.23999999999999</v>
      </c>
      <c r="E223" s="79" t="n">
        <v>72.23999999999999</v>
      </c>
      <c r="F223" s="79" t="n">
        <v>72.23999999999999</v>
      </c>
    </row>
    <row r="224">
      <c r="A224" s="100" t="inlineStr">
        <is>
          <t>Guts, lake bait</t>
        </is>
      </c>
      <c r="B224" s="79" t="n">
        <v>78.36</v>
      </c>
      <c r="C224" s="79" t="n">
        <v>78.36</v>
      </c>
      <c r="D224" s="79" t="n">
        <v>78.36</v>
      </c>
      <c r="E224" s="79" t="n">
        <v>78.36</v>
      </c>
      <c r="F224" s="79" t="n">
        <v>78.36</v>
      </c>
    </row>
    <row r="225">
      <c r="A225" s="100" t="inlineStr">
        <is>
          <t>Insect Parts, river bait</t>
        </is>
      </c>
      <c r="B225" s="79" t="n">
        <v>35.59</v>
      </c>
      <c r="C225" s="79" t="n">
        <v>35.59</v>
      </c>
      <c r="D225" s="79" t="n">
        <v>35.59</v>
      </c>
      <c r="E225" s="79" t="n">
        <v>35.59</v>
      </c>
      <c r="F225" s="79" t="n">
        <v>35.59</v>
      </c>
    </row>
    <row r="226">
      <c r="A226" s="100" t="inlineStr">
        <is>
          <t>Minnow, lake bait</t>
        </is>
      </c>
      <c r="B226" s="79" t="n">
        <v>42.75</v>
      </c>
      <c r="C226" s="79" t="n">
        <v>42.75</v>
      </c>
      <c r="D226" s="79" t="n">
        <v>42.75</v>
      </c>
      <c r="E226" s="79" t="n">
        <v>42.75</v>
      </c>
      <c r="F226" s="79" t="n">
        <v>42.75</v>
      </c>
    </row>
    <row r="227">
      <c r="A227" s="100" t="inlineStr">
        <is>
          <t>Shad, river bait</t>
        </is>
      </c>
      <c r="B227" s="79" t="n">
        <v>52.66</v>
      </c>
      <c r="C227" s="79" t="n">
        <v>52.66</v>
      </c>
      <c r="D227" s="79" t="n">
        <v>52.66</v>
      </c>
      <c r="E227" s="79" t="n">
        <v>52.66</v>
      </c>
      <c r="F227" s="79" t="n">
        <v>52.66</v>
      </c>
    </row>
    <row r="228">
      <c r="A228" s="100" t="inlineStr">
        <is>
          <t>Worms, saltwater bait</t>
        </is>
      </c>
      <c r="B228" s="79" t="n">
        <v>92.98</v>
      </c>
      <c r="C228" s="79" t="n">
        <v>92.98</v>
      </c>
      <c r="D228" s="79" t="n">
        <v>92.98</v>
      </c>
      <c r="E228" s="79" t="n">
        <v>92.98</v>
      </c>
      <c r="F228" s="79" t="n">
        <v>92.98</v>
      </c>
    </row>
    <row r="229" customFormat="1" s="83">
      <c r="A229" s="89" t="n"/>
      <c r="B229" s="84" t="n"/>
    </row>
    <row r="230" customFormat="1" s="83">
      <c r="A230" s="88" t="inlineStr">
        <is>
          <t>FURNISHING</t>
        </is>
      </c>
      <c r="B230" s="84" t="n"/>
    </row>
    <row r="231">
      <c r="A231" s="100" t="inlineStr">
        <is>
          <t>Regulus</t>
        </is>
      </c>
      <c r="B231" s="79" t="n">
        <v>129.64</v>
      </c>
      <c r="C231" s="79" t="n">
        <v>129.64</v>
      </c>
      <c r="D231" s="79" t="n">
        <v>129.64</v>
      </c>
      <c r="E231" s="79" t="n">
        <v>129.64</v>
      </c>
      <c r="F231" s="79" t="n">
        <v>129.64</v>
      </c>
    </row>
    <row r="232">
      <c r="A232" s="100" t="inlineStr">
        <is>
          <t>Bast</t>
        </is>
      </c>
      <c r="B232" s="79" t="n">
        <v>79.19</v>
      </c>
      <c r="C232" s="79" t="n">
        <v>79.19</v>
      </c>
      <c r="D232" s="79" t="n">
        <v>79.19</v>
      </c>
      <c r="E232" s="79" t="n">
        <v>79.19</v>
      </c>
      <c r="F232" s="79" t="n">
        <v>79.19</v>
      </c>
    </row>
    <row r="233">
      <c r="A233" s="100" t="inlineStr">
        <is>
          <t>Clean Pelt</t>
        </is>
      </c>
      <c r="B233" s="79" t="n">
        <v>14.69</v>
      </c>
      <c r="C233" s="79" t="n">
        <v>14.69</v>
      </c>
      <c r="D233" s="79" t="n">
        <v>14.69</v>
      </c>
      <c r="E233" s="79" t="n">
        <v>14.69</v>
      </c>
      <c r="F233" s="79" t="n">
        <v>14.69</v>
      </c>
    </row>
    <row r="234">
      <c r="A234" s="100" t="inlineStr">
        <is>
          <t>Heartwood</t>
        </is>
      </c>
      <c r="B234" s="79" t="n">
        <v>1991.25</v>
      </c>
      <c r="C234" s="79" t="n">
        <v>1991.25</v>
      </c>
      <c r="D234" s="79" t="n">
        <v>1991.25</v>
      </c>
      <c r="E234" s="79" t="n">
        <v>1991.25</v>
      </c>
      <c r="F234" s="79" t="n">
        <v>1991.25</v>
      </c>
    </row>
    <row r="235">
      <c r="A235" s="100" t="inlineStr">
        <is>
          <t>Ochre</t>
        </is>
      </c>
      <c r="B235" s="79" t="n">
        <v>40.95</v>
      </c>
      <c r="C235" s="79" t="n">
        <v>40.95</v>
      </c>
      <c r="D235" s="79" t="n">
        <v>40.95</v>
      </c>
      <c r="E235" s="79" t="n">
        <v>40.95</v>
      </c>
      <c r="F235" s="79" t="n">
        <v>40.95</v>
      </c>
    </row>
    <row r="236">
      <c r="A236" s="100" t="inlineStr">
        <is>
          <t>Alchemical Resin</t>
        </is>
      </c>
      <c r="B236" s="79" t="n">
        <v>21.29</v>
      </c>
      <c r="C236" s="79" t="n">
        <v>21.29</v>
      </c>
      <c r="D236" s="79" t="n">
        <v>21.29</v>
      </c>
      <c r="E236" s="79" t="n">
        <v>21.29</v>
      </c>
      <c r="F236" s="79" t="n">
        <v>21.29</v>
      </c>
    </row>
    <row r="237">
      <c r="A237" s="100" t="inlineStr">
        <is>
          <t>Mundane Rune</t>
        </is>
      </c>
      <c r="B237" s="79" t="n">
        <v>1457.1</v>
      </c>
      <c r="C237" s="79" t="n">
        <v>1457.1</v>
      </c>
      <c r="D237" s="79" t="n">
        <v>1457.1</v>
      </c>
      <c r="E237" s="79" t="n">
        <v>1457.1</v>
      </c>
      <c r="F237" s="79" t="n">
        <v>1457.1</v>
      </c>
    </row>
    <row r="238">
      <c r="A238" s="100" t="inlineStr">
        <is>
          <t>Decorative Wax</t>
        </is>
      </c>
      <c r="B238" s="79" t="n">
        <v>777.14</v>
      </c>
      <c r="C238" s="79" t="n">
        <v>777.14</v>
      </c>
      <c r="D238" s="79" t="n">
        <v>777.14</v>
      </c>
      <c r="E238" s="79" t="n">
        <v>777.14</v>
      </c>
      <c r="F238" s="79" t="n">
        <v>777.14</v>
      </c>
    </row>
    <row r="239" customFormat="1" s="83">
      <c r="A239" s="89" t="n"/>
      <c r="B239" s="84" t="n"/>
    </row>
    <row r="240" customFormat="1" s="83">
      <c r="A240" s="88" t="inlineStr">
        <is>
          <t>STYLE MATERIALS</t>
        </is>
      </c>
      <c r="B240" s="84" t="n"/>
    </row>
    <row r="241">
      <c r="A241" s="100" t="inlineStr">
        <is>
          <t>Polished Shilling</t>
        </is>
      </c>
      <c r="B241" s="79" t="n">
        <v>359.16</v>
      </c>
      <c r="C241" s="79" t="n">
        <v>359.16</v>
      </c>
      <c r="D241" s="79" t="n">
        <v>359.16</v>
      </c>
      <c r="E241" s="79" t="n">
        <v>359.16</v>
      </c>
      <c r="F241" s="79" t="n">
        <v>359.16</v>
      </c>
    </row>
    <row r="242">
      <c r="A242" s="100" t="inlineStr">
        <is>
          <t>Goldscale</t>
        </is>
      </c>
      <c r="B242" s="79" t="n">
        <v>156.84</v>
      </c>
      <c r="C242" s="79" t="n">
        <v>156.84</v>
      </c>
      <c r="D242" s="79" t="n">
        <v>156.84</v>
      </c>
      <c r="E242" s="79" t="n">
        <v>156.84</v>
      </c>
      <c r="F242" s="79" t="n">
        <v>156.84</v>
      </c>
    </row>
    <row r="243">
      <c r="A243" s="100" t="inlineStr">
        <is>
          <t>Eagle Feather</t>
        </is>
      </c>
      <c r="B243" s="79" t="n">
        <v>107.09</v>
      </c>
      <c r="C243" s="79" t="n">
        <v>107.09</v>
      </c>
      <c r="D243" s="79" t="n">
        <v>107.09</v>
      </c>
      <c r="E243" s="79" t="n">
        <v>107.09</v>
      </c>
      <c r="F243" s="79" t="n">
        <v>107.09</v>
      </c>
    </row>
    <row r="244">
      <c r="A244" s="100" t="inlineStr">
        <is>
          <t>Burnished Goldscale</t>
        </is>
      </c>
      <c r="B244" s="79" t="n">
        <v>3344.65</v>
      </c>
      <c r="C244" s="79" t="n">
        <v>3344.65</v>
      </c>
      <c r="D244" s="79" t="n">
        <v>3344.65</v>
      </c>
      <c r="E244" s="79" t="n">
        <v>3344.65</v>
      </c>
      <c r="F244" s="79" t="n">
        <v>3344.65</v>
      </c>
    </row>
    <row r="245">
      <c r="A245" s="100" t="inlineStr">
        <is>
          <t>Etched Molybdenum</t>
        </is>
      </c>
      <c r="B245" s="79" t="n">
        <v>491.1</v>
      </c>
      <c r="C245" s="79" t="n">
        <v>491.1</v>
      </c>
      <c r="D245" s="79" t="n">
        <v>491.1</v>
      </c>
      <c r="E245" s="79" t="n">
        <v>491.1</v>
      </c>
      <c r="F245" s="79" t="n">
        <v>491.1</v>
      </c>
    </row>
    <row r="246">
      <c r="A246" s="100" t="inlineStr">
        <is>
          <t>Etched Adamantite</t>
        </is>
      </c>
      <c r="B246" s="79" t="n">
        <v>2466.81</v>
      </c>
      <c r="C246" s="79" t="n">
        <v>2466.81</v>
      </c>
      <c r="D246" s="79" t="n">
        <v>2466.81</v>
      </c>
      <c r="E246" s="79" t="n">
        <v>2466.81</v>
      </c>
      <c r="F246" s="79" t="n">
        <v>2466.81</v>
      </c>
    </row>
    <row r="247">
      <c r="A247" s="100" t="inlineStr">
        <is>
          <t>Etched Corundum</t>
        </is>
      </c>
      <c r="B247" s="79" t="n">
        <v>1846.02</v>
      </c>
      <c r="C247" s="79" t="n">
        <v>1846.02</v>
      </c>
      <c r="D247" s="79" t="n">
        <v>1846.02</v>
      </c>
      <c r="E247" s="79" t="n">
        <v>1846.02</v>
      </c>
      <c r="F247" s="79" t="n">
        <v>1846.02</v>
      </c>
    </row>
    <row r="248">
      <c r="A248" s="100" t="inlineStr">
        <is>
          <t>Etched Manganese</t>
        </is>
      </c>
      <c r="B248" s="79" t="n">
        <v>1179.68</v>
      </c>
      <c r="C248" s="79" t="n">
        <v>1179.68</v>
      </c>
      <c r="D248" s="79" t="n">
        <v>1179.68</v>
      </c>
      <c r="E248" s="79" t="n">
        <v>1179.68</v>
      </c>
      <c r="F248" s="79" t="n">
        <v>1179.68</v>
      </c>
    </row>
    <row r="249">
      <c r="A249" s="100" t="inlineStr">
        <is>
          <t>Etched Bronze</t>
        </is>
      </c>
      <c r="B249" s="79" t="n">
        <v>3056.52</v>
      </c>
      <c r="C249" s="79" t="n">
        <v>3056.52</v>
      </c>
      <c r="D249" s="79" t="n">
        <v>3056.52</v>
      </c>
      <c r="E249" s="79" t="n">
        <v>3056.52</v>
      </c>
      <c r="F249" s="79" t="n">
        <v>3056.52</v>
      </c>
    </row>
    <row r="250">
      <c r="A250" s="100" t="inlineStr">
        <is>
          <t>Pristine Daedric Heart</t>
        </is>
      </c>
      <c r="B250" s="79" t="n">
        <v>40839.47</v>
      </c>
      <c r="C250" s="79" t="n">
        <v>40839.47</v>
      </c>
      <c r="D250" s="79" t="n">
        <v>40839.47</v>
      </c>
      <c r="E250" s="79" t="n">
        <v>40839.47</v>
      </c>
      <c r="F250" s="79" t="n">
        <v>40839.47</v>
      </c>
    </row>
    <row r="251">
      <c r="A251" s="100" t="inlineStr">
        <is>
          <t>Palladium</t>
        </is>
      </c>
      <c r="B251" s="79" t="n">
        <v>14.69</v>
      </c>
      <c r="C251" s="79" t="n">
        <v>14.69</v>
      </c>
      <c r="D251" s="79" t="n">
        <v>14.69</v>
      </c>
      <c r="E251" s="79" t="n">
        <v>14.69</v>
      </c>
      <c r="F251" s="79" t="n">
        <v>14.69</v>
      </c>
    </row>
    <row r="252">
      <c r="A252" s="100" t="inlineStr">
        <is>
          <t>Cassiterite</t>
        </is>
      </c>
      <c r="B252" s="79" t="n">
        <v>187.92</v>
      </c>
      <c r="C252" s="79" t="n">
        <v>187.92</v>
      </c>
      <c r="D252" s="79" t="n">
        <v>187.92</v>
      </c>
      <c r="E252" s="79" t="n">
        <v>187.92</v>
      </c>
      <c r="F252" s="79" t="n">
        <v>187.92</v>
      </c>
    </row>
    <row r="253">
      <c r="A253" s="100" t="inlineStr">
        <is>
          <t>Shimmering Sand</t>
        </is>
      </c>
      <c r="B253" s="79" t="n">
        <v>4453.73</v>
      </c>
      <c r="C253" s="79" t="n">
        <v>4435.73</v>
      </c>
      <c r="D253" s="79" t="n">
        <v>4435.73</v>
      </c>
      <c r="E253" s="79" t="n">
        <v>4435.73</v>
      </c>
      <c r="F253" s="79" t="n">
        <v>4435.73</v>
      </c>
    </row>
    <row r="254">
      <c r="A254" s="100" t="inlineStr">
        <is>
          <t>Blaze-Veined Prism</t>
        </is>
      </c>
      <c r="B254" s="79" t="n">
        <v>864.86</v>
      </c>
      <c r="C254" s="79" t="n">
        <v>864.86</v>
      </c>
      <c r="D254" s="79" t="n">
        <v>864.86</v>
      </c>
      <c r="E254" s="79" t="n">
        <v>864.86</v>
      </c>
      <c r="F254" s="79" t="n">
        <v>864.86</v>
      </c>
    </row>
    <row r="255">
      <c r="A255" s="100" t="inlineStr">
        <is>
          <t>Tempered Brass</t>
        </is>
      </c>
      <c r="B255" s="79" t="n">
        <v>4137.65</v>
      </c>
      <c r="C255" s="79" t="n">
        <v>4137.65</v>
      </c>
      <c r="D255" s="79" t="n">
        <v>4137.65</v>
      </c>
      <c r="E255" s="79" t="n">
        <v>4137.65</v>
      </c>
      <c r="F255" s="79" t="n">
        <v>4137.65</v>
      </c>
    </row>
    <row r="256">
      <c r="A256" s="100" t="inlineStr">
        <is>
          <t>Flint</t>
        </is>
      </c>
      <c r="B256" s="79" t="n">
        <v>16.83</v>
      </c>
      <c r="C256" s="79" t="n">
        <v>16.83</v>
      </c>
      <c r="D256" s="79" t="n">
        <v>16.83</v>
      </c>
      <c r="E256" s="79" t="n">
        <v>16.83</v>
      </c>
      <c r="F256" s="79" t="n">
        <v>16.83</v>
      </c>
    </row>
    <row r="257">
      <c r="A257" s="100" t="inlineStr">
        <is>
          <t>Arkthzand Sprocket</t>
        </is>
      </c>
      <c r="B257" s="79" t="n">
        <v>4206.76</v>
      </c>
      <c r="C257" s="79" t="n">
        <v>4206.76</v>
      </c>
      <c r="D257" s="79" t="n">
        <v>4206.76</v>
      </c>
      <c r="E257" s="79" t="n">
        <v>4206.76</v>
      </c>
      <c r="F257" s="79" t="n">
        <v>4206.76</v>
      </c>
    </row>
    <row r="258">
      <c r="A258" s="100" t="inlineStr">
        <is>
          <t>Bone Pyre Ash</t>
        </is>
      </c>
      <c r="B258" s="79" t="n">
        <v>2486.51</v>
      </c>
      <c r="C258" s="79" t="n">
        <v>2486.51</v>
      </c>
      <c r="D258" s="79" t="n">
        <v>2486.51</v>
      </c>
      <c r="E258" s="79" t="n">
        <v>2486.51</v>
      </c>
      <c r="F258" s="79" t="n">
        <v>2486.51</v>
      </c>
    </row>
    <row r="259">
      <c r="A259" s="100" t="inlineStr">
        <is>
          <t>Ash Canvas</t>
        </is>
      </c>
      <c r="B259" s="79" t="n">
        <v>43.63</v>
      </c>
      <c r="C259" s="79" t="n">
        <v>43.63</v>
      </c>
      <c r="D259" s="79" t="n">
        <v>43.63</v>
      </c>
      <c r="E259" s="79" t="n">
        <v>43.63</v>
      </c>
      <c r="F259" s="79" t="n">
        <v>43.63</v>
      </c>
    </row>
    <row r="260">
      <c r="A260" s="100" t="inlineStr">
        <is>
          <t>Tainted Blood</t>
        </is>
      </c>
      <c r="B260" s="79" t="n">
        <v>148.08</v>
      </c>
      <c r="C260" s="79" t="n">
        <v>148.08</v>
      </c>
      <c r="D260" s="79" t="n">
        <v>148.08</v>
      </c>
      <c r="E260" s="79" t="n">
        <v>148.08</v>
      </c>
      <c r="F260" s="79" t="n">
        <v>148.08</v>
      </c>
    </row>
    <row r="261">
      <c r="A261" s="100" t="inlineStr">
        <is>
          <t>Bronze</t>
        </is>
      </c>
      <c r="B261" s="79" t="n">
        <v>10.89</v>
      </c>
      <c r="C261" s="79" t="n">
        <v>10.89</v>
      </c>
      <c r="D261" s="79" t="n">
        <v>10.89</v>
      </c>
      <c r="E261" s="79" t="n">
        <v>10.89</v>
      </c>
      <c r="F261" s="79" t="n">
        <v>10.89</v>
      </c>
    </row>
    <row r="262">
      <c r="A262" s="100" t="inlineStr">
        <is>
          <t>Marsh Nettle Sprig</t>
        </is>
      </c>
      <c r="B262" s="79" t="n">
        <v>392.04</v>
      </c>
      <c r="C262" s="79" t="n">
        <v>392.04</v>
      </c>
      <c r="D262" s="79" t="n">
        <v>392.04</v>
      </c>
      <c r="E262" s="79" t="n">
        <v>392.04</v>
      </c>
      <c r="F262" s="79" t="n">
        <v>392.04</v>
      </c>
    </row>
    <row r="263">
      <c r="A263" s="100" t="inlineStr">
        <is>
          <t>Gloomspore Chitin</t>
        </is>
      </c>
      <c r="B263" s="79" t="n">
        <v>546.52</v>
      </c>
      <c r="C263" s="79" t="n">
        <v>546.52</v>
      </c>
      <c r="D263" s="79" t="n">
        <v>546.52</v>
      </c>
      <c r="E263" s="79" t="n">
        <v>546.52</v>
      </c>
      <c r="F263" s="79" t="n">
        <v>546.52</v>
      </c>
    </row>
    <row r="264">
      <c r="A264" s="100" t="inlineStr">
        <is>
          <t>Necrom Incense</t>
        </is>
      </c>
      <c r="B264" s="79" t="n">
        <v>735.37</v>
      </c>
      <c r="C264" s="79" t="n">
        <v>735.37</v>
      </c>
      <c r="D264" s="79" t="n">
        <v>735.37</v>
      </c>
      <c r="E264" s="79" t="n">
        <v>735.37</v>
      </c>
      <c r="F264" s="79" t="n">
        <v>735.37</v>
      </c>
    </row>
    <row r="265">
      <c r="A265" s="100" t="inlineStr">
        <is>
          <t>Bloodroot Flux</t>
        </is>
      </c>
      <c r="B265" s="79" t="n">
        <v>496.63</v>
      </c>
      <c r="C265" s="79" t="n">
        <v>496.63</v>
      </c>
      <c r="D265" s="79" t="n">
        <v>496.63</v>
      </c>
      <c r="E265" s="79" t="n">
        <v>496.63</v>
      </c>
      <c r="F265" s="79" t="n">
        <v>496.63</v>
      </c>
    </row>
    <row r="266">
      <c r="A266" s="100" t="inlineStr">
        <is>
          <t>Molybdenum</t>
        </is>
      </c>
      <c r="B266" s="79" t="n">
        <v>22.24</v>
      </c>
      <c r="C266" s="79" t="n">
        <v>22.24</v>
      </c>
      <c r="D266" s="79" t="n">
        <v>22.24</v>
      </c>
      <c r="E266" s="79" t="n">
        <v>22.24</v>
      </c>
      <c r="F266" s="79" t="n">
        <v>22.24</v>
      </c>
    </row>
    <row r="267">
      <c r="A267" s="100" t="inlineStr">
        <is>
          <t>Volcanic Viridian</t>
        </is>
      </c>
      <c r="B267" s="79" t="n">
        <v>466.14</v>
      </c>
      <c r="C267" s="79" t="n">
        <v>466.14</v>
      </c>
      <c r="D267" s="79" t="n">
        <v>466.14</v>
      </c>
      <c r="E267" s="79" t="n">
        <v>466.14</v>
      </c>
      <c r="F267" s="79" t="n">
        <v>466.14</v>
      </c>
    </row>
    <row r="268">
      <c r="A268" s="100" t="inlineStr">
        <is>
          <t>Star Sapphire</t>
        </is>
      </c>
      <c r="B268" s="79" t="n">
        <v>322.97</v>
      </c>
      <c r="C268" s="79" t="n">
        <v>322.97</v>
      </c>
      <c r="D268" s="79" t="n">
        <v>322.97</v>
      </c>
      <c r="E268" s="79" t="n">
        <v>322.97</v>
      </c>
      <c r="F268" s="79" t="n">
        <v>322.97</v>
      </c>
    </row>
    <row r="269">
      <c r="A269" s="100" t="inlineStr">
        <is>
          <t>Terror Oil</t>
        </is>
      </c>
      <c r="B269" s="79" t="n">
        <v>1591.21</v>
      </c>
      <c r="C269" s="79" t="n">
        <v>1591.21</v>
      </c>
      <c r="D269" s="79" t="n">
        <v>1591.21</v>
      </c>
      <c r="E269" s="79" t="n">
        <v>1591.21</v>
      </c>
      <c r="F269" s="79" t="n">
        <v>1591.21</v>
      </c>
    </row>
    <row r="270">
      <c r="A270" s="100" t="inlineStr">
        <is>
          <t>Goblin-Cloth Scrap</t>
        </is>
      </c>
      <c r="B270" s="79" t="n">
        <v>538.45</v>
      </c>
      <c r="C270" s="79" t="n">
        <v>538.45</v>
      </c>
      <c r="D270" s="79" t="n">
        <v>538.45</v>
      </c>
      <c r="E270" s="79" t="n">
        <v>538.45</v>
      </c>
      <c r="F270" s="79" t="n">
        <v>538.45</v>
      </c>
    </row>
    <row r="271">
      <c r="A271" s="100" t="inlineStr">
        <is>
          <t>Filed Barbs</t>
        </is>
      </c>
      <c r="B271" s="79" t="n">
        <v>562.47</v>
      </c>
      <c r="C271" s="79" t="n">
        <v>562.47</v>
      </c>
      <c r="D271" s="79" t="n">
        <v>562.47</v>
      </c>
      <c r="E271" s="79" t="n">
        <v>562.47</v>
      </c>
      <c r="F271" s="79" t="n">
        <v>562.47</v>
      </c>
    </row>
    <row r="272">
      <c r="A272" s="100" t="inlineStr">
        <is>
          <t>Daedra Heart</t>
        </is>
      </c>
      <c r="B272" s="79" t="n">
        <v>124.84</v>
      </c>
      <c r="C272" s="79" t="n">
        <v>124.84</v>
      </c>
      <c r="D272" s="79" t="n">
        <v>124.84</v>
      </c>
      <c r="E272" s="79" t="n">
        <v>124.84</v>
      </c>
      <c r="F272" s="79" t="n">
        <v>124.84</v>
      </c>
    </row>
    <row r="273">
      <c r="A273" s="100" t="inlineStr">
        <is>
          <t>Lion Fang</t>
        </is>
      </c>
      <c r="B273" s="79" t="n">
        <v>115.84</v>
      </c>
      <c r="C273" s="79" t="n">
        <v>115.84</v>
      </c>
      <c r="D273" s="79" t="n">
        <v>115.84</v>
      </c>
      <c r="E273" s="79" t="n">
        <v>115.84</v>
      </c>
      <c r="F273" s="79" t="n">
        <v>115.84</v>
      </c>
    </row>
    <row r="274">
      <c r="A274" s="100" t="inlineStr">
        <is>
          <t>Black Beeswax</t>
        </is>
      </c>
      <c r="B274" s="79" t="n">
        <v>366.28</v>
      </c>
      <c r="C274" s="79" t="n">
        <v>366.28</v>
      </c>
      <c r="D274" s="79" t="n">
        <v>366.28</v>
      </c>
      <c r="E274" s="79" t="n">
        <v>366.28</v>
      </c>
      <c r="F274" s="79" t="n">
        <v>366.28</v>
      </c>
    </row>
    <row r="275">
      <c r="A275" s="100" t="inlineStr">
        <is>
          <t>Obsidian</t>
        </is>
      </c>
      <c r="B275" s="79" t="n">
        <v>21.53</v>
      </c>
      <c r="C275" s="79" t="n">
        <v>21.53</v>
      </c>
      <c r="D275" s="79" t="n">
        <v>21.53</v>
      </c>
      <c r="E275" s="79" t="n">
        <v>21.53</v>
      </c>
      <c r="F275" s="79" t="n">
        <v>21.53</v>
      </c>
    </row>
    <row r="276">
      <c r="A276" s="100" t="inlineStr">
        <is>
          <t>Funerary Wrappings</t>
        </is>
      </c>
      <c r="B276" s="79" t="n">
        <v>1618.93</v>
      </c>
      <c r="C276" s="79" t="n">
        <v>1618.93</v>
      </c>
      <c r="D276" s="79" t="n">
        <v>1618.93</v>
      </c>
      <c r="E276" s="79" t="n">
        <v>1618.93</v>
      </c>
      <c r="F276" s="79" t="n">
        <v>1618.93</v>
      </c>
    </row>
    <row r="277">
      <c r="A277" s="100" t="inlineStr">
        <is>
          <t>Crocodile Leather</t>
        </is>
      </c>
      <c r="B277" s="79" t="n">
        <v>838.08</v>
      </c>
      <c r="C277" s="79" t="n">
        <v>838.08</v>
      </c>
      <c r="D277" s="79" t="n">
        <v>838.08</v>
      </c>
      <c r="E277" s="79" t="n">
        <v>838.08</v>
      </c>
      <c r="F277" s="79" t="n">
        <v>838.08</v>
      </c>
    </row>
    <row r="278">
      <c r="A278" s="100" t="inlineStr">
        <is>
          <t>Gilding Salts</t>
        </is>
      </c>
      <c r="B278" s="79" t="n">
        <v>469.19</v>
      </c>
      <c r="C278" s="79" t="n">
        <v>469.19</v>
      </c>
      <c r="D278" s="79" t="n">
        <v>469.19</v>
      </c>
      <c r="E278" s="79" t="n">
        <v>469.19</v>
      </c>
      <c r="F278" s="79" t="n">
        <v>469.19</v>
      </c>
    </row>
    <row r="279">
      <c r="A279" s="100" t="inlineStr">
        <is>
          <t>Pristine Shroud</t>
        </is>
      </c>
      <c r="B279" s="79" t="n">
        <v>123.36</v>
      </c>
      <c r="C279" s="79" t="n">
        <v>123.36</v>
      </c>
      <c r="D279" s="79" t="n">
        <v>123.36</v>
      </c>
      <c r="E279" s="79" t="n">
        <v>123.36</v>
      </c>
      <c r="F279" s="79" t="n">
        <v>123.36</v>
      </c>
    </row>
    <row r="280">
      <c r="A280" s="100" t="inlineStr">
        <is>
          <t>Minotaur Bezoar</t>
        </is>
      </c>
      <c r="B280" s="79" t="n">
        <v>740.67</v>
      </c>
      <c r="C280" s="79" t="n">
        <v>740.67</v>
      </c>
      <c r="D280" s="79" t="n">
        <v>740.67</v>
      </c>
      <c r="E280" s="79" t="n">
        <v>740.67</v>
      </c>
      <c r="F280" s="79" t="n">
        <v>740.67</v>
      </c>
    </row>
    <row r="281">
      <c r="A281" s="100" t="inlineStr">
        <is>
          <t>Squid Ink</t>
        </is>
      </c>
      <c r="B281" s="79" t="n">
        <v>2298.15</v>
      </c>
      <c r="C281" s="79" t="n">
        <v>2298.15</v>
      </c>
      <c r="D281" s="79" t="n">
        <v>2298.15</v>
      </c>
      <c r="E281" s="79" t="n">
        <v>2298.15</v>
      </c>
      <c r="F281" s="79" t="n">
        <v>2298.15</v>
      </c>
    </row>
    <row r="282">
      <c r="A282" s="100" t="inlineStr">
        <is>
          <t>Warrior's Heart Ashes</t>
        </is>
      </c>
      <c r="B282" s="79" t="n">
        <v>376.78</v>
      </c>
      <c r="C282" s="79" t="n">
        <v>376.78</v>
      </c>
      <c r="D282" s="79" t="n">
        <v>376.78</v>
      </c>
      <c r="E282" s="79" t="n">
        <v>376.78</v>
      </c>
      <c r="F282" s="79" t="n">
        <v>376.78</v>
      </c>
    </row>
    <row r="283">
      <c r="A283" s="100" t="inlineStr">
        <is>
          <t>Defiled Whiskers</t>
        </is>
      </c>
      <c r="B283" s="79" t="n">
        <v>1413.8</v>
      </c>
      <c r="C283" s="79" t="n">
        <v>1413.8</v>
      </c>
      <c r="D283" s="79" t="n">
        <v>1413.8</v>
      </c>
      <c r="E283" s="79" t="n">
        <v>1413.8</v>
      </c>
      <c r="F283" s="79" t="n">
        <v>1413.8</v>
      </c>
    </row>
    <row r="284">
      <c r="A284" s="100" t="inlineStr">
        <is>
          <t>Preserving Saltwater</t>
        </is>
      </c>
      <c r="B284" s="79" t="n">
        <v>4935.34</v>
      </c>
      <c r="C284" s="79" t="n">
        <v>4935.34</v>
      </c>
      <c r="D284" s="79" t="n">
        <v>4935.34</v>
      </c>
      <c r="E284" s="79" t="n">
        <v>4935.34</v>
      </c>
      <c r="F284" s="79" t="n">
        <v>4935.34</v>
      </c>
    </row>
    <row r="285">
      <c r="A285" s="100" t="inlineStr">
        <is>
          <t>Dwemer Frame</t>
        </is>
      </c>
      <c r="B285" s="79" t="n">
        <v>1433.12</v>
      </c>
      <c r="C285" s="79" t="n">
        <v>1433.12</v>
      </c>
      <c r="D285" s="79" t="n">
        <v>1433.12</v>
      </c>
      <c r="E285" s="79" t="n">
        <v>1433.12</v>
      </c>
      <c r="F285" s="79" t="n">
        <v>1433.12</v>
      </c>
    </row>
    <row r="286">
      <c r="A286" s="100" t="inlineStr">
        <is>
          <t>Dragon Scute</t>
        </is>
      </c>
      <c r="B286" s="79" t="n">
        <v>98.08</v>
      </c>
      <c r="C286" s="79" t="n">
        <v>98.08</v>
      </c>
      <c r="D286" s="79" t="n">
        <v>98.08</v>
      </c>
      <c r="E286" s="79" t="n">
        <v>98.08</v>
      </c>
      <c r="F286" s="79" t="n">
        <v>98.08</v>
      </c>
    </row>
    <row r="287">
      <c r="A287" s="100" t="inlineStr">
        <is>
          <t>Tenebrous Cord</t>
        </is>
      </c>
      <c r="B287" s="79" t="n">
        <v>193.56</v>
      </c>
      <c r="C287" s="79" t="n">
        <v>193.56</v>
      </c>
      <c r="D287" s="79" t="n">
        <v>193.56</v>
      </c>
      <c r="E287" s="79" t="n">
        <v>193.56</v>
      </c>
      <c r="F287" s="79" t="n">
        <v>193.56</v>
      </c>
    </row>
    <row r="288">
      <c r="A288" s="100" t="inlineStr">
        <is>
          <t>Night Pumice</t>
        </is>
      </c>
      <c r="B288" s="79" t="n">
        <v>11287.58</v>
      </c>
      <c r="C288" s="79" t="n">
        <v>11287.58</v>
      </c>
      <c r="D288" s="79" t="n">
        <v>11287.58</v>
      </c>
      <c r="E288" s="79" t="n">
        <v>11287.58</v>
      </c>
      <c r="F288" s="79" t="n">
        <v>11287.58</v>
      </c>
    </row>
    <row r="289">
      <c r="A289" s="100" t="inlineStr">
        <is>
          <t>Hackwing Plumage</t>
        </is>
      </c>
      <c r="B289" s="79" t="n">
        <v>4736.29</v>
      </c>
      <c r="C289" s="79" t="n">
        <v>4736.29</v>
      </c>
      <c r="D289" s="79" t="n">
        <v>4736.29</v>
      </c>
      <c r="E289" s="79" t="n">
        <v>4736.29</v>
      </c>
      <c r="F289" s="79" t="n">
        <v>4736.29</v>
      </c>
    </row>
    <row r="290">
      <c r="A290" s="100" t="inlineStr">
        <is>
          <t>Dragon Bone</t>
        </is>
      </c>
      <c r="B290" s="79" t="n">
        <v>3159.31</v>
      </c>
      <c r="C290" s="79" t="n">
        <v>3159.31</v>
      </c>
      <c r="D290" s="79" t="n">
        <v>3159.31</v>
      </c>
      <c r="E290" s="79" t="n">
        <v>3159.31</v>
      </c>
      <c r="F290" s="79" t="n">
        <v>3159.31</v>
      </c>
    </row>
    <row r="291">
      <c r="A291" s="100" t="inlineStr">
        <is>
          <t>Indigo Lucent</t>
        </is>
      </c>
      <c r="B291" s="79" t="n">
        <v>498.96</v>
      </c>
      <c r="C291" s="79" t="n">
        <v>498.96</v>
      </c>
      <c r="D291" s="79" t="n">
        <v>498.96</v>
      </c>
      <c r="E291" s="79" t="n">
        <v>498.96</v>
      </c>
      <c r="F291" s="79" t="n">
        <v>498.96</v>
      </c>
    </row>
    <row r="292">
      <c r="A292" s="100" t="inlineStr">
        <is>
          <t>Firesong Skarn</t>
        </is>
      </c>
      <c r="B292" s="79" t="n">
        <v>1173.11</v>
      </c>
      <c r="C292" s="79" t="n">
        <v>1173.11</v>
      </c>
      <c r="D292" s="79" t="n">
        <v>1173.11</v>
      </c>
      <c r="E292" s="79" t="n">
        <v>1173.11</v>
      </c>
      <c r="F292" s="79" t="n">
        <v>1173.11</v>
      </c>
    </row>
    <row r="293">
      <c r="A293" s="100" t="inlineStr">
        <is>
          <t>Malachite</t>
        </is>
      </c>
      <c r="B293" s="79" t="n">
        <v>132.92</v>
      </c>
      <c r="C293" s="79" t="n">
        <v>132.92</v>
      </c>
      <c r="D293" s="79" t="n">
        <v>132.92</v>
      </c>
      <c r="E293" s="79" t="n">
        <v>132.92</v>
      </c>
      <c r="F293" s="79" t="n">
        <v>132.92</v>
      </c>
    </row>
    <row r="294">
      <c r="A294" s="100" t="inlineStr">
        <is>
          <t>Bat Oil</t>
        </is>
      </c>
      <c r="B294" s="79" t="n">
        <v>214.63</v>
      </c>
      <c r="C294" s="79" t="n">
        <v>214.63</v>
      </c>
      <c r="D294" s="79" t="n">
        <v>214.63</v>
      </c>
      <c r="E294" s="79" t="n">
        <v>214.63</v>
      </c>
      <c r="F294" s="79" t="n">
        <v>214.63</v>
      </c>
    </row>
    <row r="295">
      <c r="A295" s="91" t="inlineStr">
        <is>
          <t>Grinstones</t>
        </is>
      </c>
      <c r="B295" s="79" t="n">
        <v>62777.78</v>
      </c>
      <c r="C295" s="79" t="n">
        <v>62777.78</v>
      </c>
      <c r="D295" s="79" t="n">
        <v>62777.78</v>
      </c>
      <c r="E295" s="79" t="n">
        <v>62777.78</v>
      </c>
      <c r="F295" s="79" t="n">
        <v>62777.78</v>
      </c>
    </row>
    <row r="296">
      <c r="A296" s="100" t="inlineStr">
        <is>
          <t>Viridian Phial</t>
        </is>
      </c>
      <c r="B296" s="79" t="n">
        <v>574.15</v>
      </c>
      <c r="C296" s="79" t="n">
        <v>574.15</v>
      </c>
      <c r="D296" s="79" t="n">
        <v>574.15</v>
      </c>
      <c r="E296" s="79" t="n">
        <v>574.15</v>
      </c>
      <c r="F296" s="79" t="n">
        <v>574.15</v>
      </c>
    </row>
    <row r="297">
      <c r="A297" s="100" t="inlineStr">
        <is>
          <t>Adamantite</t>
        </is>
      </c>
      <c r="B297" s="79" t="n">
        <v>18.91</v>
      </c>
      <c r="C297" s="79" t="n">
        <v>18.91</v>
      </c>
      <c r="D297" s="79" t="n">
        <v>18.91</v>
      </c>
      <c r="E297" s="79" t="n">
        <v>18.91</v>
      </c>
      <c r="F297" s="79" t="n">
        <v>18.91</v>
      </c>
    </row>
    <row r="298">
      <c r="A298" s="100" t="inlineStr">
        <is>
          <t>Refined Bonemold Resin</t>
        </is>
      </c>
      <c r="B298" s="79" t="n">
        <v>4196.77</v>
      </c>
      <c r="C298" s="79" t="n">
        <v>4196.77</v>
      </c>
      <c r="D298" s="79" t="n">
        <v>4196.77</v>
      </c>
      <c r="E298" s="79" t="n">
        <v>4196.77</v>
      </c>
      <c r="F298" s="79" t="n">
        <v>4196.77</v>
      </c>
    </row>
    <row r="299">
      <c r="A299" s="100" t="inlineStr">
        <is>
          <t>Amber Marble</t>
        </is>
      </c>
      <c r="B299" s="79" t="n">
        <v>182.92</v>
      </c>
      <c r="C299" s="79" t="n">
        <v>182.92</v>
      </c>
      <c r="D299" s="79" t="n">
        <v>182.92</v>
      </c>
      <c r="E299" s="79" t="n">
        <v>182.92</v>
      </c>
      <c r="F299" s="79" t="n">
        <v>182.92</v>
      </c>
    </row>
    <row r="300">
      <c r="A300" s="100" t="inlineStr">
        <is>
          <t>Red Diamond Seal</t>
        </is>
      </c>
      <c r="B300" s="79" t="n">
        <v>1711.13</v>
      </c>
      <c r="C300" s="79" t="n">
        <v>1711.13</v>
      </c>
      <c r="D300" s="79" t="n">
        <v>1711.13</v>
      </c>
      <c r="E300" s="79" t="n">
        <v>1711.13</v>
      </c>
      <c r="F300" s="79" t="n">
        <v>1711.13</v>
      </c>
    </row>
    <row r="301">
      <c r="A301" s="100" t="inlineStr">
        <is>
          <t>Etched Nickel</t>
        </is>
      </c>
      <c r="B301" s="79" t="n">
        <v>541.85</v>
      </c>
      <c r="C301" s="79" t="n">
        <v>541.85</v>
      </c>
      <c r="D301" s="79" t="n">
        <v>541.85</v>
      </c>
      <c r="E301" s="79" t="n">
        <v>541.85</v>
      </c>
      <c r="F301" s="79" t="n">
        <v>541.85</v>
      </c>
    </row>
    <row r="302">
      <c r="A302" s="100" t="inlineStr">
        <is>
          <t>Vibrant Tumeric</t>
        </is>
      </c>
      <c r="B302" s="79" t="n">
        <v>1485.91</v>
      </c>
      <c r="C302" s="79" t="n">
        <v>1485.91</v>
      </c>
      <c r="D302" s="79" t="n">
        <v>1485.91</v>
      </c>
      <c r="E302" s="79" t="n">
        <v>1485.91</v>
      </c>
      <c r="F302" s="79" t="n">
        <v>1485.91</v>
      </c>
    </row>
    <row r="303">
      <c r="A303" s="100" t="inlineStr">
        <is>
          <t>Bloodscent Dew</t>
        </is>
      </c>
      <c r="B303" s="79" t="n">
        <v>710.71</v>
      </c>
      <c r="C303" s="79" t="n">
        <v>710.71</v>
      </c>
      <c r="D303" s="79" t="n">
        <v>710.71</v>
      </c>
      <c r="E303" s="79" t="n">
        <v>710.71</v>
      </c>
      <c r="F303" s="79" t="n">
        <v>710.71</v>
      </c>
    </row>
    <row r="304">
      <c r="A304" s="100" t="inlineStr">
        <is>
          <t>Fryse Willow</t>
        </is>
      </c>
      <c r="B304" s="79" t="n">
        <v>1557.92</v>
      </c>
      <c r="C304" s="79" t="n">
        <v>1557.92</v>
      </c>
      <c r="D304" s="79" t="n">
        <v>1557.92</v>
      </c>
      <c r="E304" s="79" t="n">
        <v>1557.92</v>
      </c>
      <c r="F304" s="79" t="n">
        <v>1557.92</v>
      </c>
    </row>
    <row r="305">
      <c r="A305" s="100" t="inlineStr">
        <is>
          <t>Nickel</t>
        </is>
      </c>
      <c r="B305" s="79" t="n">
        <v>24.92</v>
      </c>
      <c r="C305" s="79" t="n">
        <v>24.92</v>
      </c>
      <c r="D305" s="79" t="n">
        <v>24.92</v>
      </c>
      <c r="E305" s="79" t="n">
        <v>24.92</v>
      </c>
      <c r="F305" s="79" t="n">
        <v>24.92</v>
      </c>
    </row>
    <row r="306">
      <c r="A306" s="100" t="inlineStr">
        <is>
          <t>Ivory Brigade Clasp</t>
        </is>
      </c>
      <c r="B306" s="79" t="n">
        <v>9706.030000000001</v>
      </c>
      <c r="C306" s="79" t="n">
        <v>9706.030000000001</v>
      </c>
      <c r="D306" s="79" t="n">
        <v>9706.030000000001</v>
      </c>
      <c r="E306" s="79" t="n">
        <v>9706.030000000001</v>
      </c>
      <c r="F306" s="79" t="n">
        <v>9706.030000000001</v>
      </c>
    </row>
    <row r="307">
      <c r="A307" s="100" t="inlineStr">
        <is>
          <t>Moonstone</t>
        </is>
      </c>
      <c r="B307" s="79" t="n">
        <v>18.35</v>
      </c>
      <c r="C307" s="79" t="n">
        <v>18.35</v>
      </c>
      <c r="D307" s="79" t="n">
        <v>18.35</v>
      </c>
      <c r="E307" s="79" t="n">
        <v>18.35</v>
      </c>
      <c r="F307" s="79" t="n">
        <v>18.35</v>
      </c>
    </row>
    <row r="308">
      <c r="A308" s="100" t="inlineStr">
        <is>
          <t>Festering Dreamcloth</t>
        </is>
      </c>
      <c r="B308" s="79" t="n">
        <v>6806.89</v>
      </c>
      <c r="C308" s="79" t="n">
        <v>6806.89</v>
      </c>
      <c r="D308" s="79" t="n">
        <v>6806.89</v>
      </c>
      <c r="E308" s="79" t="n">
        <v>6806.89</v>
      </c>
      <c r="F308" s="79" t="n">
        <v>6806.89</v>
      </c>
    </row>
    <row r="309">
      <c r="A309" s="100" t="inlineStr">
        <is>
          <t>Potash</t>
        </is>
      </c>
      <c r="B309" s="79" t="n">
        <v>541.12</v>
      </c>
      <c r="C309" s="79" t="n">
        <v>541.12</v>
      </c>
      <c r="D309" s="79" t="n">
        <v>541.12</v>
      </c>
      <c r="E309" s="79" t="n">
        <v>541.12</v>
      </c>
      <c r="F309" s="79" t="n">
        <v>541.12</v>
      </c>
    </row>
    <row r="310">
      <c r="A310" s="100" t="inlineStr">
        <is>
          <t>Leviathan Scrimshaw</t>
        </is>
      </c>
      <c r="B310" s="79" t="n">
        <v>733.11</v>
      </c>
      <c r="C310" s="79" t="n">
        <v>733.11</v>
      </c>
      <c r="D310" s="79" t="n">
        <v>733.11</v>
      </c>
      <c r="E310" s="79" t="n">
        <v>733.11</v>
      </c>
      <c r="F310" s="79" t="n">
        <v>733.11</v>
      </c>
    </row>
    <row r="311">
      <c r="A311" s="100" t="inlineStr">
        <is>
          <t>Laurel</t>
        </is>
      </c>
      <c r="B311" s="79" t="n">
        <v>46.18</v>
      </c>
      <c r="C311" s="79" t="n">
        <v>46.18</v>
      </c>
      <c r="D311" s="79" t="n">
        <v>46.18</v>
      </c>
      <c r="E311" s="79" t="n">
        <v>46.18</v>
      </c>
      <c r="F311" s="79" t="n">
        <v>46.18</v>
      </c>
    </row>
    <row r="312">
      <c r="A312" s="100" t="inlineStr">
        <is>
          <t>Auroran Dust</t>
        </is>
      </c>
      <c r="B312" s="79" t="n">
        <v>821.15</v>
      </c>
      <c r="C312" s="79" t="n">
        <v>821.15</v>
      </c>
      <c r="D312" s="79" t="n">
        <v>821.15</v>
      </c>
      <c r="E312" s="79" t="n">
        <v>821.15</v>
      </c>
      <c r="F312" s="79" t="n">
        <v>821.15</v>
      </c>
    </row>
    <row r="313">
      <c r="A313" s="100" t="inlineStr">
        <is>
          <t>Lustrous Sphalerite</t>
        </is>
      </c>
      <c r="B313" s="79" t="n">
        <v>120.59</v>
      </c>
      <c r="C313" s="79" t="n">
        <v>120.59</v>
      </c>
      <c r="D313" s="79" t="n">
        <v>120.59</v>
      </c>
      <c r="E313" s="79" t="n">
        <v>120.59</v>
      </c>
      <c r="F313" s="79" t="n">
        <v>120.59</v>
      </c>
    </row>
    <row r="314">
      <c r="A314" s="100" t="inlineStr">
        <is>
          <t>Oxblood Fungus</t>
        </is>
      </c>
      <c r="B314" s="79" t="n">
        <v>234.79</v>
      </c>
      <c r="C314" s="79" t="n">
        <v>234.79</v>
      </c>
      <c r="D314" s="79" t="n">
        <v>234.79</v>
      </c>
      <c r="E314" s="79" t="n">
        <v>234.79</v>
      </c>
      <c r="F314" s="79" t="n">
        <v>234.79</v>
      </c>
    </row>
    <row r="315">
      <c r="A315" s="100" t="inlineStr">
        <is>
          <t>Blood of Sahrotnax</t>
        </is>
      </c>
      <c r="B315" s="79" t="n">
        <v>713.17</v>
      </c>
      <c r="C315" s="79" t="n">
        <v>713.17</v>
      </c>
      <c r="D315" s="79" t="n">
        <v>713.17</v>
      </c>
      <c r="E315" s="79" t="n">
        <v>713.17</v>
      </c>
      <c r="F315" s="79" t="n">
        <v>713.17</v>
      </c>
    </row>
    <row r="316">
      <c r="A316" s="100" t="inlineStr">
        <is>
          <t>Boiled Carapace</t>
        </is>
      </c>
      <c r="B316" s="79" t="n">
        <v>245.97</v>
      </c>
      <c r="C316" s="79" t="n">
        <v>245.97</v>
      </c>
      <c r="D316" s="79" t="n">
        <v>245.97</v>
      </c>
      <c r="E316" s="79" t="n">
        <v>245.97</v>
      </c>
      <c r="F316" s="79" t="n">
        <v>245.97</v>
      </c>
    </row>
    <row r="317">
      <c r="A317" s="100" t="inlineStr">
        <is>
          <t>Aeonstone Shard</t>
        </is>
      </c>
      <c r="B317" s="79" t="n">
        <v>235.29</v>
      </c>
      <c r="C317" s="79" t="n">
        <v>235.29</v>
      </c>
      <c r="D317" s="79" t="n">
        <v>235.29</v>
      </c>
      <c r="E317" s="79" t="n">
        <v>235.29</v>
      </c>
      <c r="F317" s="79" t="n">
        <v>235.29</v>
      </c>
    </row>
    <row r="318">
      <c r="A318" s="100" t="inlineStr">
        <is>
          <t>Umbral Droplet</t>
        </is>
      </c>
      <c r="B318" s="79" t="n">
        <v>691.33</v>
      </c>
      <c r="C318" s="79" t="n">
        <v>691.33</v>
      </c>
      <c r="D318" s="79" t="n">
        <v>691.33</v>
      </c>
      <c r="E318" s="79" t="n">
        <v>691.33</v>
      </c>
      <c r="F318" s="79" t="n">
        <v>691.33</v>
      </c>
    </row>
    <row r="319">
      <c r="A319" s="100" t="inlineStr">
        <is>
          <t>Corundum</t>
        </is>
      </c>
      <c r="B319" s="79" t="n">
        <v>21.77</v>
      </c>
      <c r="C319" s="79" t="n">
        <v>21.77</v>
      </c>
      <c r="D319" s="79" t="n">
        <v>21.77</v>
      </c>
      <c r="E319" s="79" t="n">
        <v>21.77</v>
      </c>
      <c r="F319" s="79" t="n">
        <v>21.77</v>
      </c>
    </row>
    <row r="320">
      <c r="A320" s="100" t="inlineStr">
        <is>
          <t>Manganese</t>
        </is>
      </c>
      <c r="B320" s="79" t="n">
        <v>20.27</v>
      </c>
      <c r="C320" s="79" t="n">
        <v>20.27</v>
      </c>
      <c r="D320" s="79" t="n">
        <v>20.27</v>
      </c>
      <c r="E320" s="79" t="n">
        <v>20.27</v>
      </c>
      <c r="F320" s="79" t="n">
        <v>20.27</v>
      </c>
    </row>
    <row r="321">
      <c r="A321" s="100" t="inlineStr">
        <is>
          <t>Pearl Sand</t>
        </is>
      </c>
      <c r="B321" s="79" t="n">
        <v>846.17</v>
      </c>
      <c r="C321" s="79" t="n">
        <v>846.17</v>
      </c>
      <c r="D321" s="79" t="n">
        <v>846.17</v>
      </c>
      <c r="E321" s="79" t="n">
        <v>846.17</v>
      </c>
      <c r="F321" s="79" t="n">
        <v>846.17</v>
      </c>
    </row>
    <row r="322">
      <c r="A322" s="100" t="inlineStr">
        <is>
          <t>Rogue's Soot</t>
        </is>
      </c>
      <c r="B322" s="79" t="n">
        <v>102.89</v>
      </c>
      <c r="C322" s="79" t="n">
        <v>102.89</v>
      </c>
      <c r="D322" s="79" t="n">
        <v>102.89</v>
      </c>
      <c r="E322" s="79" t="n">
        <v>102.89</v>
      </c>
      <c r="F322" s="79" t="n">
        <v>102.89</v>
      </c>
    </row>
    <row r="323">
      <c r="A323" s="100" t="inlineStr">
        <is>
          <t>Dragonthread</t>
        </is>
      </c>
      <c r="B323" s="79" t="n">
        <v>256.6</v>
      </c>
      <c r="C323" s="79" t="n">
        <v>256.6</v>
      </c>
      <c r="D323" s="79" t="n">
        <v>256.6</v>
      </c>
      <c r="E323" s="79" t="n">
        <v>256.6</v>
      </c>
      <c r="F323" s="79" t="n">
        <v>256.6</v>
      </c>
    </row>
    <row r="324">
      <c r="A324" s="100" t="inlineStr">
        <is>
          <t>Argentum</t>
        </is>
      </c>
      <c r="B324" s="79" t="n">
        <v>14.72</v>
      </c>
      <c r="C324" s="79" t="n">
        <v>14.72</v>
      </c>
      <c r="D324" s="79" t="n">
        <v>14.72</v>
      </c>
      <c r="E324" s="79" t="n">
        <v>14.72</v>
      </c>
      <c r="F324" s="79" t="n">
        <v>14.72</v>
      </c>
    </row>
    <row r="325">
      <c r="A325" s="100" t="inlineStr">
        <is>
          <t>Vitrified Malondo</t>
        </is>
      </c>
      <c r="B325" s="79" t="n">
        <v>1153.65</v>
      </c>
      <c r="C325" s="79" t="n">
        <v>1153.65</v>
      </c>
      <c r="D325" s="79" t="n">
        <v>1153.65</v>
      </c>
      <c r="E325" s="79" t="n">
        <v>1153.65</v>
      </c>
      <c r="F325" s="79" t="n">
        <v>1153.65</v>
      </c>
    </row>
    <row r="326">
      <c r="A326" s="100" t="inlineStr">
        <is>
          <t>Sea Serpent Hide</t>
        </is>
      </c>
      <c r="B326" s="79" t="n">
        <v>281.24</v>
      </c>
      <c r="C326" s="79" t="n">
        <v>281.24</v>
      </c>
      <c r="D326" s="79" t="n">
        <v>281.24</v>
      </c>
      <c r="E326" s="79" t="n">
        <v>281.24</v>
      </c>
      <c r="F326" s="79" t="n">
        <v>281.24</v>
      </c>
    </row>
    <row r="327">
      <c r="A327" s="100" t="inlineStr">
        <is>
          <t>Consecrated Myrrh</t>
        </is>
      </c>
      <c r="B327" s="79" t="n">
        <v>495.14</v>
      </c>
      <c r="C327" s="79" t="n">
        <v>495.14</v>
      </c>
      <c r="D327" s="79" t="n">
        <v>495.14</v>
      </c>
      <c r="E327" s="79" t="n">
        <v>495.14</v>
      </c>
      <c r="F327" s="79" t="n">
        <v>495.14</v>
      </c>
    </row>
    <row r="328">
      <c r="A328" s="100" t="inlineStr">
        <is>
          <t>Ancient Sandstone</t>
        </is>
      </c>
      <c r="B328" s="79" t="n">
        <v>1101.62</v>
      </c>
      <c r="C328" s="79" t="n">
        <v>1101.62</v>
      </c>
      <c r="D328" s="79" t="n">
        <v>1101.62</v>
      </c>
      <c r="E328" s="79" t="n">
        <v>1101.62</v>
      </c>
      <c r="F328" s="79" t="n">
        <v>1101.62</v>
      </c>
    </row>
    <row r="329">
      <c r="A329" s="100" t="inlineStr">
        <is>
          <t>Starmetal</t>
        </is>
      </c>
      <c r="B329" s="79" t="n">
        <v>19.92</v>
      </c>
      <c r="C329" s="79" t="n">
        <v>19.92</v>
      </c>
      <c r="D329" s="79" t="n">
        <v>19.92</v>
      </c>
      <c r="E329" s="79" t="n">
        <v>19.92</v>
      </c>
      <c r="F329" s="79" t="n">
        <v>19.92</v>
      </c>
    </row>
    <row r="330">
      <c r="A330" s="100" t="inlineStr">
        <is>
          <t>Polished Scarab Elytra</t>
        </is>
      </c>
      <c r="B330" s="79" t="n">
        <v>443.81</v>
      </c>
      <c r="C330" s="79" t="n">
        <v>443.81</v>
      </c>
      <c r="D330" s="79" t="n">
        <v>443.81</v>
      </c>
      <c r="E330" s="79" t="n">
        <v>443.81</v>
      </c>
      <c r="F330" s="79" t="n">
        <v>443.81</v>
      </c>
    </row>
    <row r="331">
      <c r="A331" s="100" t="inlineStr">
        <is>
          <t>Polished Rivets</t>
        </is>
      </c>
      <c r="B331" s="79" t="n">
        <v>1031.12</v>
      </c>
      <c r="C331" s="79" t="n">
        <v>1031.12</v>
      </c>
      <c r="D331" s="79" t="n">
        <v>1031.12</v>
      </c>
      <c r="E331" s="79" t="n">
        <v>1031.12</v>
      </c>
      <c r="F331" s="79" t="n">
        <v>1031.12</v>
      </c>
    </row>
    <row r="332">
      <c r="A332" s="100" t="inlineStr">
        <is>
          <t>Culanda Lacquer</t>
        </is>
      </c>
      <c r="B332" s="79" t="n">
        <v>8887.879999999999</v>
      </c>
      <c r="C332" s="79" t="n">
        <v>8887.879999999999</v>
      </c>
      <c r="D332" s="79" t="n">
        <v>8887.879999999999</v>
      </c>
      <c r="E332" s="79" t="n">
        <v>8887.879999999999</v>
      </c>
      <c r="F332" s="79" t="n">
        <v>8887.879999999999</v>
      </c>
    </row>
    <row r="333">
      <c r="A333" s="100" t="inlineStr">
        <is>
          <t>Infected Flesh</t>
        </is>
      </c>
      <c r="B333" s="79" t="n">
        <v>438.57</v>
      </c>
      <c r="C333" s="79" t="n">
        <v>438.57</v>
      </c>
      <c r="D333" s="79" t="n">
        <v>438.57</v>
      </c>
      <c r="E333" s="79" t="n">
        <v>438.57</v>
      </c>
      <c r="F333" s="79" t="n">
        <v>438.57</v>
      </c>
    </row>
    <row r="334">
      <c r="A334" s="100" t="inlineStr">
        <is>
          <t>Glass Eye of Mora</t>
        </is>
      </c>
      <c r="B334" s="79" t="n">
        <v>26789.57</v>
      </c>
      <c r="C334" s="79" t="n">
        <v>26789.57</v>
      </c>
      <c r="D334" s="79" t="n">
        <v>26789.57</v>
      </c>
      <c r="E334" s="79" t="n">
        <v>26789.57</v>
      </c>
      <c r="F334" s="79" t="n">
        <v>26789.57</v>
      </c>
    </row>
    <row r="335">
      <c r="A335" s="100" t="inlineStr">
        <is>
          <t>Sea Snake Fang</t>
        </is>
      </c>
      <c r="B335" s="79" t="n">
        <v>1183.65</v>
      </c>
      <c r="C335" s="79" t="n">
        <v>1183.65</v>
      </c>
      <c r="D335" s="79" t="n">
        <v>1183.65</v>
      </c>
      <c r="E335" s="79" t="n">
        <v>1183.65</v>
      </c>
      <c r="F335" s="79" t="n">
        <v>1183.65</v>
      </c>
    </row>
    <row r="336">
      <c r="A336" s="100" t="inlineStr">
        <is>
          <t>Carmine Shieldsilk</t>
        </is>
      </c>
      <c r="B336" s="79" t="n">
        <v>915.27</v>
      </c>
      <c r="C336" s="79" t="n">
        <v>915.27</v>
      </c>
      <c r="D336" s="79" t="n">
        <v>915.27</v>
      </c>
      <c r="E336" s="79" t="n">
        <v>915.27</v>
      </c>
      <c r="F336" s="79" t="n">
        <v>915.27</v>
      </c>
    </row>
    <row r="337">
      <c r="A337" s="100" t="inlineStr">
        <is>
          <t>Distilled Slowsilver</t>
        </is>
      </c>
      <c r="B337" s="79" t="n">
        <v>2084.98</v>
      </c>
      <c r="C337" s="79" t="n">
        <v>2084.98</v>
      </c>
      <c r="D337" s="79" t="n">
        <v>2084.98</v>
      </c>
      <c r="E337" s="79" t="n">
        <v>2084.98</v>
      </c>
      <c r="F337" s="79" t="n">
        <v>2084.98</v>
      </c>
    </row>
    <row r="338">
      <c r="A338" s="100" t="inlineStr">
        <is>
          <t>Argent Pelt</t>
        </is>
      </c>
      <c r="B338" s="79" t="n">
        <v>706.6</v>
      </c>
      <c r="C338" s="79" t="n">
        <v>706.6</v>
      </c>
      <c r="D338" s="79" t="n">
        <v>706.6</v>
      </c>
      <c r="E338" s="79" t="n">
        <v>706.6</v>
      </c>
      <c r="F338" s="79" t="n">
        <v>706.6</v>
      </c>
    </row>
    <row r="339">
      <c r="A339" s="100" t="inlineStr">
        <is>
          <t>Rose Engraving</t>
        </is>
      </c>
      <c r="B339" s="79" t="n">
        <v>599.23</v>
      </c>
      <c r="C339" s="79" t="n">
        <v>599.23</v>
      </c>
      <c r="D339" s="79" t="n">
        <v>599.23</v>
      </c>
      <c r="E339" s="79" t="n">
        <v>599.23</v>
      </c>
      <c r="F339" s="79" t="n">
        <v>599.23</v>
      </c>
    </row>
    <row r="340">
      <c r="A340" s="100" t="inlineStr">
        <is>
          <t>Wolfsbane Incense</t>
        </is>
      </c>
      <c r="B340" s="79" t="n">
        <v>154.69</v>
      </c>
      <c r="C340" s="79" t="n">
        <v>154.69</v>
      </c>
      <c r="D340" s="79" t="n">
        <v>154.69</v>
      </c>
      <c r="E340" s="79" t="n">
        <v>154.69</v>
      </c>
      <c r="F340" s="79" t="n">
        <v>154.69</v>
      </c>
    </row>
    <row r="341">
      <c r="A341" s="100" t="inlineStr">
        <is>
          <t>Azure Plasm</t>
        </is>
      </c>
      <c r="B341" s="79" t="n">
        <v>35.81</v>
      </c>
      <c r="C341" s="79" t="n">
        <v>35.81</v>
      </c>
      <c r="D341" s="79" t="n">
        <v>35.81</v>
      </c>
      <c r="E341" s="79" t="n">
        <v>35.81</v>
      </c>
      <c r="F341" s="79" t="n">
        <v>35.81</v>
      </c>
    </row>
    <row r="342">
      <c r="A342" s="100" t="inlineStr">
        <is>
          <t>Oath Cord</t>
        </is>
      </c>
      <c r="B342" s="79" t="n">
        <v>1467.17</v>
      </c>
      <c r="C342" s="79" t="n">
        <v>1467.17</v>
      </c>
      <c r="D342" s="79" t="n">
        <v>1467.17</v>
      </c>
      <c r="E342" s="79" t="n">
        <v>1467.17</v>
      </c>
      <c r="F342" s="79" t="n">
        <v>1467.17</v>
      </c>
    </row>
    <row r="343">
      <c r="A343" s="91" t="inlineStr">
        <is>
          <t>Stalhrim Shard</t>
        </is>
      </c>
      <c r="B343" s="79" t="n">
        <v>26964.88</v>
      </c>
      <c r="C343" s="79" t="n">
        <v>26964.88</v>
      </c>
      <c r="D343" s="79" t="n">
        <v>26964.88</v>
      </c>
      <c r="E343" s="79" t="n">
        <v>26964.88</v>
      </c>
      <c r="F343" s="79" t="n">
        <v>26964.88</v>
      </c>
    </row>
    <row r="344">
      <c r="A344" s="100" t="inlineStr">
        <is>
          <t>Stendarr Stamp</t>
        </is>
      </c>
      <c r="B344" s="79" t="n">
        <v>14671.17</v>
      </c>
      <c r="C344" s="79" t="n">
        <v>14671.17</v>
      </c>
      <c r="D344" s="79" t="n">
        <v>14671.17</v>
      </c>
      <c r="E344" s="79" t="n">
        <v>14671.17</v>
      </c>
      <c r="F344" s="79" t="n">
        <v>14671.17</v>
      </c>
    </row>
    <row r="345">
      <c r="A345" s="100" t="inlineStr">
        <is>
          <t>Death Hopper Vocal Sac</t>
        </is>
      </c>
      <c r="B345" s="79" t="n">
        <v>387.35</v>
      </c>
      <c r="C345" s="79" t="n">
        <v>387.35</v>
      </c>
      <c r="D345" s="79" t="n">
        <v>387.35</v>
      </c>
      <c r="E345" s="79" t="n">
        <v>387.35</v>
      </c>
      <c r="F345" s="79" t="n">
        <v>387.35</v>
      </c>
    </row>
    <row r="346">
      <c r="A346" s="100" t="inlineStr">
        <is>
          <t>Frost Embers</t>
        </is>
      </c>
      <c r="B346" s="79" t="n">
        <v>283.85</v>
      </c>
      <c r="C346" s="79" t="n">
        <v>283.85</v>
      </c>
      <c r="D346" s="79" t="n">
        <v>283.85</v>
      </c>
      <c r="E346" s="79" t="n">
        <v>283.85</v>
      </c>
      <c r="F346" s="79" t="n">
        <v>283.85</v>
      </c>
    </row>
    <row r="347">
      <c r="A347" s="100" t="inlineStr">
        <is>
          <t>Scalloped Frog-Metal</t>
        </is>
      </c>
      <c r="B347" s="79" t="n">
        <v>342.78</v>
      </c>
      <c r="C347" s="79" t="n">
        <v>342.78</v>
      </c>
      <c r="D347" s="79" t="n">
        <v>342.78</v>
      </c>
      <c r="E347" s="79" t="n">
        <v>342.78</v>
      </c>
      <c r="F347" s="79" t="n">
        <v>342.78</v>
      </c>
    </row>
    <row r="348">
      <c r="A348" s="100" t="inlineStr">
        <is>
          <t>High Isle Filigree</t>
        </is>
      </c>
      <c r="B348" s="79" t="n">
        <v>670.65</v>
      </c>
      <c r="C348" s="79" t="n">
        <v>670.65</v>
      </c>
      <c r="D348" s="79" t="n">
        <v>670.65</v>
      </c>
      <c r="E348" s="79" t="n">
        <v>670.65</v>
      </c>
      <c r="F348" s="79" t="n">
        <v>670.65</v>
      </c>
    </row>
    <row r="349">
      <c r="A349" s="100" t="inlineStr">
        <is>
          <t>Wrought Ferrofungus</t>
        </is>
      </c>
      <c r="B349" s="79" t="n">
        <v>546.12</v>
      </c>
      <c r="C349" s="79" t="n">
        <v>546.12</v>
      </c>
      <c r="D349" s="79" t="n">
        <v>546.12</v>
      </c>
      <c r="E349" s="79" t="n">
        <v>546.12</v>
      </c>
      <c r="F349" s="79" t="n">
        <v>546.12</v>
      </c>
    </row>
    <row r="350">
      <c r="A350" s="100" t="inlineStr">
        <is>
          <t>Fine Chalk</t>
        </is>
      </c>
      <c r="B350" s="79" t="n">
        <v>35.52</v>
      </c>
      <c r="C350" s="79" t="n">
        <v>35.52</v>
      </c>
      <c r="D350" s="79" t="n">
        <v>35.52</v>
      </c>
      <c r="E350" s="79" t="n">
        <v>35.52</v>
      </c>
      <c r="F350" s="79" t="n">
        <v>35.52</v>
      </c>
    </row>
    <row r="351">
      <c r="A351" s="100" t="inlineStr">
        <is>
          <t>Thorn Sigil</t>
        </is>
      </c>
      <c r="B351" s="79" t="n">
        <v>955.98</v>
      </c>
      <c r="C351" s="79" t="n">
        <v>955.98</v>
      </c>
      <c r="D351" s="79" t="n">
        <v>955.98</v>
      </c>
      <c r="E351" s="79" t="n">
        <v>955.98</v>
      </c>
      <c r="F351" s="79" t="n">
        <v>955.98</v>
      </c>
    </row>
    <row r="352">
      <c r="A352" s="100" t="inlineStr">
        <is>
          <t>Auric Tusk</t>
        </is>
      </c>
      <c r="B352" s="79" t="n">
        <v>185.89</v>
      </c>
      <c r="C352" s="79" t="n">
        <v>185.89</v>
      </c>
      <c r="D352" s="79" t="n">
        <v>185.89</v>
      </c>
      <c r="E352" s="79" t="n">
        <v>185.89</v>
      </c>
      <c r="F352" s="79" t="n">
        <v>185.89</v>
      </c>
    </row>
    <row r="353">
      <c r="A353" s="100" t="inlineStr">
        <is>
          <t>Fulgid Epidote</t>
        </is>
      </c>
      <c r="B353" s="79" t="n">
        <v>570.91</v>
      </c>
      <c r="C353" s="79" t="n">
        <v>570.91</v>
      </c>
      <c r="D353" s="79" t="n">
        <v>570.91</v>
      </c>
      <c r="E353" s="79" t="n">
        <v>570.91</v>
      </c>
      <c r="F353" s="79" t="n">
        <v>570.91</v>
      </c>
    </row>
    <row r="354">
      <c r="A354" s="91" t="inlineStr">
        <is>
          <t>Snake Fang</t>
        </is>
      </c>
    </row>
    <row r="355">
      <c r="A355" s="100" t="inlineStr">
        <is>
          <t>Chokeberry Extract</t>
        </is>
      </c>
      <c r="B355" s="79" t="n">
        <v>623.28</v>
      </c>
      <c r="C355" s="79" t="n">
        <v>623.28</v>
      </c>
      <c r="D355" s="79" t="n">
        <v>623.28</v>
      </c>
      <c r="E355" s="79" t="n">
        <v>623.28</v>
      </c>
      <c r="F355" s="79" t="n">
        <v>623.28</v>
      </c>
    </row>
    <row r="356">
      <c r="A356" s="100" t="inlineStr">
        <is>
          <t>Hawk Skull</t>
        </is>
      </c>
      <c r="B356" s="79" t="n">
        <v>905.4</v>
      </c>
      <c r="C356" s="79" t="n">
        <v>905.4</v>
      </c>
      <c r="D356" s="79" t="n">
        <v>905.4</v>
      </c>
      <c r="E356" s="79" t="n">
        <v>905.4</v>
      </c>
      <c r="F356" s="79" t="n">
        <v>905.4</v>
      </c>
    </row>
    <row r="357">
      <c r="A357" s="100" t="inlineStr">
        <is>
          <t>Gryphon Plume</t>
        </is>
      </c>
      <c r="B357" s="79" t="n">
        <v>617.05</v>
      </c>
      <c r="C357" s="79" t="n">
        <v>617.05</v>
      </c>
      <c r="D357" s="79" t="n">
        <v>617.05</v>
      </c>
      <c r="E357" s="79" t="n">
        <v>617.05</v>
      </c>
      <c r="F357" s="79" t="n">
        <v>617.05</v>
      </c>
    </row>
    <row r="358">
      <c r="A358" s="100" t="inlineStr">
        <is>
          <t>Bone</t>
        </is>
      </c>
      <c r="B358" s="79" t="n">
        <v>20.56</v>
      </c>
      <c r="C358" s="79" t="n">
        <v>20.56</v>
      </c>
      <c r="D358" s="79" t="n">
        <v>20.56</v>
      </c>
      <c r="E358" s="79" t="n">
        <v>20.56</v>
      </c>
      <c r="F358" s="79" t="n">
        <v>20.56</v>
      </c>
    </row>
    <row r="359">
      <c r="A359" s="100" t="inlineStr">
        <is>
          <t>Desecrated Grave Soil</t>
        </is>
      </c>
      <c r="B359" s="79" t="n">
        <v>236.74</v>
      </c>
      <c r="C359" s="79" t="n">
        <v>236.74</v>
      </c>
      <c r="D359" s="79" t="n">
        <v>236.74</v>
      </c>
      <c r="E359" s="79" t="n">
        <v>236.74</v>
      </c>
      <c r="F359" s="79" t="n">
        <v>236.74</v>
      </c>
    </row>
    <row r="360">
      <c r="A360" s="100" t="inlineStr">
        <is>
          <t>Charcoal of Remorse</t>
        </is>
      </c>
      <c r="B360" s="79" t="n">
        <v>121.96</v>
      </c>
      <c r="C360" s="79" t="n">
        <v>121.96</v>
      </c>
      <c r="D360" s="79" t="n">
        <v>121.96</v>
      </c>
      <c r="E360" s="79" t="n">
        <v>121.96</v>
      </c>
      <c r="F360" s="79" t="n">
        <v>121.96</v>
      </c>
    </row>
    <row r="361">
      <c r="A361" s="100" t="inlineStr">
        <is>
          <t>Engraved Leaves</t>
        </is>
      </c>
      <c r="B361" s="79" t="n">
        <v>2507.2</v>
      </c>
      <c r="C361" s="79" t="n">
        <v>2507.2</v>
      </c>
      <c r="D361" s="79" t="n">
        <v>2507.2</v>
      </c>
      <c r="E361" s="79" t="n">
        <v>2507.2</v>
      </c>
      <c r="F361" s="79" t="n">
        <v>2507.2</v>
      </c>
    </row>
    <row r="362">
      <c r="A362" s="100" t="inlineStr">
        <is>
          <t>Ferrous Salts</t>
        </is>
      </c>
      <c r="B362" s="79" t="n">
        <v>72.68000000000001</v>
      </c>
      <c r="C362" s="79" t="n">
        <v>72.68000000000001</v>
      </c>
      <c r="D362" s="79" t="n">
        <v>72.68000000000001</v>
      </c>
      <c r="E362" s="79" t="n">
        <v>72.68000000000001</v>
      </c>
      <c r="F362" s="79" t="n">
        <v>72.68000000000001</v>
      </c>
    </row>
    <row r="363" customFormat="1" s="83">
      <c r="A363" s="89" t="n"/>
      <c r="B363" s="84" t="n"/>
    </row>
    <row r="364" customFormat="1" s="83">
      <c r="A364" s="88" t="inlineStr">
        <is>
          <t>TRAIT MATERIALS</t>
        </is>
      </c>
      <c r="B364" s="84" t="n"/>
    </row>
    <row r="365">
      <c r="A365" s="100" t="inlineStr">
        <is>
          <t>Chysolite</t>
        </is>
      </c>
      <c r="B365" s="79" t="n">
        <v>12.45</v>
      </c>
      <c r="C365" s="79" t="n">
        <v>12.45</v>
      </c>
      <c r="D365" s="79" t="n">
        <v>12.45</v>
      </c>
      <c r="E365" s="79" t="n">
        <v>12.45</v>
      </c>
      <c r="F365" s="79" t="n">
        <v>12.45</v>
      </c>
    </row>
    <row r="366">
      <c r="A366" s="100" t="inlineStr">
        <is>
          <t>Amethyst</t>
        </is>
      </c>
      <c r="B366" s="79" t="n">
        <v>6.19</v>
      </c>
      <c r="C366" s="79" t="n">
        <v>6.19</v>
      </c>
      <c r="D366" s="79" t="n">
        <v>6.19</v>
      </c>
      <c r="E366" s="79" t="n">
        <v>6.19</v>
      </c>
      <c r="F366" s="79" t="n">
        <v>6.19</v>
      </c>
    </row>
    <row r="367">
      <c r="A367" s="100" t="inlineStr">
        <is>
          <t>Ruby</t>
        </is>
      </c>
      <c r="B367" s="79" t="n">
        <v>12.77</v>
      </c>
      <c r="C367" s="79" t="n">
        <v>12.77</v>
      </c>
      <c r="D367" s="79" t="n">
        <v>12.77</v>
      </c>
      <c r="E367" s="79" t="n">
        <v>12.77</v>
      </c>
      <c r="F367" s="79" t="n">
        <v>12.77</v>
      </c>
    </row>
    <row r="368">
      <c r="A368" s="100" t="inlineStr">
        <is>
          <t>Jade</t>
        </is>
      </c>
      <c r="B368" s="79" t="n">
        <v>5.03</v>
      </c>
      <c r="C368" s="79" t="n">
        <v>5.03</v>
      </c>
      <c r="D368" s="79" t="n">
        <v>5.03</v>
      </c>
      <c r="E368" s="79" t="n">
        <v>5.03</v>
      </c>
      <c r="F368" s="79" t="n">
        <v>5.03</v>
      </c>
    </row>
    <row r="369">
      <c r="A369" s="100" t="inlineStr">
        <is>
          <t>Turquoise</t>
        </is>
      </c>
      <c r="B369" s="79" t="n">
        <v>4.81</v>
      </c>
      <c r="C369" s="79" t="n">
        <v>4.81</v>
      </c>
      <c r="D369" s="79" t="n">
        <v>4.81</v>
      </c>
      <c r="E369" s="79" t="n">
        <v>4.81</v>
      </c>
      <c r="F369" s="79" t="n">
        <v>4.81</v>
      </c>
    </row>
    <row r="370">
      <c r="A370" s="100" t="inlineStr">
        <is>
          <t>Carnelian</t>
        </is>
      </c>
      <c r="B370" s="79" t="n">
        <v>27.83</v>
      </c>
      <c r="C370" s="79" t="n">
        <v>27.83</v>
      </c>
      <c r="D370" s="79" t="n">
        <v>27.83</v>
      </c>
      <c r="E370" s="79" t="n">
        <v>27.83</v>
      </c>
      <c r="F370" s="79" t="n">
        <v>27.83</v>
      </c>
    </row>
    <row r="371">
      <c r="A371" s="100" t="inlineStr">
        <is>
          <t>Fire Opal</t>
        </is>
      </c>
      <c r="B371" s="79" t="n">
        <v>8.609999999999999</v>
      </c>
      <c r="C371" s="79" t="n">
        <v>8.609999999999999</v>
      </c>
      <c r="D371" s="79" t="n">
        <v>8.609999999999999</v>
      </c>
      <c r="E371" s="79" t="n">
        <v>8.609999999999999</v>
      </c>
      <c r="F371" s="79" t="n">
        <v>8.609999999999999</v>
      </c>
    </row>
    <row r="372">
      <c r="A372" s="100" t="inlineStr">
        <is>
          <t>Citrine</t>
        </is>
      </c>
      <c r="B372" s="79" t="n">
        <v>4.95</v>
      </c>
      <c r="C372" s="79" t="n">
        <v>4.95</v>
      </c>
      <c r="D372" s="79" t="n">
        <v>4.95</v>
      </c>
      <c r="E372" s="79" t="n">
        <v>4.95</v>
      </c>
      <c r="F372" s="79" t="n">
        <v>4.95</v>
      </c>
    </row>
    <row r="373" customFormat="1" s="85">
      <c r="A373" s="90" t="inlineStr">
        <is>
          <t>Potent Nirncrux</t>
        </is>
      </c>
      <c r="B373" s="86" t="n">
        <v>77896.02</v>
      </c>
      <c r="C373" s="79" t="n">
        <v>77896.02</v>
      </c>
      <c r="D373" s="79" t="n">
        <v>77896.02</v>
      </c>
      <c r="E373" s="79" t="n">
        <v>77896.02</v>
      </c>
      <c r="F373" s="79" t="n">
        <v>77896.02</v>
      </c>
    </row>
    <row r="374">
      <c r="A374" s="100" t="inlineStr">
        <is>
          <t>Quartz</t>
        </is>
      </c>
      <c r="B374" s="79" t="n">
        <v>3.13</v>
      </c>
      <c r="C374" s="79" t="n">
        <v>3.13</v>
      </c>
      <c r="D374" s="79" t="n">
        <v>3.13</v>
      </c>
      <c r="E374" s="79" t="n">
        <v>3.13</v>
      </c>
      <c r="F374" s="79" t="n">
        <v>3.13</v>
      </c>
    </row>
    <row r="375">
      <c r="A375" s="100" t="inlineStr">
        <is>
          <t>Diamond</t>
        </is>
      </c>
      <c r="B375" s="79" t="n">
        <v>4.73</v>
      </c>
      <c r="C375" s="79" t="n">
        <v>4.73</v>
      </c>
      <c r="D375" s="79" t="n">
        <v>4.73</v>
      </c>
      <c r="E375" s="79" t="n">
        <v>4.73</v>
      </c>
      <c r="F375" s="79" t="n">
        <v>4.73</v>
      </c>
    </row>
    <row r="376">
      <c r="A376" s="100" t="inlineStr">
        <is>
          <t>Sardonyx</t>
        </is>
      </c>
      <c r="B376" s="79" t="n">
        <v>4.19</v>
      </c>
      <c r="C376" s="79" t="n">
        <v>4.19</v>
      </c>
      <c r="D376" s="79" t="n">
        <v>4.19</v>
      </c>
      <c r="E376" s="79" t="n">
        <v>4.19</v>
      </c>
      <c r="F376" s="79" t="n">
        <v>4.19</v>
      </c>
    </row>
    <row r="377">
      <c r="A377" s="100" t="inlineStr">
        <is>
          <t>Almandine</t>
        </is>
      </c>
      <c r="B377" s="79" t="n">
        <v>3.85</v>
      </c>
      <c r="C377" s="79" t="n">
        <v>3.85</v>
      </c>
      <c r="D377" s="79" t="n">
        <v>3.85</v>
      </c>
      <c r="E377" s="79" t="n">
        <v>3.85</v>
      </c>
      <c r="F377" s="79" t="n">
        <v>3.85</v>
      </c>
    </row>
    <row r="378">
      <c r="A378" s="100" t="inlineStr">
        <is>
          <t>Emerald</t>
        </is>
      </c>
      <c r="B378" s="79" t="n">
        <v>11.54</v>
      </c>
      <c r="C378" s="79" t="n">
        <v>11.54</v>
      </c>
      <c r="D378" s="79" t="n">
        <v>11.54</v>
      </c>
      <c r="E378" s="79" t="n">
        <v>11.54</v>
      </c>
      <c r="F378" s="79" t="n">
        <v>11.54</v>
      </c>
    </row>
    <row r="379">
      <c r="A379" s="100" t="inlineStr">
        <is>
          <t>Bloodstone</t>
        </is>
      </c>
      <c r="B379" s="79" t="n">
        <v>4.31</v>
      </c>
      <c r="C379" s="79" t="n">
        <v>4.31</v>
      </c>
      <c r="D379" s="79" t="n">
        <v>4.31</v>
      </c>
      <c r="E379" s="79" t="n">
        <v>4.31</v>
      </c>
      <c r="F379" s="79" t="n">
        <v>4.31</v>
      </c>
    </row>
    <row r="380">
      <c r="A380" s="100" t="inlineStr">
        <is>
          <t>Garnet</t>
        </is>
      </c>
      <c r="B380" s="79" t="n">
        <v>4</v>
      </c>
      <c r="C380" s="79" t="n">
        <v>4</v>
      </c>
      <c r="D380" s="79" t="n">
        <v>4</v>
      </c>
      <c r="E380" s="79" t="n">
        <v>4</v>
      </c>
      <c r="F380" s="79" t="n">
        <v>4</v>
      </c>
    </row>
    <row r="381">
      <c r="A381" s="100" t="inlineStr">
        <is>
          <t>Sapphire</t>
        </is>
      </c>
      <c r="B381" s="79" t="n">
        <v>11.05</v>
      </c>
      <c r="C381" s="79" t="n">
        <v>11.05</v>
      </c>
      <c r="D381" s="79" t="n">
        <v>11.05</v>
      </c>
      <c r="E381" s="79" t="n">
        <v>11.05</v>
      </c>
      <c r="F381" s="79" t="n">
        <v>11.05</v>
      </c>
    </row>
    <row r="382" customFormat="1" s="85">
      <c r="A382" s="90" t="inlineStr">
        <is>
          <t>Fortified Nirncrux</t>
        </is>
      </c>
      <c r="B382" s="86" t="n">
        <v>8811.51</v>
      </c>
      <c r="C382" s="79" t="n">
        <v>8811.51</v>
      </c>
      <c r="D382" s="79" t="n">
        <v>8811.51</v>
      </c>
      <c r="E382" s="79" t="n">
        <v>8811.51</v>
      </c>
      <c r="F382" s="79" t="n">
        <v>8811.51</v>
      </c>
    </row>
    <row r="383">
      <c r="A383" s="100" t="inlineStr">
        <is>
          <t>Cobalt</t>
        </is>
      </c>
      <c r="B383" s="79" t="n">
        <v>1240.46</v>
      </c>
      <c r="C383" s="79" t="n">
        <v>1240.46</v>
      </c>
      <c r="D383" s="79" t="n">
        <v>1240.46</v>
      </c>
      <c r="E383" s="79" t="n">
        <v>1240.46</v>
      </c>
      <c r="F383" s="79" t="n">
        <v>1240.46</v>
      </c>
    </row>
    <row r="384">
      <c r="A384" s="100" t="inlineStr">
        <is>
          <t>Antimony</t>
        </is>
      </c>
      <c r="B384" s="79" t="n">
        <v>491.84</v>
      </c>
      <c r="C384" s="79" t="n">
        <v>491.84</v>
      </c>
      <c r="D384" s="79" t="n">
        <v>491.84</v>
      </c>
      <c r="E384" s="79" t="n">
        <v>491.84</v>
      </c>
      <c r="F384" s="79" t="n">
        <v>491.84</v>
      </c>
    </row>
    <row r="385">
      <c r="A385" s="100" t="inlineStr">
        <is>
          <t>Zinc</t>
        </is>
      </c>
      <c r="B385" s="79" t="n">
        <v>889.21</v>
      </c>
      <c r="C385" s="79" t="n">
        <v>889.21</v>
      </c>
      <c r="D385" s="79" t="n">
        <v>889.21</v>
      </c>
      <c r="E385" s="79" t="n">
        <v>889.21</v>
      </c>
      <c r="F385" s="79" t="n">
        <v>889.21</v>
      </c>
    </row>
    <row r="386">
      <c r="A386" s="100" t="inlineStr">
        <is>
          <t>Dawn-Prism</t>
        </is>
      </c>
      <c r="B386" s="79" t="n">
        <v>22319.25</v>
      </c>
      <c r="C386" s="79" t="n">
        <v>22319.25</v>
      </c>
      <c r="D386" s="79" t="n">
        <v>22319.25</v>
      </c>
      <c r="E386" s="79" t="n">
        <v>22319.25</v>
      </c>
      <c r="F386" s="79" t="n">
        <v>22319.25</v>
      </c>
    </row>
    <row r="387">
      <c r="A387" s="100" t="inlineStr">
        <is>
          <t>Aurbic Amber</t>
        </is>
      </c>
      <c r="B387" s="79" t="n">
        <v>77283.77</v>
      </c>
      <c r="C387" s="79" t="n">
        <v>77283.77</v>
      </c>
      <c r="D387" s="79" t="n">
        <v>77283.77</v>
      </c>
      <c r="E387" s="79" t="n">
        <v>77283.77</v>
      </c>
      <c r="F387" s="79" t="n">
        <v>77283.77</v>
      </c>
    </row>
    <row r="388">
      <c r="A388" s="100" t="inlineStr">
        <is>
          <t>Titanium</t>
        </is>
      </c>
      <c r="B388" s="79" t="n">
        <v>5301.87</v>
      </c>
      <c r="C388" s="79" t="n">
        <v>5301.87</v>
      </c>
      <c r="D388" s="79" t="n">
        <v>5301.87</v>
      </c>
      <c r="E388" s="79" t="n">
        <v>5301.87</v>
      </c>
      <c r="F388" s="79" t="n">
        <v>5301.87</v>
      </c>
    </row>
    <row r="389">
      <c r="A389" s="100" t="inlineStr">
        <is>
          <t>Gilding Wax</t>
        </is>
      </c>
      <c r="B389" s="79" t="n">
        <v>10561.18</v>
      </c>
      <c r="C389" s="79" t="n">
        <v>10561.18</v>
      </c>
      <c r="D389" s="79" t="n">
        <v>10561.18</v>
      </c>
      <c r="E389" s="79" t="n">
        <v>10561.18</v>
      </c>
      <c r="F389" s="79" t="n">
        <v>10561.18</v>
      </c>
    </row>
    <row r="390">
      <c r="A390" s="100" t="inlineStr">
        <is>
          <t>Dibellium</t>
        </is>
      </c>
      <c r="B390" s="79" t="n">
        <v>9971.85</v>
      </c>
      <c r="C390" s="79" t="n">
        <v>9971.85</v>
      </c>
      <c r="D390" s="79" t="n">
        <v>9971.85</v>
      </c>
      <c r="E390" s="79" t="n">
        <v>9971.85</v>
      </c>
      <c r="F390" s="79" t="n">
        <v>9971.85</v>
      </c>
    </row>
    <row r="391">
      <c r="A391" s="100" t="inlineStr">
        <is>
          <t>Slaughterstone</t>
        </is>
      </c>
      <c r="B391" s="79" t="n">
        <v>7866.08</v>
      </c>
      <c r="C391" s="79" t="n">
        <v>7866.08</v>
      </c>
      <c r="D391" s="79" t="n">
        <v>7866.08</v>
      </c>
      <c r="E391" s="79" t="n">
        <v>7866.08</v>
      </c>
      <c r="F391" s="79" t="n">
        <v>7866.08</v>
      </c>
    </row>
    <row r="392" customFormat="1" s="83">
      <c r="A392" s="89" t="n"/>
      <c r="B392" s="84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3"/>
  <sheetViews>
    <sheetView zoomScaleNormal="100" workbookViewId="0">
      <selection activeCell="I38" sqref="I38"/>
    </sheetView>
  </sheetViews>
  <sheetFormatPr baseColWidth="8" defaultRowHeight="15" outlineLevelCol="0"/>
  <cols>
    <col width="9.28515625" bestFit="1" customWidth="1" style="125" min="1" max="1"/>
    <col width="24.7109375" bestFit="1" customWidth="1" style="125" min="2" max="2"/>
    <col width="13.28515625" customWidth="1" style="125" min="3" max="3"/>
    <col width="4.28515625" customWidth="1" style="125" min="4" max="4"/>
    <col width="11" bestFit="1" customWidth="1" style="125" min="5" max="5"/>
    <col width="24.7109375" bestFit="1" customWidth="1" style="125" min="6" max="6"/>
    <col width="24.7109375" customWidth="1" style="125" min="7" max="7"/>
    <col width="16.140625" bestFit="1" customWidth="1" style="125" min="9" max="9"/>
    <col width="16.5703125" customWidth="1" style="125" min="10" max="10"/>
    <col width="13.140625" customWidth="1" style="125" min="11" max="11"/>
    <col width="7.85546875" customWidth="1" style="125" min="12" max="12"/>
    <col hidden="1" width="12.85546875" customWidth="1" style="125" min="13" max="13"/>
    <col width="13.7109375" customWidth="1" style="125" min="14" max="14"/>
    <col width="9.5703125" bestFit="1" customWidth="1" style="125" min="17" max="17"/>
    <col width="12.85546875" bestFit="1" customWidth="1" style="125" min="23" max="23"/>
    <col width="4" customWidth="1" style="125" min="24" max="24"/>
    <col hidden="1" width="15.7109375" customWidth="1" style="125" min="25" max="25"/>
    <col width="13.7109375" customWidth="1" style="125" min="26" max="26"/>
    <col width="9.5703125" bestFit="1" customWidth="1" style="125" min="29" max="29"/>
    <col width="9.5703125" bestFit="1" customWidth="1" style="125" min="32" max="32"/>
    <col width="15.7109375" bestFit="1" customWidth="1" style="125" min="34" max="34"/>
    <col width="10.140625" bestFit="1" customWidth="1" style="125" min="36" max="36"/>
  </cols>
  <sheetData>
    <row r="1" ht="15.75" customHeight="1" s="125" thickBot="1">
      <c r="AL1" t="inlineStr">
        <is>
          <t>Unskilled Ref</t>
        </is>
      </c>
    </row>
    <row r="2" ht="15.75" customHeight="1" s="125" thickBot="1">
      <c r="A2" s="102" t="inlineStr">
        <is>
          <t>Light Armour</t>
        </is>
      </c>
      <c r="B2" s="103" t="n"/>
      <c r="C2" s="104" t="n"/>
      <c r="E2" s="102" t="inlineStr">
        <is>
          <t>Medium Armour</t>
        </is>
      </c>
      <c r="F2" s="103" t="n"/>
      <c r="G2" s="104" t="n"/>
      <c r="I2" s="106" t="inlineStr">
        <is>
          <t>Material</t>
        </is>
      </c>
      <c r="J2" s="106" t="inlineStr">
        <is>
          <t>TTC Lookup Ref</t>
        </is>
      </c>
      <c r="K2" s="106" t="inlineStr">
        <is>
          <t>Cost</t>
        </is>
      </c>
      <c r="N2" s="57" t="inlineStr">
        <is>
          <t>Item / Level</t>
        </is>
      </c>
      <c r="O2" s="26" t="inlineStr">
        <is>
          <t>Robe</t>
        </is>
      </c>
      <c r="P2" s="65" t="inlineStr">
        <is>
          <t>Shirt</t>
        </is>
      </c>
      <c r="Q2" s="27" t="inlineStr">
        <is>
          <t>Shoes</t>
        </is>
      </c>
      <c r="R2" s="27" t="inlineStr">
        <is>
          <t>Gloves</t>
        </is>
      </c>
      <c r="S2" s="27" t="inlineStr">
        <is>
          <t>Hat</t>
        </is>
      </c>
      <c r="T2" s="61" t="inlineStr">
        <is>
          <t>Breeches</t>
        </is>
      </c>
      <c r="U2" s="27" t="inlineStr">
        <is>
          <t>Epaulets</t>
        </is>
      </c>
      <c r="V2" s="30" t="inlineStr">
        <is>
          <t>Sash</t>
        </is>
      </c>
      <c r="Z2" s="57" t="inlineStr">
        <is>
          <t>Item / Level</t>
        </is>
      </c>
      <c r="AA2" s="27" t="inlineStr">
        <is>
          <t>Jack</t>
        </is>
      </c>
      <c r="AB2" s="28" t="inlineStr">
        <is>
          <t>Boots</t>
        </is>
      </c>
      <c r="AC2" s="27" t="inlineStr">
        <is>
          <t>Bracers</t>
        </is>
      </c>
      <c r="AD2" s="27" t="inlineStr">
        <is>
          <t>Helmet</t>
        </is>
      </c>
      <c r="AE2" s="28" t="inlineStr">
        <is>
          <t>Guards</t>
        </is>
      </c>
      <c r="AF2" s="28" t="inlineStr">
        <is>
          <t>Arm Cops</t>
        </is>
      </c>
      <c r="AG2" s="30" t="inlineStr">
        <is>
          <t>Belt</t>
        </is>
      </c>
      <c r="AH2" s="104" t="n"/>
      <c r="AJ2" s="117" t="inlineStr">
        <is>
          <t>Normal</t>
        </is>
      </c>
      <c r="AK2" s="32" t="n">
        <v>0</v>
      </c>
      <c r="AL2" s="14" t="n">
        <v>0</v>
      </c>
    </row>
    <row r="3">
      <c r="A3" s="127" t="inlineStr">
        <is>
          <t>Item</t>
        </is>
      </c>
      <c r="B3" s="97" t="inlineStr">
        <is>
          <t>Robe</t>
        </is>
      </c>
      <c r="C3" s="98" t="n"/>
      <c r="D3" s="14" t="n"/>
      <c r="E3" s="127" t="inlineStr">
        <is>
          <t>Item</t>
        </is>
      </c>
      <c r="F3" s="97" t="inlineStr">
        <is>
          <t>Helmet</t>
        </is>
      </c>
      <c r="G3" s="98" t="n"/>
      <c r="I3" t="inlineStr">
        <is>
          <t>Jute</t>
        </is>
      </c>
      <c r="J3" s="14" t="n">
        <v>3320</v>
      </c>
      <c r="K3" s="92" t="n">
        <v>31.52</v>
      </c>
      <c r="M3">
        <f>I3</f>
        <v/>
      </c>
      <c r="N3" s="58" t="n">
        <v>1</v>
      </c>
      <c r="O3" s="23" t="n">
        <v>7</v>
      </c>
      <c r="P3" s="66" t="n">
        <v>7</v>
      </c>
      <c r="Q3" s="10" t="n">
        <v>5</v>
      </c>
      <c r="R3" s="10" t="n">
        <v>5</v>
      </c>
      <c r="S3" s="10" t="n">
        <v>5</v>
      </c>
      <c r="T3" s="62" t="n">
        <v>6</v>
      </c>
      <c r="U3" s="10" t="n">
        <v>5</v>
      </c>
      <c r="V3" s="13" t="n">
        <v>5</v>
      </c>
      <c r="W3" s="114">
        <f>I3</f>
        <v/>
      </c>
      <c r="X3" s="56" t="n"/>
      <c r="Y3">
        <f>I13</f>
        <v/>
      </c>
      <c r="Z3" s="58" t="n">
        <v>1</v>
      </c>
      <c r="AA3" s="10" t="n">
        <v>7</v>
      </c>
      <c r="AB3" s="11" t="n">
        <v>5</v>
      </c>
      <c r="AC3" s="10" t="n">
        <v>5</v>
      </c>
      <c r="AD3" s="10" t="n">
        <v>5</v>
      </c>
      <c r="AE3" s="11" t="n">
        <v>6</v>
      </c>
      <c r="AF3" s="11" t="n">
        <v>5</v>
      </c>
      <c r="AG3" s="13" t="n">
        <v>5</v>
      </c>
      <c r="AH3" s="114">
        <f>I13</f>
        <v/>
      </c>
      <c r="AJ3" s="24" t="inlineStr">
        <is>
          <t>Fine</t>
        </is>
      </c>
      <c r="AK3" s="17" t="n">
        <v>2</v>
      </c>
      <c r="AL3" s="14" t="n">
        <v>5</v>
      </c>
    </row>
    <row r="4">
      <c r="A4" s="127" t="inlineStr">
        <is>
          <t>Level</t>
        </is>
      </c>
      <c r="B4" s="97" t="inlineStr">
        <is>
          <t>CP 160</t>
        </is>
      </c>
      <c r="C4" s="98" t="n"/>
      <c r="D4" s="14" t="n"/>
      <c r="E4" s="127" t="inlineStr">
        <is>
          <t>Level</t>
        </is>
      </c>
      <c r="F4" s="97" t="inlineStr">
        <is>
          <t>CP 150</t>
        </is>
      </c>
      <c r="G4" s="98" t="n"/>
      <c r="I4" t="inlineStr">
        <is>
          <t>Flax</t>
        </is>
      </c>
      <c r="J4" s="14" t="n">
        <v>3088</v>
      </c>
      <c r="K4" s="92" t="n">
        <v>17.59</v>
      </c>
      <c r="M4">
        <f>I3</f>
        <v/>
      </c>
      <c r="N4" s="58" t="n">
        <v>4</v>
      </c>
      <c r="O4" s="23" t="n">
        <v>8</v>
      </c>
      <c r="P4" s="66" t="n">
        <v>8</v>
      </c>
      <c r="Q4" s="10" t="n">
        <v>6</v>
      </c>
      <c r="R4" s="10" t="n">
        <v>6</v>
      </c>
      <c r="S4" s="10" t="n">
        <v>6</v>
      </c>
      <c r="T4" s="62" t="n">
        <v>7</v>
      </c>
      <c r="U4" s="10" t="n">
        <v>6</v>
      </c>
      <c r="V4" s="13" t="n">
        <v>6</v>
      </c>
      <c r="W4" s="115" t="n"/>
      <c r="X4" s="56" t="n"/>
      <c r="Y4">
        <f>I13</f>
        <v/>
      </c>
      <c r="Z4" s="58" t="n">
        <v>4</v>
      </c>
      <c r="AA4" s="10" t="n">
        <v>8</v>
      </c>
      <c r="AB4" s="11" t="n">
        <v>6</v>
      </c>
      <c r="AC4" s="10" t="n">
        <v>6</v>
      </c>
      <c r="AD4" s="10" t="n">
        <v>6</v>
      </c>
      <c r="AE4" s="11" t="n">
        <v>7</v>
      </c>
      <c r="AF4" s="11" t="n">
        <v>6</v>
      </c>
      <c r="AG4" s="13" t="n">
        <v>6</v>
      </c>
      <c r="AH4" s="115" t="n"/>
      <c r="AJ4" s="24" t="inlineStr">
        <is>
          <t>Superior</t>
        </is>
      </c>
      <c r="AK4" s="17" t="n">
        <v>3</v>
      </c>
      <c r="AL4" s="14" t="n">
        <v>7</v>
      </c>
    </row>
    <row r="5">
      <c r="A5" s="127" t="inlineStr">
        <is>
          <t>Style</t>
        </is>
      </c>
      <c r="B5" s="97" t="n"/>
      <c r="C5" s="98" t="n"/>
      <c r="D5" s="14" t="n"/>
      <c r="E5" s="127" t="inlineStr">
        <is>
          <t>Style</t>
        </is>
      </c>
      <c r="F5" s="97" t="inlineStr">
        <is>
          <t>Malacath Style</t>
        </is>
      </c>
      <c r="G5" s="98" t="n"/>
      <c r="I5" t="inlineStr">
        <is>
          <t>Cotton</t>
        </is>
      </c>
      <c r="J5" s="14" t="n">
        <v>153</v>
      </c>
      <c r="K5" s="92" t="n">
        <v>23.28</v>
      </c>
      <c r="M5">
        <f>I3</f>
        <v/>
      </c>
      <c r="N5" s="58" t="n">
        <v>6</v>
      </c>
      <c r="O5" s="23" t="n">
        <v>9</v>
      </c>
      <c r="P5" s="66" t="n">
        <v>9</v>
      </c>
      <c r="Q5" s="10" t="n">
        <v>7</v>
      </c>
      <c r="R5" s="10" t="n">
        <v>7</v>
      </c>
      <c r="S5" s="10" t="n">
        <v>7</v>
      </c>
      <c r="T5" s="62" t="n">
        <v>8</v>
      </c>
      <c r="U5" s="10" t="n">
        <v>7</v>
      </c>
      <c r="V5" s="13" t="n">
        <v>7</v>
      </c>
      <c r="W5" s="115" t="n"/>
      <c r="X5" s="56" t="n"/>
      <c r="Y5">
        <f>I13</f>
        <v/>
      </c>
      <c r="Z5" s="58" t="n">
        <v>6</v>
      </c>
      <c r="AA5" s="10" t="n">
        <v>9</v>
      </c>
      <c r="AB5" s="11" t="n">
        <v>7</v>
      </c>
      <c r="AC5" s="10" t="n">
        <v>7</v>
      </c>
      <c r="AD5" s="10" t="n">
        <v>7</v>
      </c>
      <c r="AE5" s="11" t="n">
        <v>8</v>
      </c>
      <c r="AF5" s="11" t="n">
        <v>7</v>
      </c>
      <c r="AG5" s="13" t="n">
        <v>7</v>
      </c>
      <c r="AH5" s="115" t="n"/>
      <c r="AJ5" s="24" t="inlineStr">
        <is>
          <t>Epic</t>
        </is>
      </c>
      <c r="AK5" s="17" t="n">
        <v>4</v>
      </c>
      <c r="AL5" s="14" t="n">
        <v>10</v>
      </c>
    </row>
    <row r="6" ht="15.75" customHeight="1" s="125" thickBot="1">
      <c r="A6" s="127" t="inlineStr">
        <is>
          <t>Trait</t>
        </is>
      </c>
      <c r="B6" s="97" t="inlineStr">
        <is>
          <t>Divines</t>
        </is>
      </c>
      <c r="C6" s="98" t="n"/>
      <c r="D6" s="14" t="n"/>
      <c r="E6" s="127" t="inlineStr">
        <is>
          <t>Trait</t>
        </is>
      </c>
      <c r="F6" s="97" t="inlineStr">
        <is>
          <t>Nirnhoned</t>
        </is>
      </c>
      <c r="G6" s="98" t="n"/>
      <c r="I6" t="inlineStr">
        <is>
          <t>Spidersilk</t>
        </is>
      </c>
      <c r="J6" s="14" t="n">
        <v>4770</v>
      </c>
      <c r="K6" s="92" t="n">
        <v>18.63</v>
      </c>
      <c r="M6">
        <f>I3</f>
        <v/>
      </c>
      <c r="N6" s="58" t="n">
        <v>8</v>
      </c>
      <c r="O6" s="23" t="n">
        <v>10</v>
      </c>
      <c r="P6" s="66" t="n">
        <v>10</v>
      </c>
      <c r="Q6" s="10" t="n">
        <v>8</v>
      </c>
      <c r="R6" s="10" t="n">
        <v>8</v>
      </c>
      <c r="S6" s="10" t="n">
        <v>8</v>
      </c>
      <c r="T6" s="62" t="n">
        <v>9</v>
      </c>
      <c r="U6" s="10" t="n">
        <v>8</v>
      </c>
      <c r="V6" s="13" t="n">
        <v>8</v>
      </c>
      <c r="W6" s="115" t="n"/>
      <c r="X6" s="56" t="n"/>
      <c r="Y6">
        <f>I13</f>
        <v/>
      </c>
      <c r="Z6" s="58" t="n">
        <v>8</v>
      </c>
      <c r="AA6" s="10" t="n">
        <v>10</v>
      </c>
      <c r="AB6" s="11" t="n">
        <v>8</v>
      </c>
      <c r="AC6" s="10" t="n">
        <v>8</v>
      </c>
      <c r="AD6" s="10" t="n">
        <v>8</v>
      </c>
      <c r="AE6" s="11" t="n">
        <v>9</v>
      </c>
      <c r="AF6" s="11" t="n">
        <v>8</v>
      </c>
      <c r="AG6" s="13" t="n">
        <v>8</v>
      </c>
      <c r="AH6" s="115" t="n"/>
      <c r="AJ6" s="116" t="inlineStr">
        <is>
          <t>Legendary</t>
        </is>
      </c>
      <c r="AK6" s="21" t="n">
        <v>8</v>
      </c>
      <c r="AL6" s="14" t="n">
        <v>20</v>
      </c>
    </row>
    <row r="7">
      <c r="A7" s="127" t="inlineStr">
        <is>
          <t>Rarity</t>
        </is>
      </c>
      <c r="B7" s="97" t="inlineStr">
        <is>
          <t>Legendary</t>
        </is>
      </c>
      <c r="C7" s="98" t="n"/>
      <c r="D7" s="14" t="n"/>
      <c r="E7" s="127" t="inlineStr">
        <is>
          <t>Rarity</t>
        </is>
      </c>
      <c r="F7" s="97" t="inlineStr">
        <is>
          <t>Epic</t>
        </is>
      </c>
      <c r="G7" s="98" t="n"/>
      <c r="I7" t="inlineStr">
        <is>
          <t>Ebonthread</t>
        </is>
      </c>
      <c r="J7" s="14" t="n">
        <v>1603</v>
      </c>
      <c r="K7" s="92" t="n">
        <v>33.54</v>
      </c>
      <c r="M7">
        <f>I3</f>
        <v/>
      </c>
      <c r="N7" s="58" t="n">
        <v>10</v>
      </c>
      <c r="O7" s="23" t="n">
        <v>11</v>
      </c>
      <c r="P7" s="66" t="n">
        <v>11</v>
      </c>
      <c r="Q7" s="10" t="n">
        <v>9</v>
      </c>
      <c r="R7" s="10" t="n">
        <v>9</v>
      </c>
      <c r="S7" s="10" t="n">
        <v>9</v>
      </c>
      <c r="T7" s="62" t="n">
        <v>10</v>
      </c>
      <c r="U7" s="10" t="n">
        <v>9</v>
      </c>
      <c r="V7" s="13" t="n">
        <v>9</v>
      </c>
      <c r="W7" s="115" t="n"/>
      <c r="X7" s="56" t="n"/>
      <c r="Y7">
        <f>I13</f>
        <v/>
      </c>
      <c r="Z7" s="58" t="n">
        <v>10</v>
      </c>
      <c r="AA7" s="10" t="n">
        <v>11</v>
      </c>
      <c r="AB7" s="11" t="n">
        <v>9</v>
      </c>
      <c r="AC7" s="10" t="n">
        <v>9</v>
      </c>
      <c r="AD7" s="10" t="n">
        <v>9</v>
      </c>
      <c r="AE7" s="11" t="n">
        <v>10</v>
      </c>
      <c r="AF7" s="11" t="n">
        <v>9</v>
      </c>
      <c r="AG7" s="13" t="n">
        <v>9</v>
      </c>
      <c r="AH7" s="115" t="n"/>
    </row>
    <row r="8" ht="15.75" customHeight="1" s="125" thickBot="1">
      <c r="A8" s="127" t="inlineStr">
        <is>
          <t>Risk</t>
        </is>
      </c>
      <c r="B8" s="112" t="n">
        <v>0</v>
      </c>
      <c r="C8" s="113" t="n"/>
      <c r="E8" s="127" t="inlineStr">
        <is>
          <t>Risk</t>
        </is>
      </c>
      <c r="F8" s="112" t="n">
        <v>0</v>
      </c>
      <c r="G8" s="113" t="n"/>
      <c r="H8" s="14" t="n"/>
      <c r="I8" t="inlineStr">
        <is>
          <t>Kresh Fiber</t>
        </is>
      </c>
      <c r="J8" s="14" t="n">
        <v>1517</v>
      </c>
      <c r="K8" s="92" t="n">
        <v>73.12</v>
      </c>
      <c r="M8">
        <f>I3</f>
        <v/>
      </c>
      <c r="N8" s="58" t="n">
        <v>12</v>
      </c>
      <c r="O8" s="23" t="n">
        <v>12</v>
      </c>
      <c r="P8" s="66" t="n">
        <v>12</v>
      </c>
      <c r="Q8" s="10" t="n">
        <v>10</v>
      </c>
      <c r="R8" s="10" t="n">
        <v>10</v>
      </c>
      <c r="S8" s="10" t="n">
        <v>10</v>
      </c>
      <c r="T8" s="62" t="n">
        <v>11</v>
      </c>
      <c r="U8" s="10" t="n">
        <v>10</v>
      </c>
      <c r="V8" s="13" t="n">
        <v>10</v>
      </c>
      <c r="W8" s="115" t="n"/>
      <c r="X8" s="56" t="n"/>
      <c r="Y8">
        <f>I13</f>
        <v/>
      </c>
      <c r="Z8" s="58" t="n">
        <v>12</v>
      </c>
      <c r="AA8" s="10" t="n">
        <v>12</v>
      </c>
      <c r="AB8" s="11" t="n">
        <v>10</v>
      </c>
      <c r="AC8" s="10" t="n">
        <v>10</v>
      </c>
      <c r="AD8" s="10" t="n">
        <v>10</v>
      </c>
      <c r="AE8" s="11" t="n">
        <v>11</v>
      </c>
      <c r="AF8" s="11" t="n">
        <v>10</v>
      </c>
      <c r="AG8" s="13" t="n">
        <v>10</v>
      </c>
      <c r="AH8" s="115" t="n"/>
    </row>
    <row r="9" ht="15.75" customHeight="1" s="125" thickBot="1">
      <c r="A9" s="110" t="inlineStr">
        <is>
          <t>Materials</t>
        </is>
      </c>
      <c r="B9" s="111" t="n"/>
      <c r="C9" s="43" t="inlineStr">
        <is>
          <t>Cost</t>
        </is>
      </c>
      <c r="D9" s="35" t="n"/>
      <c r="E9" s="110" t="inlineStr">
        <is>
          <t>Materials</t>
        </is>
      </c>
      <c r="F9" s="111" t="n"/>
      <c r="G9" s="43" t="inlineStr">
        <is>
          <t>Cost</t>
        </is>
      </c>
      <c r="I9" t="inlineStr">
        <is>
          <t>Ironthread</t>
        </is>
      </c>
      <c r="J9" s="14" t="n">
        <v>1051</v>
      </c>
      <c r="K9" s="92" t="n">
        <v>68.18000000000001</v>
      </c>
      <c r="M9">
        <f>I3</f>
        <v/>
      </c>
      <c r="N9" s="58" t="n">
        <v>14</v>
      </c>
      <c r="O9" s="23" t="n">
        <v>13</v>
      </c>
      <c r="P9" s="66" t="n">
        <v>13</v>
      </c>
      <c r="Q9" s="10" t="n">
        <v>11</v>
      </c>
      <c r="R9" s="10" t="n">
        <v>11</v>
      </c>
      <c r="S9" s="10" t="n">
        <v>11</v>
      </c>
      <c r="T9" s="62" t="n">
        <v>12</v>
      </c>
      <c r="U9" s="10" t="n">
        <v>11</v>
      </c>
      <c r="V9" s="13" t="n">
        <v>11</v>
      </c>
      <c r="W9" s="115" t="n"/>
      <c r="X9" s="56" t="n"/>
      <c r="Y9">
        <f>I13</f>
        <v/>
      </c>
      <c r="Z9" s="58" t="n">
        <v>14</v>
      </c>
      <c r="AA9" s="10" t="n">
        <v>13</v>
      </c>
      <c r="AB9" s="11" t="n">
        <v>11</v>
      </c>
      <c r="AC9" s="10" t="n">
        <v>11</v>
      </c>
      <c r="AD9" s="10" t="n">
        <v>11</v>
      </c>
      <c r="AE9" s="11" t="n">
        <v>12</v>
      </c>
      <c r="AF9" s="11" t="n">
        <v>11</v>
      </c>
      <c r="AG9" s="13" t="n">
        <v>11</v>
      </c>
      <c r="AH9" s="115" t="n"/>
    </row>
    <row r="10">
      <c r="A10" s="37">
        <f>INDEX($O$3:$V$43, MATCH(B4, $N$3:$N$43, 0), MATCH(B3, $O$2:$V$2, 0))</f>
        <v/>
      </c>
      <c r="B10" s="38">
        <f>INDEX($M$3:$M$43, MATCH(B4, $N$3:$N$43,0))</f>
        <v/>
      </c>
      <c r="C10" s="41">
        <f>A10*INDEX($K$3:$K$26, MATCH(B10, $I$3:$I$26,0))</f>
        <v/>
      </c>
      <c r="D10" s="35" t="n"/>
      <c r="E10" s="37">
        <f>INDEX($AA$3:$AG$43, MATCH(F4, $Z$3:$Z$43, 0), MATCH(F3, $AA$2:$AG$2, 0))</f>
        <v/>
      </c>
      <c r="F10" s="38">
        <f>INDEX($Y$3:$Y$43, MATCH(F4, $Z$3:$Z$43,0))</f>
        <v/>
      </c>
      <c r="G10" s="41">
        <f>E10*INDEX($K$3:$K$26, MATCH(F10, $I$3:$I$26,0))</f>
        <v/>
      </c>
      <c r="I10" t="inlineStr">
        <is>
          <t>Silverweave</t>
        </is>
      </c>
      <c r="J10" s="14" t="n">
        <v>1622</v>
      </c>
      <c r="K10" s="92" t="n">
        <v>92.40000000000001</v>
      </c>
      <c r="M10">
        <f>I4</f>
        <v/>
      </c>
      <c r="N10" s="59" t="n">
        <v>16</v>
      </c>
      <c r="O10" s="24" t="n">
        <v>8</v>
      </c>
      <c r="P10" s="67" t="n">
        <v>8</v>
      </c>
      <c r="Q10" s="14" t="n">
        <v>6</v>
      </c>
      <c r="R10" s="14" t="n">
        <v>6</v>
      </c>
      <c r="S10" s="14" t="n">
        <v>6</v>
      </c>
      <c r="T10" s="63" t="n">
        <v>7</v>
      </c>
      <c r="U10" s="14" t="n">
        <v>6</v>
      </c>
      <c r="V10" s="17" t="n">
        <v>6</v>
      </c>
      <c r="W10" s="101">
        <f>I4</f>
        <v/>
      </c>
      <c r="X10" s="56" t="n"/>
      <c r="Y10">
        <f>I14</f>
        <v/>
      </c>
      <c r="Z10" s="59" t="n">
        <v>16</v>
      </c>
      <c r="AA10" s="14" t="n">
        <v>8</v>
      </c>
      <c r="AB10" s="15" t="n">
        <v>6</v>
      </c>
      <c r="AC10" s="14" t="n">
        <v>6</v>
      </c>
      <c r="AD10" s="14" t="n">
        <v>6</v>
      </c>
      <c r="AE10" s="15" t="n">
        <v>7</v>
      </c>
      <c r="AF10" s="15" t="n">
        <v>6</v>
      </c>
      <c r="AG10" s="17" t="n">
        <v>6</v>
      </c>
      <c r="AH10" s="101">
        <f>I14</f>
        <v/>
      </c>
    </row>
    <row r="11">
      <c r="A11" s="37" t="n">
        <v>1</v>
      </c>
      <c r="B11" s="38">
        <f>IF(B5="", 'Style &amp; Trait Materials'!B27, INDEX('Style &amp; Trait Materials'!$B$2:$B$123,MATCH(B5, 'Style &amp; Trait Materials'!$A$2:$A$123, 0)))</f>
        <v/>
      </c>
      <c r="C11" s="41">
        <f>A11*INDEX('Style &amp; Trait Materials'!$D$2:$D$123, MATCH(B11, 'Style &amp; Trait Materials'!$B$2:$B$123,0))</f>
        <v/>
      </c>
      <c r="D11" s="35" t="n"/>
      <c r="E11" s="37" t="n">
        <v>1</v>
      </c>
      <c r="F11" s="38">
        <f>IF(F5="", 'Style &amp; Trait Materials'!B27, INDEX('Style &amp; Trait Materials'!$B$2:$B$123,MATCH(F5, 'Style &amp; Trait Materials'!$A$2:$A$123, 0)))</f>
        <v/>
      </c>
      <c r="G11" s="41">
        <f>E11*INDEX('Style &amp; Trait Materials'!$D$2:$D$123, MATCH(F11, 'Style &amp; Trait Materials'!$B$2:$B$123,0))</f>
        <v/>
      </c>
      <c r="I11" t="inlineStr">
        <is>
          <t>Void Cloth</t>
        </is>
      </c>
      <c r="J11" s="14" t="n">
        <v>4815</v>
      </c>
      <c r="K11" s="92" t="n">
        <v>62.79</v>
      </c>
      <c r="M11">
        <f>I4</f>
        <v/>
      </c>
      <c r="N11" s="59" t="n">
        <v>18</v>
      </c>
      <c r="O11" s="24" t="n">
        <v>9</v>
      </c>
      <c r="P11" s="67" t="n">
        <v>9</v>
      </c>
      <c r="Q11" s="14" t="n">
        <v>7</v>
      </c>
      <c r="R11" s="14" t="n">
        <v>7</v>
      </c>
      <c r="S11" s="14" t="n">
        <v>7</v>
      </c>
      <c r="T11" s="63" t="n">
        <v>8</v>
      </c>
      <c r="U11" s="14" t="n">
        <v>7</v>
      </c>
      <c r="V11" s="17" t="n">
        <v>7</v>
      </c>
      <c r="W11" s="100" t="n"/>
      <c r="X11" s="56" t="n"/>
      <c r="Y11">
        <f>I14</f>
        <v/>
      </c>
      <c r="Z11" s="59" t="n">
        <v>18</v>
      </c>
      <c r="AA11" s="14" t="n">
        <v>9</v>
      </c>
      <c r="AB11" s="15" t="n">
        <v>7</v>
      </c>
      <c r="AC11" s="14" t="n">
        <v>7</v>
      </c>
      <c r="AD11" s="14" t="n">
        <v>7</v>
      </c>
      <c r="AE11" s="15" t="n">
        <v>8</v>
      </c>
      <c r="AF11" s="15" t="n">
        <v>7</v>
      </c>
      <c r="AG11" s="17" t="n">
        <v>7</v>
      </c>
      <c r="AH11" s="100" t="n"/>
    </row>
    <row r="12" ht="15.75" customHeight="1" s="125" thickBot="1">
      <c r="A12" s="37">
        <f>IF(B6="","", 1)</f>
        <v/>
      </c>
      <c r="B12" s="38">
        <f>IF(B6="","",INDEX('Style &amp; Trait Materials'!M2:M10,MATCH(B6, 'Style &amp; Trait Materials'!L2:L10, 0)))</f>
        <v/>
      </c>
      <c r="C12" s="41">
        <f>IF(B6&lt;&gt;"",A12*INDEX('Style &amp; Trait Materials'!O2:O10, MATCH(B12, 'Style &amp; Trait Materials'!M2:M10,0)),"")</f>
        <v/>
      </c>
      <c r="D12" s="35" t="n"/>
      <c r="E12" s="37">
        <f>IF(F6="","", 1)</f>
        <v/>
      </c>
      <c r="F12" s="38">
        <f>IF(F6="","",INDEX('Style &amp; Trait Materials'!M2:M10,MATCH(F6, 'Style &amp; Trait Materials'!L2:L10, 0)))</f>
        <v/>
      </c>
      <c r="G12" s="41">
        <f>IF(F6&lt;&gt;"",E12*INDEX('Style &amp; Trait Materials'!O2:O10, MATCH(F12, 'Style &amp; Trait Materials'!M2:M10,0)),"")</f>
        <v/>
      </c>
      <c r="I12" s="106" t="inlineStr">
        <is>
          <t>Ancestor Silk</t>
        </is>
      </c>
      <c r="J12" s="18" t="n">
        <v>3799</v>
      </c>
      <c r="K12" s="93" t="n">
        <v>66.02</v>
      </c>
      <c r="M12">
        <f>I4</f>
        <v/>
      </c>
      <c r="N12" s="59" t="n">
        <v>20</v>
      </c>
      <c r="O12" s="24" t="n">
        <v>10</v>
      </c>
      <c r="P12" s="67" t="n">
        <v>10</v>
      </c>
      <c r="Q12" s="14" t="n">
        <v>8</v>
      </c>
      <c r="R12" s="14" t="n">
        <v>8</v>
      </c>
      <c r="S12" s="14" t="n">
        <v>8</v>
      </c>
      <c r="T12" s="63" t="n">
        <v>9</v>
      </c>
      <c r="U12" s="14" t="n">
        <v>8</v>
      </c>
      <c r="V12" s="17" t="n">
        <v>8</v>
      </c>
      <c r="W12" s="100" t="n"/>
      <c r="X12" s="56" t="n"/>
      <c r="Y12">
        <f>I14</f>
        <v/>
      </c>
      <c r="Z12" s="59" t="n">
        <v>20</v>
      </c>
      <c r="AA12" s="14" t="n">
        <v>10</v>
      </c>
      <c r="AB12" s="15" t="n">
        <v>8</v>
      </c>
      <c r="AC12" s="14" t="n">
        <v>8</v>
      </c>
      <c r="AD12" s="14" t="n">
        <v>8</v>
      </c>
      <c r="AE12" s="15" t="n">
        <v>9</v>
      </c>
      <c r="AF12" s="15" t="n">
        <v>8</v>
      </c>
      <c r="AG12" s="17" t="n">
        <v>8</v>
      </c>
      <c r="AH12" s="100" t="n"/>
    </row>
    <row r="13">
      <c r="A13" s="37">
        <f>IF(OR($B$7=$AJ3,ISNUMBER(A14)),ROUNDUP((1-$B$8)*$AK3,0), "")</f>
        <v/>
      </c>
      <c r="B13" s="38">
        <f>IF(OR($B$7=$AJ3,ISNUMBER(A14)), $I23, "")</f>
        <v/>
      </c>
      <c r="C13" s="41">
        <f>IF(OR($B$7=$AJ3,ISNUMBER(A14)),A13*$K23,"")</f>
        <v/>
      </c>
      <c r="D13" s="35" t="n"/>
      <c r="E13" s="37">
        <f>IF(OR($F$7=$AJ3,ISNUMBER(E14)),ROUNDUP((1-$F$8)*$AK3,0), "")</f>
        <v/>
      </c>
      <c r="F13" s="38">
        <f>IF(OR($F$7=$AJ3,ISNUMBER(E14)), $I23, "")</f>
        <v/>
      </c>
      <c r="G13" s="41">
        <f>IF(OR($F$7=$AJ3,ISNUMBER(E14)),E13*$K23,"")</f>
        <v/>
      </c>
      <c r="I13" t="inlineStr">
        <is>
          <t>Rawhide</t>
        </is>
      </c>
      <c r="J13" s="14" t="n">
        <v>2145</v>
      </c>
      <c r="K13" s="92" t="n">
        <v>15.83</v>
      </c>
      <c r="M13">
        <f>I4</f>
        <v/>
      </c>
      <c r="N13" s="59" t="n">
        <v>22</v>
      </c>
      <c r="O13" s="24" t="n">
        <v>11</v>
      </c>
      <c r="P13" s="67" t="n">
        <v>11</v>
      </c>
      <c r="Q13" s="14" t="n">
        <v>9</v>
      </c>
      <c r="R13" s="14" t="n">
        <v>9</v>
      </c>
      <c r="S13" s="14" t="n">
        <v>9</v>
      </c>
      <c r="T13" s="63" t="n">
        <v>10</v>
      </c>
      <c r="U13" s="14" t="n">
        <v>9</v>
      </c>
      <c r="V13" s="17" t="n">
        <v>9</v>
      </c>
      <c r="W13" s="100" t="n"/>
      <c r="X13" s="56" t="n"/>
      <c r="Y13">
        <f>I14</f>
        <v/>
      </c>
      <c r="Z13" s="59" t="n">
        <v>22</v>
      </c>
      <c r="AA13" s="14" t="n">
        <v>11</v>
      </c>
      <c r="AB13" s="15" t="n">
        <v>9</v>
      </c>
      <c r="AC13" s="14" t="n">
        <v>9</v>
      </c>
      <c r="AD13" s="14" t="n">
        <v>9</v>
      </c>
      <c r="AE13" s="15" t="n">
        <v>10</v>
      </c>
      <c r="AF13" s="15" t="n">
        <v>9</v>
      </c>
      <c r="AG13" s="17" t="n">
        <v>9</v>
      </c>
      <c r="AH13" s="100" t="n"/>
    </row>
    <row r="14">
      <c r="A14" s="37">
        <f>IF(OR($B$7=$AJ4,ISNUMBER(A15)),ROUNDUP((1-$B$8)*$AK4,0), "")</f>
        <v/>
      </c>
      <c r="B14" s="38">
        <f>IF(OR($B$7=$AJ4,ISNUMBER(A15)), $I24, "")</f>
        <v/>
      </c>
      <c r="C14" s="41">
        <f>IF(OR($B$7=$AJ4,ISNUMBER(A15)),A14*$K24,"")</f>
        <v/>
      </c>
      <c r="E14" s="37">
        <f>IF(OR($F$7=$AJ4,ISNUMBER(E15)),ROUNDUP((1-$F$8)*$AK4,0), "")</f>
        <v/>
      </c>
      <c r="F14" s="38">
        <f>IF(OR($F$7=$AJ4,ISNUMBER(E15)), $I24, "")</f>
        <v/>
      </c>
      <c r="G14" s="41">
        <f>IF(OR($F$7=$AJ4,ISNUMBER(E15)),E14*$K24,"")</f>
        <v/>
      </c>
      <c r="I14" t="inlineStr">
        <is>
          <t>Hide</t>
        </is>
      </c>
      <c r="J14" s="14" t="n">
        <v>4791</v>
      </c>
      <c r="K14" s="92" t="n">
        <v>14.09</v>
      </c>
      <c r="M14">
        <f>I4</f>
        <v/>
      </c>
      <c r="N14" s="59" t="n">
        <v>24</v>
      </c>
      <c r="O14" s="24" t="n">
        <v>12</v>
      </c>
      <c r="P14" s="67" t="n">
        <v>12</v>
      </c>
      <c r="Q14" s="14" t="n">
        <v>10</v>
      </c>
      <c r="R14" s="14" t="n">
        <v>10</v>
      </c>
      <c r="S14" s="14" t="n">
        <v>10</v>
      </c>
      <c r="T14" s="63" t="n">
        <v>11</v>
      </c>
      <c r="U14" s="14" t="n">
        <v>10</v>
      </c>
      <c r="V14" s="17" t="n">
        <v>10</v>
      </c>
      <c r="W14" s="100" t="n"/>
      <c r="X14" s="56" t="n"/>
      <c r="Y14">
        <f>I14</f>
        <v/>
      </c>
      <c r="Z14" s="59" t="n">
        <v>24</v>
      </c>
      <c r="AA14" s="14" t="n">
        <v>12</v>
      </c>
      <c r="AB14" s="15" t="n">
        <v>10</v>
      </c>
      <c r="AC14" s="14" t="n">
        <v>10</v>
      </c>
      <c r="AD14" s="14" t="n">
        <v>10</v>
      </c>
      <c r="AE14" s="15" t="n">
        <v>11</v>
      </c>
      <c r="AF14" s="15" t="n">
        <v>10</v>
      </c>
      <c r="AG14" s="17" t="n">
        <v>10</v>
      </c>
      <c r="AH14" s="100" t="n"/>
    </row>
    <row r="15">
      <c r="A15" s="37">
        <f>IF(OR($B$7=$AJ5,ISNUMBER(A16)),ROUNDUP((1-$B$8)*$AK5,0), "")</f>
        <v/>
      </c>
      <c r="B15" s="38">
        <f>IF(OR($B$7=$AJ5,ISNUMBER(A16)), $I25, "")</f>
        <v/>
      </c>
      <c r="C15" s="41">
        <f>IF(OR($B$7=$AJ5,ISNUMBER(A16)),A15*$K25,"")</f>
        <v/>
      </c>
      <c r="E15" s="37">
        <f>IF(OR($F$7=$AJ5,ISNUMBER(E16)),ROUNDUP((1-$F$8)*$AK5,0), "")</f>
        <v/>
      </c>
      <c r="F15" s="38">
        <f>IF(OR($F$7=$AJ5,ISNUMBER(E16)), $I25, "")</f>
        <v/>
      </c>
      <c r="G15" s="41">
        <f>IF(OR($F$7=$AJ5,ISNUMBER(E16)),E15*$K25,"")</f>
        <v/>
      </c>
      <c r="I15" t="inlineStr">
        <is>
          <t>Leather</t>
        </is>
      </c>
      <c r="J15" s="14" t="n">
        <v>6108</v>
      </c>
      <c r="K15" s="92" t="n">
        <v>17.17</v>
      </c>
      <c r="M15">
        <f>I5</f>
        <v/>
      </c>
      <c r="N15" s="58" t="n">
        <v>26</v>
      </c>
      <c r="O15" s="23" t="n">
        <v>9</v>
      </c>
      <c r="P15" s="66" t="n">
        <v>9</v>
      </c>
      <c r="Q15" s="10" t="n">
        <v>7</v>
      </c>
      <c r="R15" s="10" t="n">
        <v>7</v>
      </c>
      <c r="S15" s="10" t="n">
        <v>7</v>
      </c>
      <c r="T15" s="62" t="n">
        <v>8</v>
      </c>
      <c r="U15" s="10" t="n">
        <v>7</v>
      </c>
      <c r="V15" s="13" t="n">
        <v>7</v>
      </c>
      <c r="W15" s="99">
        <f>I5</f>
        <v/>
      </c>
      <c r="X15" s="56" t="n"/>
      <c r="Y15">
        <f>I15</f>
        <v/>
      </c>
      <c r="Z15" s="58" t="n">
        <v>26</v>
      </c>
      <c r="AA15" s="10" t="n">
        <v>9</v>
      </c>
      <c r="AB15" s="11" t="n">
        <v>7</v>
      </c>
      <c r="AC15" s="10" t="n">
        <v>7</v>
      </c>
      <c r="AD15" s="10" t="n">
        <v>7</v>
      </c>
      <c r="AE15" s="11" t="n">
        <v>8</v>
      </c>
      <c r="AF15" s="11" t="n">
        <v>7</v>
      </c>
      <c r="AG15" s="13" t="n">
        <v>7</v>
      </c>
      <c r="AH15" s="99">
        <f>I15</f>
        <v/>
      </c>
    </row>
    <row r="16" ht="15.75" customHeight="1" s="125" thickBot="1">
      <c r="A16" s="39">
        <f>IF($B$7=$AJ6,ROUNDUP((1-$B$8)*$AK6,0), "")</f>
        <v/>
      </c>
      <c r="B16" s="40">
        <f>IF($B$7=$AJ6, $I26, "")</f>
        <v/>
      </c>
      <c r="C16" s="42">
        <f>IF($B$7=$AJ6,A16*$K26,"")</f>
        <v/>
      </c>
      <c r="E16" s="39">
        <f>IF($F$7=$AJ6,ROUNDUP((1-$F$8)*$AK6,0), "")</f>
        <v/>
      </c>
      <c r="F16" s="40">
        <f>IF($F$7=$AJ6, $I26, "")</f>
        <v/>
      </c>
      <c r="G16" s="42">
        <f>IF($F$7=$AJ6,E16*$K26,"")</f>
        <v/>
      </c>
      <c r="I16" t="inlineStr">
        <is>
          <t>Thick Leather</t>
        </is>
      </c>
      <c r="J16" s="14" t="n">
        <v>4775</v>
      </c>
      <c r="K16" s="92" t="n">
        <v>13.46</v>
      </c>
      <c r="M16">
        <f>I5</f>
        <v/>
      </c>
      <c r="N16" s="58" t="n">
        <v>28</v>
      </c>
      <c r="O16" s="23" t="n">
        <v>10</v>
      </c>
      <c r="P16" s="66" t="n">
        <v>10</v>
      </c>
      <c r="Q16" s="10" t="n">
        <v>8</v>
      </c>
      <c r="R16" s="10" t="n">
        <v>8</v>
      </c>
      <c r="S16" s="10" t="n">
        <v>8</v>
      </c>
      <c r="T16" s="62" t="n">
        <v>9</v>
      </c>
      <c r="U16" s="10" t="n">
        <v>8</v>
      </c>
      <c r="V16" s="13" t="n">
        <v>8</v>
      </c>
      <c r="W16" s="100" t="n"/>
      <c r="X16" s="56" t="n"/>
      <c r="Y16">
        <f>I15</f>
        <v/>
      </c>
      <c r="Z16" s="58" t="n">
        <v>28</v>
      </c>
      <c r="AA16" s="10" t="n">
        <v>10</v>
      </c>
      <c r="AB16" s="11" t="n">
        <v>8</v>
      </c>
      <c r="AC16" s="10" t="n">
        <v>8</v>
      </c>
      <c r="AD16" s="10" t="n">
        <v>8</v>
      </c>
      <c r="AE16" s="11" t="n">
        <v>9</v>
      </c>
      <c r="AF16" s="11" t="n">
        <v>8</v>
      </c>
      <c r="AG16" s="13" t="n">
        <v>8</v>
      </c>
      <c r="AH16" s="100" t="n"/>
    </row>
    <row r="17" ht="15.75" customHeight="1" s="125" thickBot="1">
      <c r="C17" s="49">
        <f>SUM(C10:C16)</f>
        <v/>
      </c>
      <c r="G17" s="49">
        <f>SUM(G10:G16)</f>
        <v/>
      </c>
      <c r="I17" t="inlineStr">
        <is>
          <t>Fell Hide</t>
        </is>
      </c>
      <c r="J17" s="14" t="n">
        <v>1729</v>
      </c>
      <c r="K17" s="92" t="n">
        <v>40.68</v>
      </c>
      <c r="M17">
        <f>I5</f>
        <v/>
      </c>
      <c r="N17" s="58" t="n">
        <v>30</v>
      </c>
      <c r="O17" s="23" t="n">
        <v>11</v>
      </c>
      <c r="P17" s="66" t="n">
        <v>11</v>
      </c>
      <c r="Q17" s="10" t="n">
        <v>9</v>
      </c>
      <c r="R17" s="10" t="n">
        <v>9</v>
      </c>
      <c r="S17" s="10" t="n">
        <v>9</v>
      </c>
      <c r="T17" s="62" t="n">
        <v>10</v>
      </c>
      <c r="U17" s="10" t="n">
        <v>9</v>
      </c>
      <c r="V17" s="13" t="n">
        <v>9</v>
      </c>
      <c r="W17" s="100" t="n"/>
      <c r="X17" s="56" t="n"/>
      <c r="Y17">
        <f>I15</f>
        <v/>
      </c>
      <c r="Z17" s="58" t="n">
        <v>30</v>
      </c>
      <c r="AA17" s="10" t="n">
        <v>11</v>
      </c>
      <c r="AB17" s="11" t="n">
        <v>9</v>
      </c>
      <c r="AC17" s="10" t="n">
        <v>9</v>
      </c>
      <c r="AD17" s="10" t="n">
        <v>9</v>
      </c>
      <c r="AE17" s="11" t="n">
        <v>10</v>
      </c>
      <c r="AF17" s="11" t="n">
        <v>9</v>
      </c>
      <c r="AG17" s="13" t="n">
        <v>9</v>
      </c>
      <c r="AH17" s="100" t="n"/>
    </row>
    <row r="18" ht="15.75" customHeight="1" s="125" thickBot="1">
      <c r="C18" s="55" t="n"/>
      <c r="G18" s="55" t="n"/>
      <c r="I18" t="inlineStr">
        <is>
          <t>Topgrain Hide</t>
        </is>
      </c>
      <c r="J18" s="14" t="n">
        <v>890</v>
      </c>
      <c r="K18" s="92" t="n">
        <v>68.61</v>
      </c>
      <c r="M18">
        <f>I5</f>
        <v/>
      </c>
      <c r="N18" s="58" t="n">
        <v>32</v>
      </c>
      <c r="O18" s="23" t="n">
        <v>12</v>
      </c>
      <c r="P18" s="66" t="n">
        <v>12</v>
      </c>
      <c r="Q18" s="10" t="n">
        <v>10</v>
      </c>
      <c r="R18" s="10" t="n">
        <v>10</v>
      </c>
      <c r="S18" s="10" t="n">
        <v>10</v>
      </c>
      <c r="T18" s="62" t="n">
        <v>11</v>
      </c>
      <c r="U18" s="10" t="n">
        <v>10</v>
      </c>
      <c r="V18" s="13" t="n">
        <v>10</v>
      </c>
      <c r="W18" s="100" t="n"/>
      <c r="X18" s="56" t="n"/>
      <c r="Y18">
        <f>I15</f>
        <v/>
      </c>
      <c r="Z18" s="58" t="n">
        <v>32</v>
      </c>
      <c r="AA18" s="10" t="n">
        <v>12</v>
      </c>
      <c r="AB18" s="11" t="n">
        <v>10</v>
      </c>
      <c r="AC18" s="10" t="n">
        <v>10</v>
      </c>
      <c r="AD18" s="10" t="n">
        <v>10</v>
      </c>
      <c r="AE18" s="11" t="n">
        <v>11</v>
      </c>
      <c r="AF18" s="11" t="n">
        <v>10</v>
      </c>
      <c r="AG18" s="13" t="n">
        <v>10</v>
      </c>
      <c r="AH18" s="100" t="n"/>
    </row>
    <row r="19">
      <c r="A19" s="117" t="inlineStr">
        <is>
          <t>Writs Earned</t>
        </is>
      </c>
      <c r="B19" s="103" t="n"/>
      <c r="C19" s="32" t="n">
        <v>7</v>
      </c>
      <c r="E19" s="117" t="inlineStr">
        <is>
          <t>Writs Earned</t>
        </is>
      </c>
      <c r="F19" s="103" t="n"/>
      <c r="G19" s="32" t="n">
        <v>7</v>
      </c>
      <c r="I19" t="inlineStr">
        <is>
          <t>Iron Hide</t>
        </is>
      </c>
      <c r="J19" s="14" t="n">
        <v>4033</v>
      </c>
      <c r="K19" s="92" t="n">
        <v>96.48999999999999</v>
      </c>
      <c r="M19">
        <f>I5</f>
        <v/>
      </c>
      <c r="N19" s="58" t="n">
        <v>34</v>
      </c>
      <c r="O19" s="23" t="n">
        <v>13</v>
      </c>
      <c r="P19" s="66" t="n">
        <v>13</v>
      </c>
      <c r="Q19" s="10" t="n">
        <v>11</v>
      </c>
      <c r="R19" s="10" t="n">
        <v>11</v>
      </c>
      <c r="S19" s="10" t="n">
        <v>11</v>
      </c>
      <c r="T19" s="62" t="n">
        <v>12</v>
      </c>
      <c r="U19" s="10" t="n">
        <v>11</v>
      </c>
      <c r="V19" s="13" t="n">
        <v>11</v>
      </c>
      <c r="W19" s="100" t="n"/>
      <c r="X19" s="56" t="n"/>
      <c r="Y19">
        <f>I15</f>
        <v/>
      </c>
      <c r="Z19" s="58" t="n">
        <v>34</v>
      </c>
      <c r="AA19" s="10" t="n">
        <v>13</v>
      </c>
      <c r="AB19" s="11" t="n">
        <v>11</v>
      </c>
      <c r="AC19" s="10" t="n">
        <v>11</v>
      </c>
      <c r="AD19" s="10" t="n">
        <v>11</v>
      </c>
      <c r="AE19" s="11" t="n">
        <v>12</v>
      </c>
      <c r="AF19" s="11" t="n">
        <v>11</v>
      </c>
      <c r="AG19" s="13" t="n">
        <v>11</v>
      </c>
      <c r="AH19" s="100" t="n"/>
    </row>
    <row r="20" ht="15.75" customHeight="1" s="125" thickBot="1">
      <c r="A20" s="116" t="inlineStr">
        <is>
          <t>Cost Per Writ</t>
        </is>
      </c>
      <c r="B20" s="106" t="n"/>
      <c r="C20" s="74">
        <f>IF(C19&lt;&gt;"",C17/C19,"")</f>
        <v/>
      </c>
      <c r="E20" s="116" t="inlineStr">
        <is>
          <t>Cost Per Writ</t>
        </is>
      </c>
      <c r="F20" s="106" t="n"/>
      <c r="G20" s="74">
        <f>IF(G19&lt;&gt;"",G17/G19,"")</f>
        <v/>
      </c>
      <c r="I20" t="inlineStr">
        <is>
          <t>Superb Hide</t>
        </is>
      </c>
      <c r="J20" s="14" t="n">
        <v>3251</v>
      </c>
      <c r="K20" s="92" t="n">
        <v>60.28</v>
      </c>
      <c r="M20">
        <f>I6</f>
        <v/>
      </c>
      <c r="N20" s="59" t="n">
        <v>36</v>
      </c>
      <c r="O20" s="24" t="n">
        <v>10</v>
      </c>
      <c r="P20" s="67" t="n">
        <v>10</v>
      </c>
      <c r="Q20" s="14" t="n">
        <v>8</v>
      </c>
      <c r="R20" s="14" t="n">
        <v>8</v>
      </c>
      <c r="S20" s="14" t="n">
        <v>8</v>
      </c>
      <c r="T20" s="63" t="n">
        <v>9</v>
      </c>
      <c r="U20" s="14" t="n">
        <v>8</v>
      </c>
      <c r="V20" s="17" t="n">
        <v>8</v>
      </c>
      <c r="W20" s="101">
        <f>I6</f>
        <v/>
      </c>
      <c r="X20" s="56" t="n"/>
      <c r="Y20">
        <f>I16</f>
        <v/>
      </c>
      <c r="Z20" s="59" t="n">
        <v>36</v>
      </c>
      <c r="AA20" s="14" t="n">
        <v>10</v>
      </c>
      <c r="AB20" s="15" t="n">
        <v>8</v>
      </c>
      <c r="AC20" s="14" t="n">
        <v>8</v>
      </c>
      <c r="AD20" s="14" t="n">
        <v>8</v>
      </c>
      <c r="AE20" s="15" t="n">
        <v>9</v>
      </c>
      <c r="AF20" s="15" t="n">
        <v>8</v>
      </c>
      <c r="AG20" s="17" t="n">
        <v>8</v>
      </c>
      <c r="AH20" s="101">
        <f>I16</f>
        <v/>
      </c>
    </row>
    <row r="21">
      <c r="B21" s="48" t="n"/>
      <c r="I21" t="inlineStr">
        <is>
          <t>Shadowhide</t>
        </is>
      </c>
      <c r="J21" s="14" t="n">
        <v>1180</v>
      </c>
      <c r="K21" s="92" t="n">
        <v>36.3</v>
      </c>
      <c r="M21">
        <f>I6</f>
        <v/>
      </c>
      <c r="N21" s="59" t="n">
        <v>38</v>
      </c>
      <c r="O21" s="24" t="n">
        <v>11</v>
      </c>
      <c r="P21" s="67" t="n">
        <v>11</v>
      </c>
      <c r="Q21" s="14" t="n">
        <v>9</v>
      </c>
      <c r="R21" s="14" t="n">
        <v>9</v>
      </c>
      <c r="S21" s="14" t="n">
        <v>9</v>
      </c>
      <c r="T21" s="63" t="n">
        <v>10</v>
      </c>
      <c r="U21" s="14" t="n">
        <v>9</v>
      </c>
      <c r="V21" s="17" t="n">
        <v>9</v>
      </c>
      <c r="W21" s="100" t="n"/>
      <c r="X21" s="56" t="n"/>
      <c r="Y21">
        <f>I16</f>
        <v/>
      </c>
      <c r="Z21" s="59" t="n">
        <v>38</v>
      </c>
      <c r="AA21" s="14" t="n">
        <v>11</v>
      </c>
      <c r="AB21" s="15" t="n">
        <v>9</v>
      </c>
      <c r="AC21" s="14" t="n">
        <v>9</v>
      </c>
      <c r="AD21" s="14" t="n">
        <v>9</v>
      </c>
      <c r="AE21" s="15" t="n">
        <v>10</v>
      </c>
      <c r="AF21" s="15" t="n">
        <v>9</v>
      </c>
      <c r="AG21" s="17" t="n">
        <v>9</v>
      </c>
      <c r="AH21" s="100" t="n"/>
    </row>
    <row r="22" ht="15.75" customHeight="1" s="125" thickBot="1">
      <c r="I22" s="106" t="inlineStr">
        <is>
          <t>Rubedo Leather</t>
        </is>
      </c>
      <c r="J22" s="18" t="n">
        <v>2318</v>
      </c>
      <c r="K22" s="93" t="n">
        <v>22.99</v>
      </c>
      <c r="M22">
        <f>I6</f>
        <v/>
      </c>
      <c r="N22" s="59" t="n">
        <v>40</v>
      </c>
      <c r="O22" s="24" t="n">
        <v>12</v>
      </c>
      <c r="P22" s="67" t="n">
        <v>12</v>
      </c>
      <c r="Q22" s="14" t="n">
        <v>10</v>
      </c>
      <c r="R22" s="14" t="n">
        <v>10</v>
      </c>
      <c r="S22" s="14" t="n">
        <v>10</v>
      </c>
      <c r="T22" s="63" t="n">
        <v>11</v>
      </c>
      <c r="U22" s="14" t="n">
        <v>10</v>
      </c>
      <c r="V22" s="17" t="n">
        <v>10</v>
      </c>
      <c r="W22" s="100" t="n"/>
      <c r="X22" s="56" t="n"/>
      <c r="Y22">
        <f>I16</f>
        <v/>
      </c>
      <c r="Z22" s="59" t="n">
        <v>40</v>
      </c>
      <c r="AA22" s="14" t="n">
        <v>12</v>
      </c>
      <c r="AB22" s="15" t="n">
        <v>10</v>
      </c>
      <c r="AC22" s="14" t="n">
        <v>10</v>
      </c>
      <c r="AD22" s="14" t="n">
        <v>10</v>
      </c>
      <c r="AE22" s="15" t="n">
        <v>11</v>
      </c>
      <c r="AF22" s="15" t="n">
        <v>10</v>
      </c>
      <c r="AG22" s="17" t="n">
        <v>10</v>
      </c>
      <c r="AH22" s="100" t="n"/>
    </row>
    <row r="23">
      <c r="I23" s="103" t="inlineStr">
        <is>
          <t>Hemming</t>
        </is>
      </c>
      <c r="J23" s="36" t="n">
        <v>388</v>
      </c>
      <c r="K23" s="94" t="n">
        <v>17.04</v>
      </c>
      <c r="M23">
        <f>I6</f>
        <v/>
      </c>
      <c r="N23" s="59" t="n">
        <v>42</v>
      </c>
      <c r="O23" s="24" t="n">
        <v>13</v>
      </c>
      <c r="P23" s="67" t="n">
        <v>13</v>
      </c>
      <c r="Q23" s="14" t="n">
        <v>11</v>
      </c>
      <c r="R23" s="14" t="n">
        <v>11</v>
      </c>
      <c r="S23" s="14" t="n">
        <v>11</v>
      </c>
      <c r="T23" s="63" t="n">
        <v>12</v>
      </c>
      <c r="U23" s="14" t="n">
        <v>11</v>
      </c>
      <c r="V23" s="17" t="n">
        <v>11</v>
      </c>
      <c r="W23" s="100" t="n"/>
      <c r="X23" s="56" t="n"/>
      <c r="Y23">
        <f>I16</f>
        <v/>
      </c>
      <c r="Z23" s="59" t="n">
        <v>42</v>
      </c>
      <c r="AA23" s="14" t="n">
        <v>13</v>
      </c>
      <c r="AB23" s="15" t="n">
        <v>11</v>
      </c>
      <c r="AC23" s="14" t="n">
        <v>11</v>
      </c>
      <c r="AD23" s="14" t="n">
        <v>11</v>
      </c>
      <c r="AE23" s="15" t="n">
        <v>12</v>
      </c>
      <c r="AF23" s="15" t="n">
        <v>11</v>
      </c>
      <c r="AG23" s="17" t="n">
        <v>11</v>
      </c>
      <c r="AH23" s="100" t="n"/>
    </row>
    <row r="24">
      <c r="I24" t="inlineStr">
        <is>
          <t>Embroidery</t>
        </is>
      </c>
      <c r="J24" s="14" t="n">
        <v>1748</v>
      </c>
      <c r="K24" s="92" t="n">
        <v>15.66</v>
      </c>
      <c r="M24">
        <f>I6</f>
        <v/>
      </c>
      <c r="N24" s="59" t="n">
        <v>44</v>
      </c>
      <c r="O24" s="24" t="n">
        <v>14</v>
      </c>
      <c r="P24" s="67" t="n">
        <v>14</v>
      </c>
      <c r="Q24" s="14" t="n">
        <v>12</v>
      </c>
      <c r="R24" s="14" t="n">
        <v>12</v>
      </c>
      <c r="S24" s="14" t="n">
        <v>12</v>
      </c>
      <c r="T24" s="63" t="n">
        <v>13</v>
      </c>
      <c r="U24" s="14" t="n">
        <v>12</v>
      </c>
      <c r="V24" s="17" t="n">
        <v>12</v>
      </c>
      <c r="W24" s="100" t="n"/>
      <c r="X24" s="56" t="n"/>
      <c r="Y24">
        <f>I16</f>
        <v/>
      </c>
      <c r="Z24" s="59" t="n">
        <v>44</v>
      </c>
      <c r="AA24" s="14" t="n">
        <v>14</v>
      </c>
      <c r="AB24" s="15" t="n">
        <v>12</v>
      </c>
      <c r="AC24" s="14" t="n">
        <v>12</v>
      </c>
      <c r="AD24" s="14" t="n">
        <v>12</v>
      </c>
      <c r="AE24" s="15" t="n">
        <v>13</v>
      </c>
      <c r="AF24" s="15" t="n">
        <v>12</v>
      </c>
      <c r="AG24" s="17" t="n">
        <v>12</v>
      </c>
      <c r="AH24" s="100" t="n"/>
    </row>
    <row r="25">
      <c r="I25" t="inlineStr">
        <is>
          <t>Elegant Lining</t>
        </is>
      </c>
      <c r="J25" s="14" t="n">
        <v>558</v>
      </c>
      <c r="K25" s="92" t="n">
        <v>427.19</v>
      </c>
      <c r="M25">
        <f>I7</f>
        <v/>
      </c>
      <c r="N25" s="58" t="n">
        <v>46</v>
      </c>
      <c r="O25" s="23" t="n">
        <v>11</v>
      </c>
      <c r="P25" s="66" t="n">
        <v>11</v>
      </c>
      <c r="Q25" s="10" t="n">
        <v>9</v>
      </c>
      <c r="R25" s="10" t="n">
        <v>9</v>
      </c>
      <c r="S25" s="10" t="n">
        <v>9</v>
      </c>
      <c r="T25" s="62" t="n">
        <v>10</v>
      </c>
      <c r="U25" s="10" t="n">
        <v>9</v>
      </c>
      <c r="V25" s="13" t="n">
        <v>9</v>
      </c>
      <c r="W25" s="99">
        <f>I7</f>
        <v/>
      </c>
      <c r="X25" s="56" t="n"/>
      <c r="Y25">
        <f>I17</f>
        <v/>
      </c>
      <c r="Z25" s="58" t="n">
        <v>46</v>
      </c>
      <c r="AA25" s="10" t="n">
        <v>11</v>
      </c>
      <c r="AB25" s="11" t="n">
        <v>9</v>
      </c>
      <c r="AC25" s="10" t="n">
        <v>9</v>
      </c>
      <c r="AD25" s="10" t="n">
        <v>9</v>
      </c>
      <c r="AE25" s="11" t="n">
        <v>10</v>
      </c>
      <c r="AF25" s="11" t="n">
        <v>9</v>
      </c>
      <c r="AG25" s="13" t="n">
        <v>9</v>
      </c>
      <c r="AH25" s="99">
        <f>I17</f>
        <v/>
      </c>
    </row>
    <row r="26">
      <c r="I26" t="inlineStr">
        <is>
          <t>Dreugh Wax</t>
        </is>
      </c>
      <c r="J26" s="14" t="n">
        <v>211</v>
      </c>
      <c r="K26" s="92" t="n">
        <v>45196.11</v>
      </c>
      <c r="M26">
        <f>I7</f>
        <v/>
      </c>
      <c r="N26" s="58" t="n">
        <v>48</v>
      </c>
      <c r="O26" s="23" t="n">
        <v>12</v>
      </c>
      <c r="P26" s="66" t="n">
        <v>12</v>
      </c>
      <c r="Q26" s="10" t="n">
        <v>10</v>
      </c>
      <c r="R26" s="10" t="n">
        <v>10</v>
      </c>
      <c r="S26" s="10" t="n">
        <v>10</v>
      </c>
      <c r="T26" s="62" t="n">
        <v>11</v>
      </c>
      <c r="U26" s="10" t="n">
        <v>10</v>
      </c>
      <c r="V26" s="13" t="n">
        <v>10</v>
      </c>
      <c r="W26" s="100" t="n"/>
      <c r="X26" s="56" t="n"/>
      <c r="Y26">
        <f>I17</f>
        <v/>
      </c>
      <c r="Z26" s="58" t="n">
        <v>48</v>
      </c>
      <c r="AA26" s="10" t="n">
        <v>12</v>
      </c>
      <c r="AB26" s="11" t="n">
        <v>10</v>
      </c>
      <c r="AC26" s="10" t="n">
        <v>10</v>
      </c>
      <c r="AD26" s="10" t="n">
        <v>10</v>
      </c>
      <c r="AE26" s="11" t="n">
        <v>11</v>
      </c>
      <c r="AF26" s="11" t="n">
        <v>10</v>
      </c>
      <c r="AG26" s="13" t="n">
        <v>10</v>
      </c>
      <c r="AH26" s="100" t="n"/>
    </row>
    <row r="27">
      <c r="I27" t="inlineStr">
        <is>
          <t>Prices as of:</t>
        </is>
      </c>
      <c r="K27" s="130" t="inlineStr">
        <is>
          <t>2024-04-17</t>
        </is>
      </c>
      <c r="M27">
        <f>I7</f>
        <v/>
      </c>
      <c r="N27" s="58" t="n">
        <v>50</v>
      </c>
      <c r="O27" s="23" t="n">
        <v>13</v>
      </c>
      <c r="P27" s="66" t="n">
        <v>13</v>
      </c>
      <c r="Q27" s="10" t="n">
        <v>11</v>
      </c>
      <c r="R27" s="10" t="n">
        <v>11</v>
      </c>
      <c r="S27" s="10" t="n">
        <v>11</v>
      </c>
      <c r="T27" s="62" t="n">
        <v>12</v>
      </c>
      <c r="U27" s="10" t="n">
        <v>11</v>
      </c>
      <c r="V27" s="13" t="n">
        <v>11</v>
      </c>
      <c r="W27" s="100" t="n"/>
      <c r="X27" s="56" t="n"/>
      <c r="Y27">
        <f>I17</f>
        <v/>
      </c>
      <c r="Z27" s="58" t="n">
        <v>50</v>
      </c>
      <c r="AA27" s="10" t="n">
        <v>13</v>
      </c>
      <c r="AB27" s="11" t="n">
        <v>11</v>
      </c>
      <c r="AC27" s="10" t="n">
        <v>11</v>
      </c>
      <c r="AD27" s="10" t="n">
        <v>11</v>
      </c>
      <c r="AE27" s="11" t="n">
        <v>12</v>
      </c>
      <c r="AF27" s="11" t="n">
        <v>11</v>
      </c>
      <c r="AG27" s="13" t="n">
        <v>11</v>
      </c>
      <c r="AH27" s="100" t="n"/>
    </row>
    <row r="28">
      <c r="M28">
        <f>I8</f>
        <v/>
      </c>
      <c r="N28" s="59" t="inlineStr">
        <is>
          <t>CP 10</t>
        </is>
      </c>
      <c r="O28" s="24" t="n">
        <v>12</v>
      </c>
      <c r="P28" s="67" t="n">
        <v>12</v>
      </c>
      <c r="Q28" s="14" t="n">
        <v>10</v>
      </c>
      <c r="R28" s="14" t="n">
        <v>10</v>
      </c>
      <c r="S28" s="14" t="n">
        <v>10</v>
      </c>
      <c r="T28" s="63" t="n">
        <v>11</v>
      </c>
      <c r="U28" s="14" t="n">
        <v>10</v>
      </c>
      <c r="V28" s="17" t="n">
        <v>10</v>
      </c>
      <c r="W28" s="101">
        <f>I8</f>
        <v/>
      </c>
      <c r="X28" s="56" t="n"/>
      <c r="Y28">
        <f>I18</f>
        <v/>
      </c>
      <c r="Z28" s="59" t="inlineStr">
        <is>
          <t>CP 10</t>
        </is>
      </c>
      <c r="AA28" s="14" t="n">
        <v>12</v>
      </c>
      <c r="AB28" s="15" t="n">
        <v>10</v>
      </c>
      <c r="AC28" s="14" t="n">
        <v>10</v>
      </c>
      <c r="AD28" s="14" t="n">
        <v>10</v>
      </c>
      <c r="AE28" s="15" t="n">
        <v>11</v>
      </c>
      <c r="AF28" s="15" t="n">
        <v>10</v>
      </c>
      <c r="AG28" s="17" t="n">
        <v>10</v>
      </c>
      <c r="AH28" s="101">
        <f>I18</f>
        <v/>
      </c>
    </row>
    <row r="29">
      <c r="M29">
        <f>I8</f>
        <v/>
      </c>
      <c r="N29" s="59" t="inlineStr">
        <is>
          <t>CP 20</t>
        </is>
      </c>
      <c r="O29" s="24" t="n">
        <v>13</v>
      </c>
      <c r="P29" s="67" t="n">
        <v>13</v>
      </c>
      <c r="Q29" s="14" t="n">
        <v>11</v>
      </c>
      <c r="R29" s="14" t="n">
        <v>11</v>
      </c>
      <c r="S29" s="14" t="n">
        <v>11</v>
      </c>
      <c r="T29" s="63" t="n">
        <v>12</v>
      </c>
      <c r="U29" s="14" t="n">
        <v>11</v>
      </c>
      <c r="V29" s="17" t="n">
        <v>11</v>
      </c>
      <c r="W29" s="100" t="n"/>
      <c r="X29" s="56" t="n"/>
      <c r="Y29">
        <f>I18</f>
        <v/>
      </c>
      <c r="Z29" s="59" t="inlineStr">
        <is>
          <t>CP 20</t>
        </is>
      </c>
      <c r="AA29" s="14" t="n">
        <v>13</v>
      </c>
      <c r="AB29" s="15" t="n">
        <v>11</v>
      </c>
      <c r="AC29" s="14" t="n">
        <v>11</v>
      </c>
      <c r="AD29" s="14" t="n">
        <v>11</v>
      </c>
      <c r="AE29" s="15" t="n">
        <v>12</v>
      </c>
      <c r="AF29" s="15" t="n">
        <v>11</v>
      </c>
      <c r="AG29" s="17" t="n">
        <v>11</v>
      </c>
      <c r="AH29" s="100" t="n"/>
    </row>
    <row r="30">
      <c r="M30">
        <f>I8</f>
        <v/>
      </c>
      <c r="N30" s="59" t="inlineStr">
        <is>
          <t>CP 30</t>
        </is>
      </c>
      <c r="O30" s="24" t="n">
        <v>14</v>
      </c>
      <c r="P30" s="67" t="n">
        <v>14</v>
      </c>
      <c r="Q30" s="14" t="n">
        <v>12</v>
      </c>
      <c r="R30" s="14" t="n">
        <v>12</v>
      </c>
      <c r="S30" s="14" t="n">
        <v>12</v>
      </c>
      <c r="T30" s="63" t="n">
        <v>13</v>
      </c>
      <c r="U30" s="14" t="n">
        <v>12</v>
      </c>
      <c r="V30" s="17" t="n">
        <v>12</v>
      </c>
      <c r="W30" s="100" t="n"/>
      <c r="X30" s="56" t="n"/>
      <c r="Y30">
        <f>I18</f>
        <v/>
      </c>
      <c r="Z30" s="59" t="inlineStr">
        <is>
          <t>CP 30</t>
        </is>
      </c>
      <c r="AA30" s="14" t="n">
        <v>14</v>
      </c>
      <c r="AB30" s="15" t="n">
        <v>12</v>
      </c>
      <c r="AC30" s="14" t="n">
        <v>12</v>
      </c>
      <c r="AD30" s="14" t="n">
        <v>12</v>
      </c>
      <c r="AE30" s="15" t="n">
        <v>13</v>
      </c>
      <c r="AF30" s="15" t="n">
        <v>12</v>
      </c>
      <c r="AG30" s="17" t="n">
        <v>12</v>
      </c>
      <c r="AH30" s="100" t="n"/>
    </row>
    <row r="31">
      <c r="M31">
        <f>I9</f>
        <v/>
      </c>
      <c r="N31" s="58" t="inlineStr">
        <is>
          <t>CP 40</t>
        </is>
      </c>
      <c r="O31" s="23" t="n">
        <v>13</v>
      </c>
      <c r="P31" s="66" t="n">
        <v>13</v>
      </c>
      <c r="Q31" s="10" t="n">
        <v>11</v>
      </c>
      <c r="R31" s="10" t="n">
        <v>11</v>
      </c>
      <c r="S31" s="10" t="n">
        <v>11</v>
      </c>
      <c r="T31" s="62" t="n">
        <v>12</v>
      </c>
      <c r="U31" s="10" t="n">
        <v>11</v>
      </c>
      <c r="V31" s="13" t="n">
        <v>11</v>
      </c>
      <c r="W31" s="99">
        <f>I9</f>
        <v/>
      </c>
      <c r="X31" s="56" t="n"/>
      <c r="Y31">
        <f>I19</f>
        <v/>
      </c>
      <c r="Z31" s="58" t="inlineStr">
        <is>
          <t>CP 40</t>
        </is>
      </c>
      <c r="AA31" s="10" t="n">
        <v>13</v>
      </c>
      <c r="AB31" s="11" t="n">
        <v>11</v>
      </c>
      <c r="AC31" s="10" t="n">
        <v>11</v>
      </c>
      <c r="AD31" s="10" t="n">
        <v>11</v>
      </c>
      <c r="AE31" s="11" t="n">
        <v>12</v>
      </c>
      <c r="AF31" s="11" t="n">
        <v>11</v>
      </c>
      <c r="AG31" s="13" t="n">
        <v>11</v>
      </c>
      <c r="AH31" s="99">
        <f>I19</f>
        <v/>
      </c>
    </row>
    <row r="32">
      <c r="M32">
        <f>I9</f>
        <v/>
      </c>
      <c r="N32" s="58" t="inlineStr">
        <is>
          <t>CP 50</t>
        </is>
      </c>
      <c r="O32" s="23" t="n">
        <v>14</v>
      </c>
      <c r="P32" s="66" t="n">
        <v>14</v>
      </c>
      <c r="Q32" s="10" t="n">
        <v>12</v>
      </c>
      <c r="R32" s="10" t="n">
        <v>12</v>
      </c>
      <c r="S32" s="10" t="n">
        <v>12</v>
      </c>
      <c r="T32" s="62" t="n">
        <v>13</v>
      </c>
      <c r="U32" s="10" t="n">
        <v>12</v>
      </c>
      <c r="V32" s="13" t="n">
        <v>12</v>
      </c>
      <c r="W32" s="100" t="n"/>
      <c r="X32" s="56" t="n"/>
      <c r="Y32">
        <f>I19</f>
        <v/>
      </c>
      <c r="Z32" s="58" t="inlineStr">
        <is>
          <t>CP 50</t>
        </is>
      </c>
      <c r="AA32" s="10" t="n">
        <v>14</v>
      </c>
      <c r="AB32" s="11" t="n">
        <v>12</v>
      </c>
      <c r="AC32" s="10" t="n">
        <v>12</v>
      </c>
      <c r="AD32" s="10" t="n">
        <v>12</v>
      </c>
      <c r="AE32" s="11" t="n">
        <v>13</v>
      </c>
      <c r="AF32" s="11" t="n">
        <v>12</v>
      </c>
      <c r="AG32" s="13" t="n">
        <v>12</v>
      </c>
      <c r="AH32" s="100" t="n"/>
    </row>
    <row r="33">
      <c r="M33">
        <f>I9</f>
        <v/>
      </c>
      <c r="N33" s="58" t="inlineStr">
        <is>
          <t>CP 60</t>
        </is>
      </c>
      <c r="O33" s="23" t="n">
        <v>15</v>
      </c>
      <c r="P33" s="66" t="n">
        <v>15</v>
      </c>
      <c r="Q33" s="10" t="n">
        <v>13</v>
      </c>
      <c r="R33" s="10" t="n">
        <v>13</v>
      </c>
      <c r="S33" s="10" t="n">
        <v>13</v>
      </c>
      <c r="T33" s="62" t="n">
        <v>14</v>
      </c>
      <c r="U33" s="10" t="n">
        <v>13</v>
      </c>
      <c r="V33" s="13" t="n">
        <v>13</v>
      </c>
      <c r="W33" s="100" t="n"/>
      <c r="X33" s="56" t="n"/>
      <c r="Y33">
        <f>I19</f>
        <v/>
      </c>
      <c r="Z33" s="58" t="inlineStr">
        <is>
          <t>CP 60</t>
        </is>
      </c>
      <c r="AA33" s="10" t="n">
        <v>15</v>
      </c>
      <c r="AB33" s="11" t="n">
        <v>13</v>
      </c>
      <c r="AC33" s="10" t="n">
        <v>13</v>
      </c>
      <c r="AD33" s="10" t="n">
        <v>13</v>
      </c>
      <c r="AE33" s="11" t="n">
        <v>14</v>
      </c>
      <c r="AF33" s="11" t="n">
        <v>13</v>
      </c>
      <c r="AG33" s="13" t="n">
        <v>13</v>
      </c>
      <c r="AH33" s="100" t="n"/>
    </row>
    <row r="34">
      <c r="M34">
        <f>I10</f>
        <v/>
      </c>
      <c r="N34" s="59" t="inlineStr">
        <is>
          <t>CP 70</t>
        </is>
      </c>
      <c r="O34" s="24" t="n">
        <v>14</v>
      </c>
      <c r="P34" s="67" t="n">
        <v>14</v>
      </c>
      <c r="Q34" s="14" t="n">
        <v>12</v>
      </c>
      <c r="R34" s="14" t="n">
        <v>12</v>
      </c>
      <c r="S34" s="14" t="n">
        <v>12</v>
      </c>
      <c r="T34" s="63" t="n">
        <v>13</v>
      </c>
      <c r="U34" s="14" t="n">
        <v>12</v>
      </c>
      <c r="V34" s="17" t="n">
        <v>12</v>
      </c>
      <c r="W34" s="101">
        <f>I10</f>
        <v/>
      </c>
      <c r="X34" s="56" t="n"/>
      <c r="Y34">
        <f>I20</f>
        <v/>
      </c>
      <c r="Z34" s="59" t="inlineStr">
        <is>
          <t>CP 70</t>
        </is>
      </c>
      <c r="AA34" s="14" t="n">
        <v>14</v>
      </c>
      <c r="AB34" s="15" t="n">
        <v>12</v>
      </c>
      <c r="AC34" s="14" t="n">
        <v>12</v>
      </c>
      <c r="AD34" s="14" t="n">
        <v>12</v>
      </c>
      <c r="AE34" s="15" t="n">
        <v>13</v>
      </c>
      <c r="AF34" s="15" t="n">
        <v>12</v>
      </c>
      <c r="AG34" s="17" t="n">
        <v>12</v>
      </c>
      <c r="AH34" s="101">
        <f>I20</f>
        <v/>
      </c>
    </row>
    <row r="35">
      <c r="M35">
        <f>I10</f>
        <v/>
      </c>
      <c r="N35" s="59" t="inlineStr">
        <is>
          <t>CP 80</t>
        </is>
      </c>
      <c r="O35" s="24" t="n">
        <v>15</v>
      </c>
      <c r="P35" s="67" t="n">
        <v>15</v>
      </c>
      <c r="Q35" s="14" t="n">
        <v>13</v>
      </c>
      <c r="R35" s="14" t="n">
        <v>13</v>
      </c>
      <c r="S35" s="14" t="n">
        <v>13</v>
      </c>
      <c r="T35" s="63" t="n">
        <v>14</v>
      </c>
      <c r="U35" s="14" t="n">
        <v>13</v>
      </c>
      <c r="V35" s="17" t="n">
        <v>13</v>
      </c>
      <c r="W35" s="100" t="n"/>
      <c r="X35" s="56" t="n"/>
      <c r="Y35">
        <f>I20</f>
        <v/>
      </c>
      <c r="Z35" s="59" t="inlineStr">
        <is>
          <t>CP 80</t>
        </is>
      </c>
      <c r="AA35" s="14" t="n">
        <v>15</v>
      </c>
      <c r="AB35" s="15" t="n">
        <v>13</v>
      </c>
      <c r="AC35" s="14" t="n">
        <v>13</v>
      </c>
      <c r="AD35" s="14" t="n">
        <v>13</v>
      </c>
      <c r="AE35" s="15" t="n">
        <v>14</v>
      </c>
      <c r="AF35" s="15" t="n">
        <v>13</v>
      </c>
      <c r="AG35" s="17" t="n">
        <v>13</v>
      </c>
      <c r="AH35" s="100" t="n"/>
    </row>
    <row r="36">
      <c r="M36">
        <f>I11</f>
        <v/>
      </c>
      <c r="N36" s="58" t="inlineStr">
        <is>
          <t>CP 90</t>
        </is>
      </c>
      <c r="O36" s="23" t="n">
        <v>15</v>
      </c>
      <c r="P36" s="66" t="n">
        <v>15</v>
      </c>
      <c r="Q36" s="10" t="n">
        <v>13</v>
      </c>
      <c r="R36" s="10" t="n">
        <v>13</v>
      </c>
      <c r="S36" s="10" t="n">
        <v>13</v>
      </c>
      <c r="T36" s="62" t="n">
        <v>14</v>
      </c>
      <c r="U36" s="10" t="n">
        <v>13</v>
      </c>
      <c r="V36" s="13" t="n">
        <v>13</v>
      </c>
      <c r="W36" s="99">
        <f>I11</f>
        <v/>
      </c>
      <c r="X36" s="56" t="n"/>
      <c r="Y36">
        <f>I21</f>
        <v/>
      </c>
      <c r="Z36" s="58" t="inlineStr">
        <is>
          <t>CP 90</t>
        </is>
      </c>
      <c r="AA36" s="10" t="n">
        <v>15</v>
      </c>
      <c r="AB36" s="11" t="n">
        <v>13</v>
      </c>
      <c r="AC36" s="10" t="n">
        <v>13</v>
      </c>
      <c r="AD36" s="10" t="n">
        <v>13</v>
      </c>
      <c r="AE36" s="11" t="n">
        <v>14</v>
      </c>
      <c r="AF36" s="11" t="n">
        <v>13</v>
      </c>
      <c r="AG36" s="13" t="n">
        <v>13</v>
      </c>
      <c r="AH36" s="99">
        <f>I21</f>
        <v/>
      </c>
    </row>
    <row r="37">
      <c r="M37">
        <f>I11</f>
        <v/>
      </c>
      <c r="N37" s="58" t="inlineStr">
        <is>
          <t>CP 100</t>
        </is>
      </c>
      <c r="O37" s="23" t="n">
        <v>16</v>
      </c>
      <c r="P37" s="66" t="n">
        <v>16</v>
      </c>
      <c r="Q37" s="10" t="n">
        <v>14</v>
      </c>
      <c r="R37" s="10" t="n">
        <v>14</v>
      </c>
      <c r="S37" s="10" t="n">
        <v>14</v>
      </c>
      <c r="T37" s="62" t="n">
        <v>15</v>
      </c>
      <c r="U37" s="10" t="n">
        <v>14</v>
      </c>
      <c r="V37" s="13" t="n">
        <v>14</v>
      </c>
      <c r="W37" s="100" t="n"/>
      <c r="X37" s="56" t="n"/>
      <c r="Y37">
        <f>I21</f>
        <v/>
      </c>
      <c r="Z37" s="58" t="inlineStr">
        <is>
          <t>CP 100</t>
        </is>
      </c>
      <c r="AA37" s="10" t="n">
        <v>16</v>
      </c>
      <c r="AB37" s="11" t="n">
        <v>14</v>
      </c>
      <c r="AC37" s="10" t="n">
        <v>14</v>
      </c>
      <c r="AD37" s="10" t="n">
        <v>14</v>
      </c>
      <c r="AE37" s="11" t="n">
        <v>15</v>
      </c>
      <c r="AF37" s="11" t="n">
        <v>14</v>
      </c>
      <c r="AG37" s="13" t="n">
        <v>14</v>
      </c>
      <c r="AH37" s="100" t="n"/>
    </row>
    <row r="38">
      <c r="M38">
        <f>I11</f>
        <v/>
      </c>
      <c r="N38" s="58" t="inlineStr">
        <is>
          <t>CP 110</t>
        </is>
      </c>
      <c r="O38" s="23" t="n">
        <v>17</v>
      </c>
      <c r="P38" s="66" t="n">
        <v>17</v>
      </c>
      <c r="Q38" s="10" t="n">
        <v>15</v>
      </c>
      <c r="R38" s="10" t="n">
        <v>15</v>
      </c>
      <c r="S38" s="10" t="n">
        <v>15</v>
      </c>
      <c r="T38" s="62" t="n">
        <v>16</v>
      </c>
      <c r="U38" s="10" t="n">
        <v>15</v>
      </c>
      <c r="V38" s="13" t="n">
        <v>15</v>
      </c>
      <c r="W38" s="100" t="n"/>
      <c r="X38" s="56" t="n"/>
      <c r="Y38">
        <f>I21</f>
        <v/>
      </c>
      <c r="Z38" s="58" t="inlineStr">
        <is>
          <t>CP 110</t>
        </is>
      </c>
      <c r="AA38" s="10" t="n">
        <v>17</v>
      </c>
      <c r="AB38" s="11" t="n">
        <v>15</v>
      </c>
      <c r="AC38" s="10" t="n">
        <v>15</v>
      </c>
      <c r="AD38" s="10" t="n">
        <v>15</v>
      </c>
      <c r="AE38" s="11" t="n">
        <v>16</v>
      </c>
      <c r="AF38" s="11" t="n">
        <v>15</v>
      </c>
      <c r="AG38" s="13" t="n">
        <v>15</v>
      </c>
      <c r="AH38" s="100" t="n"/>
    </row>
    <row r="39">
      <c r="M39">
        <f>I11</f>
        <v/>
      </c>
      <c r="N39" s="58" t="inlineStr">
        <is>
          <t>CP 120</t>
        </is>
      </c>
      <c r="O39" s="23" t="n">
        <v>18</v>
      </c>
      <c r="P39" s="66" t="n">
        <v>18</v>
      </c>
      <c r="Q39" s="10" t="n">
        <v>16</v>
      </c>
      <c r="R39" s="10" t="n">
        <v>16</v>
      </c>
      <c r="S39" s="10" t="n">
        <v>16</v>
      </c>
      <c r="T39" s="62" t="n">
        <v>17</v>
      </c>
      <c r="U39" s="10" t="n">
        <v>16</v>
      </c>
      <c r="V39" s="13" t="n">
        <v>16</v>
      </c>
      <c r="W39" s="100" t="n"/>
      <c r="X39" s="56" t="n"/>
      <c r="Y39">
        <f>I21</f>
        <v/>
      </c>
      <c r="Z39" s="58" t="inlineStr">
        <is>
          <t>CP 120</t>
        </is>
      </c>
      <c r="AA39" s="10" t="n">
        <v>18</v>
      </c>
      <c r="AB39" s="11" t="n">
        <v>16</v>
      </c>
      <c r="AC39" s="10" t="n">
        <v>16</v>
      </c>
      <c r="AD39" s="10" t="n">
        <v>16</v>
      </c>
      <c r="AE39" s="11" t="n">
        <v>17</v>
      </c>
      <c r="AF39" s="11" t="n">
        <v>16</v>
      </c>
      <c r="AG39" s="13" t="n">
        <v>16</v>
      </c>
      <c r="AH39" s="100" t="n"/>
    </row>
    <row r="40">
      <c r="M40">
        <f>I11</f>
        <v/>
      </c>
      <c r="N40" s="58" t="inlineStr">
        <is>
          <t>CP 130</t>
        </is>
      </c>
      <c r="O40" s="23" t="n">
        <v>19</v>
      </c>
      <c r="P40" s="66" t="n">
        <v>19</v>
      </c>
      <c r="Q40" s="10" t="n">
        <v>17</v>
      </c>
      <c r="R40" s="10" t="n">
        <v>17</v>
      </c>
      <c r="S40" s="10" t="n">
        <v>17</v>
      </c>
      <c r="T40" s="62" t="n">
        <v>18</v>
      </c>
      <c r="U40" s="10" t="n">
        <v>17</v>
      </c>
      <c r="V40" s="13" t="n">
        <v>17</v>
      </c>
      <c r="W40" s="100" t="n"/>
      <c r="X40" s="56" t="n"/>
      <c r="Y40">
        <f>I21</f>
        <v/>
      </c>
      <c r="Z40" s="58" t="inlineStr">
        <is>
          <t>CP 130</t>
        </is>
      </c>
      <c r="AA40" s="10" t="n">
        <v>19</v>
      </c>
      <c r="AB40" s="11" t="n">
        <v>17</v>
      </c>
      <c r="AC40" s="10" t="n">
        <v>17</v>
      </c>
      <c r="AD40" s="10" t="n">
        <v>17</v>
      </c>
      <c r="AE40" s="11" t="n">
        <v>18</v>
      </c>
      <c r="AF40" s="11" t="n">
        <v>17</v>
      </c>
      <c r="AG40" s="13" t="n">
        <v>17</v>
      </c>
      <c r="AH40" s="100" t="n"/>
    </row>
    <row r="41">
      <c r="M41">
        <f>I11</f>
        <v/>
      </c>
      <c r="N41" s="58" t="inlineStr">
        <is>
          <t>CP 140</t>
        </is>
      </c>
      <c r="O41" s="23" t="n">
        <v>20</v>
      </c>
      <c r="P41" s="66" t="n">
        <v>20</v>
      </c>
      <c r="Q41" s="10" t="n">
        <v>18</v>
      </c>
      <c r="R41" s="10" t="n">
        <v>18</v>
      </c>
      <c r="S41" s="10" t="n">
        <v>18</v>
      </c>
      <c r="T41" s="62" t="n">
        <v>19</v>
      </c>
      <c r="U41" s="10" t="n">
        <v>18</v>
      </c>
      <c r="V41" s="13" t="n">
        <v>18</v>
      </c>
      <c r="W41" s="100" t="n"/>
      <c r="X41" s="56" t="n"/>
      <c r="Y41">
        <f>I21</f>
        <v/>
      </c>
      <c r="Z41" s="58" t="inlineStr">
        <is>
          <t>CP 140</t>
        </is>
      </c>
      <c r="AA41" s="10" t="n">
        <v>20</v>
      </c>
      <c r="AB41" s="11" t="n">
        <v>18</v>
      </c>
      <c r="AC41" s="10" t="n">
        <v>18</v>
      </c>
      <c r="AD41" s="10" t="n">
        <v>18</v>
      </c>
      <c r="AE41" s="11" t="n">
        <v>19</v>
      </c>
      <c r="AF41" s="11" t="n">
        <v>18</v>
      </c>
      <c r="AG41" s="13" t="n">
        <v>18</v>
      </c>
      <c r="AH41" s="100" t="n"/>
    </row>
    <row r="42">
      <c r="M42">
        <f>I12</f>
        <v/>
      </c>
      <c r="N42" s="59" t="inlineStr">
        <is>
          <t>CP 150</t>
        </is>
      </c>
      <c r="O42" s="24" t="n">
        <v>15</v>
      </c>
      <c r="P42" s="67" t="n">
        <v>15</v>
      </c>
      <c r="Q42" s="14" t="n">
        <v>13</v>
      </c>
      <c r="R42" s="14" t="n">
        <v>13</v>
      </c>
      <c r="S42" s="14" t="n">
        <v>13</v>
      </c>
      <c r="T42" s="63" t="n">
        <v>14</v>
      </c>
      <c r="U42" s="14" t="n">
        <v>13</v>
      </c>
      <c r="V42" s="17" t="n">
        <v>13</v>
      </c>
      <c r="W42" s="108">
        <f>I12</f>
        <v/>
      </c>
      <c r="X42" s="56" t="n"/>
      <c r="Y42">
        <f>I22</f>
        <v/>
      </c>
      <c r="Z42" s="59" t="inlineStr">
        <is>
          <t>CP 150</t>
        </is>
      </c>
      <c r="AA42" s="14" t="n">
        <v>15</v>
      </c>
      <c r="AB42" s="15" t="n">
        <v>13</v>
      </c>
      <c r="AC42" s="14" t="n">
        <v>13</v>
      </c>
      <c r="AD42" s="14" t="n">
        <v>13</v>
      </c>
      <c r="AE42" s="15" t="n">
        <v>14</v>
      </c>
      <c r="AF42" s="15" t="n">
        <v>13</v>
      </c>
      <c r="AG42" s="17" t="n">
        <v>13</v>
      </c>
      <c r="AH42" s="108">
        <f>I22</f>
        <v/>
      </c>
    </row>
    <row r="43" ht="15.75" customHeight="1" s="125" thickBot="1">
      <c r="M43">
        <f>I12</f>
        <v/>
      </c>
      <c r="N43" s="60" t="inlineStr">
        <is>
          <t>CP 160</t>
        </is>
      </c>
      <c r="O43" s="116" t="n">
        <v>150</v>
      </c>
      <c r="P43" s="68" t="n">
        <v>150</v>
      </c>
      <c r="Q43" s="18" t="n">
        <v>130</v>
      </c>
      <c r="R43" s="18" t="n">
        <v>130</v>
      </c>
      <c r="S43" s="18" t="n">
        <v>130</v>
      </c>
      <c r="T43" s="64" t="n">
        <v>140</v>
      </c>
      <c r="U43" s="18" t="n">
        <v>130</v>
      </c>
      <c r="V43" s="21" t="n">
        <v>130</v>
      </c>
      <c r="W43" s="109" t="n"/>
      <c r="X43" s="56" t="n"/>
      <c r="Y43">
        <f>I22</f>
        <v/>
      </c>
      <c r="Z43" s="60" t="inlineStr">
        <is>
          <t>CP 160</t>
        </is>
      </c>
      <c r="AA43" s="18" t="n">
        <v>150</v>
      </c>
      <c r="AB43" s="19" t="n">
        <v>130</v>
      </c>
      <c r="AC43" s="18" t="n">
        <v>130</v>
      </c>
      <c r="AD43" s="18" t="n">
        <v>130</v>
      </c>
      <c r="AE43" s="19" t="n">
        <v>140</v>
      </c>
      <c r="AF43" s="19" t="n">
        <v>130</v>
      </c>
      <c r="AG43" s="21" t="n">
        <v>130</v>
      </c>
      <c r="AH43" s="109" t="n"/>
    </row>
  </sheetData>
  <mergeCells count="40">
    <mergeCell ref="F4:G4"/>
    <mergeCell ref="AH31:AH33"/>
    <mergeCell ref="W31:W33"/>
    <mergeCell ref="B7:C7"/>
    <mergeCell ref="B3:C3"/>
    <mergeCell ref="A9:B9"/>
    <mergeCell ref="F6:G6"/>
    <mergeCell ref="W3:W9"/>
    <mergeCell ref="AH42:AH43"/>
    <mergeCell ref="AH15:AH19"/>
    <mergeCell ref="A2:C2"/>
    <mergeCell ref="F7:G7"/>
    <mergeCell ref="F3:G3"/>
    <mergeCell ref="E2:G2"/>
    <mergeCell ref="E20:F20"/>
    <mergeCell ref="W36:W41"/>
    <mergeCell ref="F5:G5"/>
    <mergeCell ref="E19:F19"/>
    <mergeCell ref="AH25:AH27"/>
    <mergeCell ref="AH34:AH35"/>
    <mergeCell ref="E9:F9"/>
    <mergeCell ref="B8:C8"/>
    <mergeCell ref="AH28:AH30"/>
    <mergeCell ref="W10:W14"/>
    <mergeCell ref="W28:W30"/>
    <mergeCell ref="F8:G8"/>
    <mergeCell ref="W15:W19"/>
    <mergeCell ref="W25:W27"/>
    <mergeCell ref="AH3:AH9"/>
    <mergeCell ref="W42:W43"/>
    <mergeCell ref="B6:C6"/>
    <mergeCell ref="AH36:AH41"/>
    <mergeCell ref="A20:B20"/>
    <mergeCell ref="B5:C5"/>
    <mergeCell ref="A19:B19"/>
    <mergeCell ref="AH20:AH24"/>
    <mergeCell ref="W20:W24"/>
    <mergeCell ref="AH10:AH14"/>
    <mergeCell ref="W34:W35"/>
    <mergeCell ref="B4:C4"/>
  </mergeCells>
  <dataValidations count="5">
    <dataValidation sqref="B3:D3" showDropDown="0" showInputMessage="1" showErrorMessage="1" allowBlank="0" type="list">
      <formula1>$O$2:$V$2</formula1>
    </dataValidation>
    <dataValidation sqref="B7 D7 F7" showDropDown="0" showInputMessage="1" showErrorMessage="1" allowBlank="0" type="list">
      <formula1>$AJ$2:$AJ$6</formula1>
    </dataValidation>
    <dataValidation sqref="B4 D4" showDropDown="0" showInputMessage="1" showErrorMessage="1" allowBlank="0" type="list">
      <formula1>$N$3:$N$43</formula1>
    </dataValidation>
    <dataValidation sqref="F3:G3" showDropDown="0" showInputMessage="1" showErrorMessage="1" allowBlank="0" type="list">
      <formula1>$AA$2:$AG$2</formula1>
    </dataValidation>
    <dataValidation sqref="F4:G4" showDropDown="0" showInputMessage="1" showErrorMessage="1" allowBlank="0" type="list">
      <formula1>$Z$3:$Z$43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43"/>
  <sheetViews>
    <sheetView topLeftCell="D1" workbookViewId="0">
      <selection activeCell="I38" sqref="I38"/>
    </sheetView>
  </sheetViews>
  <sheetFormatPr baseColWidth="8" defaultRowHeight="15" outlineLevelCol="0"/>
  <cols>
    <col width="9.28515625" bestFit="1" customWidth="1" style="125" min="1" max="1"/>
    <col width="24.7109375" bestFit="1" customWidth="1" style="125" min="2" max="2"/>
    <col width="13.28515625" customWidth="1" style="125" min="3" max="3"/>
    <col width="4.28515625" customWidth="1" style="125" min="4" max="4"/>
    <col width="11" bestFit="1" customWidth="1" style="125" min="5" max="5"/>
    <col width="24.7109375" bestFit="1" customWidth="1" style="125" min="6" max="6"/>
    <col width="24.7109375" customWidth="1" style="125" min="7" max="7"/>
    <col width="18.140625" bestFit="1" customWidth="1" style="125" min="9" max="9"/>
    <col width="18.140625" customWidth="1" style="125" min="10" max="10"/>
    <col width="13.140625" customWidth="1" style="125" min="11" max="11"/>
    <col width="7.85546875" customWidth="1" style="125" min="12" max="12"/>
    <col hidden="1" width="10.7109375" customWidth="1" style="125" min="13" max="13"/>
    <col width="13.7109375" customWidth="1" style="125" min="14" max="14"/>
    <col width="12.140625" bestFit="1" customWidth="1" style="125" min="16" max="16"/>
    <col width="8.85546875" customWidth="1" style="125" min="17" max="17"/>
    <col width="13.85546875" bestFit="1" customWidth="1" style="125" min="18" max="18"/>
    <col width="16" bestFit="1" customWidth="1" style="125" min="19" max="19"/>
    <col width="11.28515625" bestFit="1" customWidth="1" style="125" min="20" max="20"/>
    <col width="10.85546875" bestFit="1" customWidth="1" style="125" min="21" max="21"/>
    <col width="10.140625" bestFit="1" customWidth="1" style="125" min="23" max="23"/>
  </cols>
  <sheetData>
    <row r="1" ht="15.75" customHeight="1" s="125" thickBot="1">
      <c r="Y1" t="inlineStr">
        <is>
          <t>Unskilled Ref</t>
        </is>
      </c>
    </row>
    <row r="2" ht="15.75" customHeight="1" s="125" thickBot="1">
      <c r="A2" s="102" t="inlineStr">
        <is>
          <t>Weapon</t>
        </is>
      </c>
      <c r="B2" s="103" t="n"/>
      <c r="C2" s="104" t="n"/>
      <c r="E2" s="102" t="inlineStr">
        <is>
          <t>Armour</t>
        </is>
      </c>
      <c r="F2" s="103" t="n"/>
      <c r="G2" s="104" t="n"/>
      <c r="I2" s="106" t="inlineStr">
        <is>
          <t>Material</t>
        </is>
      </c>
      <c r="J2" s="106" t="inlineStr">
        <is>
          <t>TTC Lookup Ref</t>
        </is>
      </c>
      <c r="K2" s="106" t="inlineStr">
        <is>
          <t>Cost</t>
        </is>
      </c>
      <c r="N2" s="26" t="inlineStr">
        <is>
          <t>Item / Level</t>
        </is>
      </c>
      <c r="O2" s="26" t="inlineStr">
        <is>
          <t>Bow</t>
        </is>
      </c>
      <c r="P2" s="27" t="inlineStr">
        <is>
          <t>Inferno Staff</t>
        </is>
      </c>
      <c r="Q2" s="27" t="inlineStr">
        <is>
          <t>Ice Staff</t>
        </is>
      </c>
      <c r="R2" s="27" t="inlineStr">
        <is>
          <t>Lightning Staff</t>
        </is>
      </c>
      <c r="S2" s="27" t="inlineStr">
        <is>
          <t>Restoration Staff</t>
        </is>
      </c>
      <c r="T2" s="57" t="inlineStr">
        <is>
          <t>Shield</t>
        </is>
      </c>
      <c r="W2" s="117" t="inlineStr">
        <is>
          <t>Normal</t>
        </is>
      </c>
      <c r="X2" s="32" t="n">
        <v>0</v>
      </c>
      <c r="Y2" s="14" t="n">
        <v>0</v>
      </c>
    </row>
    <row r="3">
      <c r="A3" s="127" t="inlineStr">
        <is>
          <t>Item</t>
        </is>
      </c>
      <c r="B3" s="97" t="inlineStr">
        <is>
          <t>Bow</t>
        </is>
      </c>
      <c r="C3" s="98" t="n"/>
      <c r="D3" s="14" t="n"/>
      <c r="E3" s="127" t="inlineStr">
        <is>
          <t>Item</t>
        </is>
      </c>
      <c r="F3" s="97" t="inlineStr">
        <is>
          <t>Shield</t>
        </is>
      </c>
      <c r="G3" s="98" t="n"/>
      <c r="I3" t="inlineStr">
        <is>
          <t>Sanded Maple</t>
        </is>
      </c>
      <c r="J3" s="14" t="n">
        <v>3411</v>
      </c>
      <c r="K3" s="92" t="n">
        <v>8.039999999999999</v>
      </c>
      <c r="M3">
        <f>I3</f>
        <v/>
      </c>
      <c r="N3" s="22" t="n">
        <v>1</v>
      </c>
      <c r="O3" s="23" t="n">
        <v>3</v>
      </c>
      <c r="P3" s="10" t="n">
        <v>3</v>
      </c>
      <c r="Q3" s="10" t="n">
        <v>3</v>
      </c>
      <c r="R3" s="10" t="n">
        <v>3</v>
      </c>
      <c r="S3" s="10" t="n">
        <v>3</v>
      </c>
      <c r="T3" s="69" t="n">
        <v>6</v>
      </c>
      <c r="U3" s="118" t="inlineStr">
        <is>
          <t>Maple</t>
        </is>
      </c>
      <c r="W3" s="24" t="inlineStr">
        <is>
          <t>Fine</t>
        </is>
      </c>
      <c r="X3" s="17" t="n">
        <v>2</v>
      </c>
      <c r="Y3" s="14" t="n">
        <v>5</v>
      </c>
    </row>
    <row r="4">
      <c r="A4" s="127" t="inlineStr">
        <is>
          <t>Level</t>
        </is>
      </c>
      <c r="B4" s="97" t="n">
        <v>40</v>
      </c>
      <c r="C4" s="98" t="n"/>
      <c r="D4" s="14" t="n"/>
      <c r="E4" s="127" t="inlineStr">
        <is>
          <t>Level</t>
        </is>
      </c>
      <c r="F4" s="97" t="inlineStr">
        <is>
          <t>CP 160</t>
        </is>
      </c>
      <c r="G4" s="98" t="n"/>
      <c r="I4" t="inlineStr">
        <is>
          <t>Sanded Oak</t>
        </is>
      </c>
      <c r="J4" s="14" t="n">
        <v>32</v>
      </c>
      <c r="K4" s="92" t="n">
        <v>1003.22</v>
      </c>
      <c r="M4">
        <f>I3</f>
        <v/>
      </c>
      <c r="N4" s="22" t="n">
        <v>4</v>
      </c>
      <c r="O4" s="23" t="n">
        <v>4</v>
      </c>
      <c r="P4" s="10" t="n">
        <v>4</v>
      </c>
      <c r="Q4" s="10" t="n">
        <v>4</v>
      </c>
      <c r="R4" s="10" t="n">
        <v>4</v>
      </c>
      <c r="S4" s="10" t="n">
        <v>4</v>
      </c>
      <c r="T4" s="69" t="n">
        <v>7</v>
      </c>
      <c r="U4" s="100" t="n"/>
      <c r="W4" s="24" t="inlineStr">
        <is>
          <t>Superior</t>
        </is>
      </c>
      <c r="X4" s="17" t="n">
        <v>3</v>
      </c>
      <c r="Y4" s="14" t="n">
        <v>7</v>
      </c>
    </row>
    <row r="5">
      <c r="A5" s="127" t="inlineStr">
        <is>
          <t>Style</t>
        </is>
      </c>
      <c r="B5" s="97" t="n"/>
      <c r="C5" s="98" t="n"/>
      <c r="D5" s="14" t="n"/>
      <c r="E5" s="127" t="inlineStr">
        <is>
          <t>Style</t>
        </is>
      </c>
      <c r="F5" s="97" t="inlineStr">
        <is>
          <t>Icereach Coven Style</t>
        </is>
      </c>
      <c r="G5" s="98" t="n"/>
      <c r="I5" t="inlineStr">
        <is>
          <t>Sanded Beech</t>
        </is>
      </c>
      <c r="J5" s="14" t="n">
        <v>162</v>
      </c>
      <c r="K5" s="92" t="n">
        <v>9.99</v>
      </c>
      <c r="M5">
        <f>I3</f>
        <v/>
      </c>
      <c r="N5" s="22" t="n">
        <v>6</v>
      </c>
      <c r="O5" s="23" t="n">
        <v>5</v>
      </c>
      <c r="P5" s="10" t="n">
        <v>5</v>
      </c>
      <c r="Q5" s="10" t="n">
        <v>5</v>
      </c>
      <c r="R5" s="10" t="n">
        <v>5</v>
      </c>
      <c r="S5" s="10" t="n">
        <v>5</v>
      </c>
      <c r="T5" s="69" t="n">
        <v>8</v>
      </c>
      <c r="U5" s="100" t="n"/>
      <c r="W5" s="24" t="inlineStr">
        <is>
          <t>Epic</t>
        </is>
      </c>
      <c r="X5" s="17" t="n">
        <v>4</v>
      </c>
      <c r="Y5" s="14" t="n">
        <v>10</v>
      </c>
    </row>
    <row r="6" ht="15.75" customHeight="1" s="125" thickBot="1">
      <c r="A6" s="127" t="inlineStr">
        <is>
          <t>Trait</t>
        </is>
      </c>
      <c r="B6" s="97" t="inlineStr">
        <is>
          <t>Training</t>
        </is>
      </c>
      <c r="C6" s="98" t="n"/>
      <c r="D6" s="14" t="n"/>
      <c r="E6" s="127" t="inlineStr">
        <is>
          <t>Trait</t>
        </is>
      </c>
      <c r="F6" s="97" t="inlineStr">
        <is>
          <t>Reinforced</t>
        </is>
      </c>
      <c r="G6" s="98" t="n"/>
      <c r="I6" t="inlineStr">
        <is>
          <t>Sanded Hickory</t>
        </is>
      </c>
      <c r="J6" s="14" t="n">
        <v>3314</v>
      </c>
      <c r="K6" s="92" t="n">
        <v>11.4</v>
      </c>
      <c r="M6">
        <f>I3</f>
        <v/>
      </c>
      <c r="N6" s="22" t="n">
        <v>8</v>
      </c>
      <c r="O6" s="23" t="n">
        <v>6</v>
      </c>
      <c r="P6" s="10" t="n">
        <v>6</v>
      </c>
      <c r="Q6" s="10" t="n">
        <v>6</v>
      </c>
      <c r="R6" s="10" t="n">
        <v>6</v>
      </c>
      <c r="S6" s="10" t="n">
        <v>6</v>
      </c>
      <c r="T6" s="69" t="n">
        <v>9</v>
      </c>
      <c r="U6" s="100" t="n"/>
      <c r="W6" s="116" t="inlineStr">
        <is>
          <t>Legendary</t>
        </is>
      </c>
      <c r="X6" s="21" t="n">
        <v>8</v>
      </c>
      <c r="Y6" s="14" t="n">
        <v>20</v>
      </c>
    </row>
    <row r="7">
      <c r="A7" s="127" t="inlineStr">
        <is>
          <t>Rarity</t>
        </is>
      </c>
      <c r="B7" s="97" t="inlineStr">
        <is>
          <t>Legendary</t>
        </is>
      </c>
      <c r="C7" s="98" t="n"/>
      <c r="D7" s="14" t="n"/>
      <c r="E7" s="127" t="inlineStr">
        <is>
          <t>Rarity</t>
        </is>
      </c>
      <c r="F7" s="97" t="inlineStr">
        <is>
          <t>Legendary</t>
        </is>
      </c>
      <c r="G7" s="98" t="n"/>
      <c r="I7" t="inlineStr">
        <is>
          <t>Sanded Yew</t>
        </is>
      </c>
      <c r="J7" s="14" t="n">
        <v>217</v>
      </c>
      <c r="K7" s="92" t="n">
        <v>14.18</v>
      </c>
      <c r="M7">
        <f>I3</f>
        <v/>
      </c>
      <c r="N7" s="22" t="n">
        <v>10</v>
      </c>
      <c r="O7" s="23" t="n">
        <v>7</v>
      </c>
      <c r="P7" s="10" t="n">
        <v>7</v>
      </c>
      <c r="Q7" s="10" t="n">
        <v>7</v>
      </c>
      <c r="R7" s="10" t="n">
        <v>7</v>
      </c>
      <c r="S7" s="10" t="n">
        <v>7</v>
      </c>
      <c r="T7" s="69" t="n">
        <v>10</v>
      </c>
      <c r="U7" s="100" t="n"/>
    </row>
    <row r="8" ht="15.75" customHeight="1" s="125" thickBot="1">
      <c r="A8" s="127" t="inlineStr">
        <is>
          <t>Risk</t>
        </is>
      </c>
      <c r="B8" s="112" t="n">
        <v>0</v>
      </c>
      <c r="C8" s="113" t="n"/>
      <c r="E8" s="127" t="inlineStr">
        <is>
          <t>Risk</t>
        </is>
      </c>
      <c r="F8" s="112" t="n">
        <v>0</v>
      </c>
      <c r="G8" s="113" t="n"/>
      <c r="H8" s="14" t="n"/>
      <c r="I8" t="inlineStr">
        <is>
          <t>Sanded Birch</t>
        </is>
      </c>
      <c r="J8" s="14" t="n">
        <v>469</v>
      </c>
      <c r="K8" s="92" t="n">
        <v>16.39</v>
      </c>
      <c r="M8">
        <f>I3</f>
        <v/>
      </c>
      <c r="N8" s="22" t="n">
        <v>12</v>
      </c>
      <c r="O8" s="23" t="n">
        <v>8</v>
      </c>
      <c r="P8" s="10" t="n">
        <v>8</v>
      </c>
      <c r="Q8" s="10" t="n">
        <v>8</v>
      </c>
      <c r="R8" s="10" t="n">
        <v>8</v>
      </c>
      <c r="S8" s="10" t="n">
        <v>8</v>
      </c>
      <c r="T8" s="69" t="n">
        <v>11</v>
      </c>
      <c r="U8" s="100" t="n"/>
    </row>
    <row r="9" ht="15.75" customHeight="1" s="125" thickBot="1">
      <c r="A9" s="110" t="inlineStr">
        <is>
          <t>Materials</t>
        </is>
      </c>
      <c r="B9" s="111" t="n"/>
      <c r="C9" s="43" t="inlineStr">
        <is>
          <t>Cost</t>
        </is>
      </c>
      <c r="D9" s="35" t="n"/>
      <c r="E9" s="110" t="inlineStr">
        <is>
          <t>Materials</t>
        </is>
      </c>
      <c r="F9" s="111" t="n"/>
      <c r="G9" s="43" t="inlineStr">
        <is>
          <t>Cost</t>
        </is>
      </c>
      <c r="I9" t="inlineStr">
        <is>
          <t>Sanded Ash</t>
        </is>
      </c>
      <c r="J9" s="14" t="n">
        <v>5411</v>
      </c>
      <c r="K9" s="92" t="n">
        <v>23.89</v>
      </c>
      <c r="M9">
        <f>I3</f>
        <v/>
      </c>
      <c r="N9" s="22" t="n">
        <v>14</v>
      </c>
      <c r="O9" s="23" t="n">
        <v>9</v>
      </c>
      <c r="P9" s="10" t="n">
        <v>9</v>
      </c>
      <c r="Q9" s="10" t="n">
        <v>9</v>
      </c>
      <c r="R9" s="10" t="n">
        <v>9</v>
      </c>
      <c r="S9" s="10" t="n">
        <v>9</v>
      </c>
      <c r="T9" s="69" t="n">
        <v>12</v>
      </c>
      <c r="U9" s="100" t="n"/>
    </row>
    <row r="10">
      <c r="A10" s="37">
        <f>INDEX($O$3:$T$43, MATCH(B4, $N$3:$N$43, 0), MATCH(B3, $O$2:$T$2, 0))</f>
        <v/>
      </c>
      <c r="B10" s="38">
        <f>INDEX($M$3:$M$43, MATCH(B4, $N$3:$N$43,0))</f>
        <v/>
      </c>
      <c r="C10" s="41">
        <f>A10*INDEX($K$3:$K$16, MATCH(B10, $I$3:$I$16,0))</f>
        <v/>
      </c>
      <c r="D10" s="35" t="n"/>
      <c r="E10" s="37">
        <f>INDEX($O$3:$T$43, MATCH(F4, $N$3:$N$43, 0), MATCH(F3, $O$2:$T$2, 0))</f>
        <v/>
      </c>
      <c r="F10" s="38">
        <f>INDEX($M$3:$M$43, MATCH(F4, $N$3:$N$43,0))</f>
        <v/>
      </c>
      <c r="G10" s="41">
        <f>E10*INDEX($K$3:$K$16, MATCH(F10, $I$3:$I$16,0))</f>
        <v/>
      </c>
      <c r="I10" t="inlineStr">
        <is>
          <t>Sanded Mahogany</t>
        </is>
      </c>
      <c r="J10" s="14" t="n">
        <v>228</v>
      </c>
      <c r="K10" s="92" t="n">
        <v>25.89</v>
      </c>
      <c r="M10">
        <f>I4</f>
        <v/>
      </c>
      <c r="N10" s="6" t="n">
        <v>16</v>
      </c>
      <c r="O10" s="24" t="n">
        <v>4</v>
      </c>
      <c r="P10" s="14" t="n">
        <v>4</v>
      </c>
      <c r="Q10" s="14" t="n">
        <v>4</v>
      </c>
      <c r="R10" s="14" t="n">
        <v>4</v>
      </c>
      <c r="S10" s="14" t="n">
        <v>4</v>
      </c>
      <c r="T10" s="70" t="n">
        <v>7</v>
      </c>
      <c r="U10" s="101" t="inlineStr">
        <is>
          <t>Oak</t>
        </is>
      </c>
    </row>
    <row r="11">
      <c r="A11" s="37" t="n">
        <v>1</v>
      </c>
      <c r="B11" s="38">
        <f>IF(B5="", 'Style &amp; Trait Materials'!B27, INDEX('Style &amp; Trait Materials'!$B$2:$B$123,MATCH(B5, 'Style &amp; Trait Materials'!$A$2:$A$123, 0)))</f>
        <v/>
      </c>
      <c r="C11" s="41">
        <f>A11*INDEX('Style &amp; Trait Materials'!$D$2:$D$123, MATCH(B11, 'Style &amp; Trait Materials'!$B$2:$B$123,0))</f>
        <v/>
      </c>
      <c r="D11" s="35" t="n"/>
      <c r="E11" s="37" t="n">
        <v>1</v>
      </c>
      <c r="F11" s="38">
        <f>IF(F5="", 'Style &amp; Trait Materials'!B27, INDEX('Style &amp; Trait Materials'!$B$2:$B$123,MATCH(F5, 'Style &amp; Trait Materials'!$A$2:$A$123, 0)))</f>
        <v/>
      </c>
      <c r="G11" s="41">
        <f>E11*INDEX('Style &amp; Trait Materials'!$D$2:$D$123, MATCH(F11, 'Style &amp; Trait Materials'!$B$2:$B$123,0))</f>
        <v/>
      </c>
      <c r="I11" t="inlineStr">
        <is>
          <t>Sanded Nightwood</t>
        </is>
      </c>
      <c r="J11" s="14" t="n">
        <v>476</v>
      </c>
      <c r="K11" s="92" t="n">
        <v>27.13</v>
      </c>
      <c r="M11">
        <f>I4</f>
        <v/>
      </c>
      <c r="N11" s="6" t="n">
        <v>18</v>
      </c>
      <c r="O11" s="24" t="n">
        <v>5</v>
      </c>
      <c r="P11" s="14" t="n">
        <v>5</v>
      </c>
      <c r="Q11" s="14" t="n">
        <v>5</v>
      </c>
      <c r="R11" s="14" t="n">
        <v>5</v>
      </c>
      <c r="S11" s="14" t="n">
        <v>5</v>
      </c>
      <c r="T11" s="70" t="n">
        <v>8</v>
      </c>
      <c r="U11" s="100" t="n"/>
    </row>
    <row r="12" ht="15.75" customHeight="1" s="125" thickBot="1">
      <c r="A12" s="37">
        <f>IF(B6="","", 1)</f>
        <v/>
      </c>
      <c r="B12" s="38">
        <f>IF(B6="","",INDEX('Style &amp; Trait Materials'!$H$2:$H$10,MATCH(B6, 'Style &amp; Trait Materials'!$G$2:$G$10, 0)))</f>
        <v/>
      </c>
      <c r="C12" s="41">
        <f>IF(B6&lt;&gt;"",A12*INDEX('Style &amp; Trait Materials'!J2:J10, MATCH(B12, 'Style &amp; Trait Materials'!H2:H10,0)),"")</f>
        <v/>
      </c>
      <c r="D12" s="35" t="n"/>
      <c r="E12" s="37">
        <f>IF(F6="","", 1)</f>
        <v/>
      </c>
      <c r="F12" s="38">
        <f>IF(F6="","",INDEX('Style &amp; Trait Materials'!M2:M10,MATCH(F6, 'Style &amp; Trait Materials'!L2:L10, 0)))</f>
        <v/>
      </c>
      <c r="G12" s="41">
        <f>IF(F6&lt;&gt;"",E12*INDEX('Style &amp; Trait Materials'!O2:O10, MATCH(F12, 'Style &amp; Trait Materials'!M2:M10,0)),"")</f>
        <v/>
      </c>
      <c r="I12" s="106" t="inlineStr">
        <is>
          <t>Sanded Ruby Ash</t>
        </is>
      </c>
      <c r="J12" s="18" t="n">
        <v>117</v>
      </c>
      <c r="K12" s="93" t="n">
        <v>12.46</v>
      </c>
      <c r="M12">
        <f>I4</f>
        <v/>
      </c>
      <c r="N12" s="6" t="n">
        <v>20</v>
      </c>
      <c r="O12" s="24" t="n">
        <v>6</v>
      </c>
      <c r="P12" s="14" t="n">
        <v>6</v>
      </c>
      <c r="Q12" s="14" t="n">
        <v>6</v>
      </c>
      <c r="R12" s="14" t="n">
        <v>6</v>
      </c>
      <c r="S12" s="14" t="n">
        <v>6</v>
      </c>
      <c r="T12" s="70" t="n">
        <v>9</v>
      </c>
      <c r="U12" s="100" t="n"/>
    </row>
    <row r="13">
      <c r="A13" s="37">
        <f>IF(OR($B$7=$W3,ISNUMBER(A14)),ROUNDUP((1-$B$8)*$X3,0), "")</f>
        <v/>
      </c>
      <c r="B13" s="38">
        <f>IF(OR($B$7=$W3,ISNUMBER(A14)), $I13, "")</f>
        <v/>
      </c>
      <c r="C13" s="41">
        <f>IF(OR($B$7=$W3,ISNUMBER(A14)),A13*$K13,"")</f>
        <v/>
      </c>
      <c r="D13" s="35" t="n"/>
      <c r="E13" s="37">
        <f>IF(OR($F$7=$W3,ISNUMBER(E14)),ROUNDUP((1-$F$8)*$X3,0), "")</f>
        <v/>
      </c>
      <c r="F13" s="38">
        <f>IF(OR($F$7=$W3,ISNUMBER(E14)), $I13, "")</f>
        <v/>
      </c>
      <c r="G13" s="41">
        <f>IF(OR($F$7=$W3,ISNUMBER(E14)),E13*$K13,"")</f>
        <v/>
      </c>
      <c r="I13" s="103" t="inlineStr">
        <is>
          <t>Pitch</t>
        </is>
      </c>
      <c r="J13" s="36" t="n">
        <v>4811</v>
      </c>
      <c r="K13" s="94" t="n">
        <v>76.91</v>
      </c>
      <c r="M13">
        <f>I4</f>
        <v/>
      </c>
      <c r="N13" s="6" t="n">
        <v>22</v>
      </c>
      <c r="O13" s="24" t="n">
        <v>7</v>
      </c>
      <c r="P13" s="14" t="n">
        <v>7</v>
      </c>
      <c r="Q13" s="14" t="n">
        <v>7</v>
      </c>
      <c r="R13" s="14" t="n">
        <v>7</v>
      </c>
      <c r="S13" s="14" t="n">
        <v>7</v>
      </c>
      <c r="T13" s="70" t="n">
        <v>10</v>
      </c>
      <c r="U13" s="100" t="n"/>
    </row>
    <row r="14">
      <c r="A14" s="37">
        <f>IF(OR($B$7=$W4,ISNUMBER(A15)),ROUNDUP((1-$B$8)*$X4,0), "")</f>
        <v/>
      </c>
      <c r="B14" s="38">
        <f>IF(OR($B$7=$W4,ISNUMBER(A15)), $I14, "")</f>
        <v/>
      </c>
      <c r="C14" s="41">
        <f>IF(OR($B$7=$W4,ISNUMBER(A15)),A14*$K14,"")</f>
        <v/>
      </c>
      <c r="E14" s="37">
        <f>IF(OR($F$7=$W4,ISNUMBER(E15)),ROUNDUP((1-$F$8)*$X4,0), "")</f>
        <v/>
      </c>
      <c r="F14" s="38">
        <f>IF(OR($F$7=$W4,ISNUMBER(E15)), $I14, "")</f>
        <v/>
      </c>
      <c r="G14" s="41">
        <f>IF(OR($F$7=$W4,ISNUMBER(E15)),E14*$K14,"")</f>
        <v/>
      </c>
      <c r="I14" t="inlineStr">
        <is>
          <t>Turpen</t>
        </is>
      </c>
      <c r="J14" s="14" t="n">
        <v>2969</v>
      </c>
      <c r="K14" s="92" t="n">
        <v>20.05</v>
      </c>
      <c r="M14">
        <f>I4</f>
        <v/>
      </c>
      <c r="N14" s="6" t="n">
        <v>24</v>
      </c>
      <c r="O14" s="24" t="n">
        <v>8</v>
      </c>
      <c r="P14" s="14" t="n">
        <v>8</v>
      </c>
      <c r="Q14" s="14" t="n">
        <v>8</v>
      </c>
      <c r="R14" s="14" t="n">
        <v>8</v>
      </c>
      <c r="S14" s="14" t="n">
        <v>8</v>
      </c>
      <c r="T14" s="70" t="n">
        <v>11</v>
      </c>
      <c r="U14" s="100" t="n"/>
    </row>
    <row r="15">
      <c r="A15" s="37">
        <f>IF(OR($B$7=$W5,ISNUMBER(A16)),ROUNDUP((1-$B$8)*$X5,0), "")</f>
        <v/>
      </c>
      <c r="B15" s="38">
        <f>IF(OR($B$7=$W5,ISNUMBER(A16)), $I15, "")</f>
        <v/>
      </c>
      <c r="C15" s="41">
        <f>IF(OR($B$7=$W5,ISNUMBER(A16)),A15*$K15,"")</f>
        <v/>
      </c>
      <c r="E15" s="37">
        <f>IF(OR($F$7=$W5,ISNUMBER(E16)),ROUNDUP((1-$F$8)*$X5,0), "")</f>
        <v/>
      </c>
      <c r="F15" s="38">
        <f>IF(OR($F$7=$W5,ISNUMBER(E16)), $I15, "")</f>
        <v/>
      </c>
      <c r="G15" s="41">
        <f>IF(OR($F$7=$W5,ISNUMBER(E16)),E15*$K15,"")</f>
        <v/>
      </c>
      <c r="I15" t="inlineStr">
        <is>
          <t>Mastic</t>
        </is>
      </c>
      <c r="J15" s="14" t="n">
        <v>2070</v>
      </c>
      <c r="K15" s="92" t="n">
        <v>817.47</v>
      </c>
      <c r="M15">
        <f>I5</f>
        <v/>
      </c>
      <c r="N15" s="22" t="n">
        <v>26</v>
      </c>
      <c r="O15" s="23" t="n">
        <v>5</v>
      </c>
      <c r="P15" s="10" t="n">
        <v>5</v>
      </c>
      <c r="Q15" s="10" t="n">
        <v>5</v>
      </c>
      <c r="R15" s="10" t="n">
        <v>5</v>
      </c>
      <c r="S15" s="10" t="n">
        <v>5</v>
      </c>
      <c r="T15" s="69" t="n">
        <v>8</v>
      </c>
      <c r="U15" s="99" t="inlineStr">
        <is>
          <t>Beech</t>
        </is>
      </c>
    </row>
    <row r="16" ht="15.75" customHeight="1" s="125" thickBot="1">
      <c r="A16" s="39">
        <f>IF($B$7=$W6,ROUNDUP((1-$B$8)*$X6,0), "")</f>
        <v/>
      </c>
      <c r="B16" s="40">
        <f>IF($B$7=$W6, $I16, "")</f>
        <v/>
      </c>
      <c r="C16" s="42">
        <f>IF($B$7=$W6,A16*$K16,"")</f>
        <v/>
      </c>
      <c r="E16" s="39">
        <f>IF($F$7=$W6,ROUNDUP((1-$F$8)*$X6,0), "")</f>
        <v/>
      </c>
      <c r="F16" s="40">
        <f>IF($F$7=$W6, $I16, "")</f>
        <v/>
      </c>
      <c r="G16" s="42">
        <f>IF($F$7=$W6,E16*$K16,"")</f>
        <v/>
      </c>
      <c r="I16" t="inlineStr">
        <is>
          <t>Rosin</t>
        </is>
      </c>
      <c r="J16" s="14" t="n">
        <v>2677</v>
      </c>
      <c r="K16" s="92" t="n">
        <v>3754.98</v>
      </c>
      <c r="M16">
        <f>I5</f>
        <v/>
      </c>
      <c r="N16" s="22" t="n">
        <v>28</v>
      </c>
      <c r="O16" s="23" t="n">
        <v>6</v>
      </c>
      <c r="P16" s="10" t="n">
        <v>6</v>
      </c>
      <c r="Q16" s="10" t="n">
        <v>6</v>
      </c>
      <c r="R16" s="10" t="n">
        <v>6</v>
      </c>
      <c r="S16" s="10" t="n">
        <v>6</v>
      </c>
      <c r="T16" s="69" t="n">
        <v>9</v>
      </c>
      <c r="U16" s="100" t="n"/>
    </row>
    <row r="17" ht="15.75" customHeight="1" s="125" thickBot="1">
      <c r="C17" s="49">
        <f>SUM(C10:C16)</f>
        <v/>
      </c>
      <c r="G17" s="49">
        <f>SUM(G10:G16)</f>
        <v/>
      </c>
      <c r="I17" t="inlineStr">
        <is>
          <t>Prices as of:</t>
        </is>
      </c>
      <c r="K17" s="130" t="inlineStr">
        <is>
          <t>2024-04-17</t>
        </is>
      </c>
      <c r="M17">
        <f>I5</f>
        <v/>
      </c>
      <c r="N17" s="22" t="n">
        <v>30</v>
      </c>
      <c r="O17" s="23" t="n">
        <v>7</v>
      </c>
      <c r="P17" s="10" t="n">
        <v>7</v>
      </c>
      <c r="Q17" s="10" t="n">
        <v>7</v>
      </c>
      <c r="R17" s="10" t="n">
        <v>7</v>
      </c>
      <c r="S17" s="10" t="n">
        <v>7</v>
      </c>
      <c r="T17" s="69" t="n">
        <v>10</v>
      </c>
      <c r="U17" s="100" t="n"/>
    </row>
    <row r="18" ht="15.75" customHeight="1" s="125" thickBot="1">
      <c r="C18" s="55" t="n"/>
      <c r="G18" s="55" t="n"/>
      <c r="M18">
        <f>I5</f>
        <v/>
      </c>
      <c r="N18" s="22" t="n">
        <v>32</v>
      </c>
      <c r="O18" s="23" t="n">
        <v>8</v>
      </c>
      <c r="P18" s="10" t="n">
        <v>8</v>
      </c>
      <c r="Q18" s="10" t="n">
        <v>8</v>
      </c>
      <c r="R18" s="10" t="n">
        <v>8</v>
      </c>
      <c r="S18" s="10" t="n">
        <v>8</v>
      </c>
      <c r="T18" s="69" t="n">
        <v>11</v>
      </c>
      <c r="U18" s="100" t="n"/>
    </row>
    <row r="19">
      <c r="A19" s="117" t="inlineStr">
        <is>
          <t>Writs Earned</t>
        </is>
      </c>
      <c r="B19" s="103" t="n"/>
      <c r="C19" s="32" t="n">
        <v>7</v>
      </c>
      <c r="E19" s="117" t="inlineStr">
        <is>
          <t>Writs Earned</t>
        </is>
      </c>
      <c r="F19" s="103" t="n"/>
      <c r="G19" s="32" t="n">
        <v>7</v>
      </c>
      <c r="M19">
        <f>I5</f>
        <v/>
      </c>
      <c r="N19" s="22" t="n">
        <v>34</v>
      </c>
      <c r="O19" s="23" t="n">
        <v>9</v>
      </c>
      <c r="P19" s="10" t="n">
        <v>9</v>
      </c>
      <c r="Q19" s="10" t="n">
        <v>9</v>
      </c>
      <c r="R19" s="10" t="n">
        <v>9</v>
      </c>
      <c r="S19" s="10" t="n">
        <v>9</v>
      </c>
      <c r="T19" s="69" t="n">
        <v>12</v>
      </c>
      <c r="U19" s="100" t="n"/>
    </row>
    <row r="20" ht="15.75" customHeight="1" s="125" thickBot="1">
      <c r="A20" s="116" t="inlineStr">
        <is>
          <t>Cost Per Writ</t>
        </is>
      </c>
      <c r="B20" s="106" t="n"/>
      <c r="C20" s="74">
        <f>IF(C19&lt;&gt;"",C17/C19,"")</f>
        <v/>
      </c>
      <c r="E20" s="116" t="inlineStr">
        <is>
          <t>Cost Per Writ</t>
        </is>
      </c>
      <c r="F20" s="106" t="n"/>
      <c r="G20" s="74">
        <f>IF(G19&lt;&gt;"",G17/G19,"")</f>
        <v/>
      </c>
      <c r="M20">
        <f>I6</f>
        <v/>
      </c>
      <c r="N20" s="6" t="n">
        <v>36</v>
      </c>
      <c r="O20" s="24" t="n">
        <v>6</v>
      </c>
      <c r="P20" s="14" t="n">
        <v>6</v>
      </c>
      <c r="Q20" s="14" t="n">
        <v>6</v>
      </c>
      <c r="R20" s="14" t="n">
        <v>6</v>
      </c>
      <c r="S20" s="14" t="n">
        <v>6</v>
      </c>
      <c r="T20" s="70" t="n">
        <v>9</v>
      </c>
      <c r="U20" s="101" t="inlineStr">
        <is>
          <t>Hickory</t>
        </is>
      </c>
    </row>
    <row r="21">
      <c r="B21" s="48" t="n"/>
      <c r="M21">
        <f>I6</f>
        <v/>
      </c>
      <c r="N21" s="6" t="n">
        <v>38</v>
      </c>
      <c r="O21" s="24" t="n">
        <v>7</v>
      </c>
      <c r="P21" s="14" t="n">
        <v>7</v>
      </c>
      <c r="Q21" s="14" t="n">
        <v>7</v>
      </c>
      <c r="R21" s="14" t="n">
        <v>7</v>
      </c>
      <c r="S21" s="14" t="n">
        <v>7</v>
      </c>
      <c r="T21" s="70" t="n">
        <v>10</v>
      </c>
      <c r="U21" s="100" t="n"/>
    </row>
    <row r="22">
      <c r="M22">
        <f>I6</f>
        <v/>
      </c>
      <c r="N22" s="6" t="n">
        <v>40</v>
      </c>
      <c r="O22" s="24" t="n">
        <v>8</v>
      </c>
      <c r="P22" s="14" t="n">
        <v>8</v>
      </c>
      <c r="Q22" s="14" t="n">
        <v>8</v>
      </c>
      <c r="R22" s="14" t="n">
        <v>8</v>
      </c>
      <c r="S22" s="14" t="n">
        <v>8</v>
      </c>
      <c r="T22" s="70" t="n">
        <v>11</v>
      </c>
      <c r="U22" s="100" t="n"/>
    </row>
    <row r="23">
      <c r="M23">
        <f>I6</f>
        <v/>
      </c>
      <c r="N23" s="6" t="n">
        <v>42</v>
      </c>
      <c r="O23" s="24" t="n">
        <v>9</v>
      </c>
      <c r="P23" s="14" t="n">
        <v>9</v>
      </c>
      <c r="Q23" s="14" t="n">
        <v>9</v>
      </c>
      <c r="R23" s="14" t="n">
        <v>9</v>
      </c>
      <c r="S23" s="14" t="n">
        <v>9</v>
      </c>
      <c r="T23" s="70" t="n">
        <v>12</v>
      </c>
      <c r="U23" s="100" t="n"/>
    </row>
    <row r="24">
      <c r="M24">
        <f>I6</f>
        <v/>
      </c>
      <c r="N24" s="6" t="n">
        <v>44</v>
      </c>
      <c r="O24" s="24" t="n">
        <v>10</v>
      </c>
      <c r="P24" s="14" t="n">
        <v>10</v>
      </c>
      <c r="Q24" s="14" t="n">
        <v>10</v>
      </c>
      <c r="R24" s="14" t="n">
        <v>10</v>
      </c>
      <c r="S24" s="14" t="n">
        <v>10</v>
      </c>
      <c r="T24" s="70" t="n">
        <v>13</v>
      </c>
      <c r="U24" s="100" t="n"/>
    </row>
    <row r="25">
      <c r="M25">
        <f>I7</f>
        <v/>
      </c>
      <c r="N25" s="22" t="n">
        <v>46</v>
      </c>
      <c r="O25" s="23" t="n">
        <v>7</v>
      </c>
      <c r="P25" s="10" t="n">
        <v>7</v>
      </c>
      <c r="Q25" s="10" t="n">
        <v>7</v>
      </c>
      <c r="R25" s="10" t="n">
        <v>7</v>
      </c>
      <c r="S25" s="10" t="n">
        <v>7</v>
      </c>
      <c r="T25" s="69" t="n">
        <v>10</v>
      </c>
      <c r="U25" s="99" t="inlineStr">
        <is>
          <t>Yew</t>
        </is>
      </c>
    </row>
    <row r="26">
      <c r="M26">
        <f>I7</f>
        <v/>
      </c>
      <c r="N26" s="22" t="n">
        <v>48</v>
      </c>
      <c r="O26" s="23" t="n">
        <v>8</v>
      </c>
      <c r="P26" s="10" t="n">
        <v>8</v>
      </c>
      <c r="Q26" s="10" t="n">
        <v>8</v>
      </c>
      <c r="R26" s="10" t="n">
        <v>8</v>
      </c>
      <c r="S26" s="10" t="n">
        <v>8</v>
      </c>
      <c r="T26" s="69" t="n">
        <v>11</v>
      </c>
      <c r="U26" s="100" t="n"/>
    </row>
    <row r="27">
      <c r="M27">
        <f>I7</f>
        <v/>
      </c>
      <c r="N27" s="22" t="n">
        <v>50</v>
      </c>
      <c r="O27" s="23" t="n">
        <v>9</v>
      </c>
      <c r="P27" s="10" t="n">
        <v>9</v>
      </c>
      <c r="Q27" s="10" t="n">
        <v>9</v>
      </c>
      <c r="R27" s="10" t="n">
        <v>9</v>
      </c>
      <c r="S27" s="10" t="n">
        <v>9</v>
      </c>
      <c r="T27" s="69" t="n">
        <v>12</v>
      </c>
      <c r="U27" s="100" t="n"/>
    </row>
    <row r="28">
      <c r="M28">
        <f>I8</f>
        <v/>
      </c>
      <c r="N28" s="6" t="inlineStr">
        <is>
          <t>CP 10</t>
        </is>
      </c>
      <c r="O28" s="24" t="n">
        <v>8</v>
      </c>
      <c r="P28" s="14" t="n">
        <v>8</v>
      </c>
      <c r="Q28" s="14" t="n">
        <v>8</v>
      </c>
      <c r="R28" s="14" t="n">
        <v>8</v>
      </c>
      <c r="S28" s="14" t="n">
        <v>8</v>
      </c>
      <c r="T28" s="70" t="n">
        <v>11</v>
      </c>
      <c r="U28" s="101" t="inlineStr">
        <is>
          <t>Birch</t>
        </is>
      </c>
    </row>
    <row r="29">
      <c r="M29">
        <f>I8</f>
        <v/>
      </c>
      <c r="N29" s="6" t="inlineStr">
        <is>
          <t>CP 20</t>
        </is>
      </c>
      <c r="O29" s="24" t="n">
        <v>9</v>
      </c>
      <c r="P29" s="14" t="n">
        <v>9</v>
      </c>
      <c r="Q29" s="14" t="n">
        <v>9</v>
      </c>
      <c r="R29" s="14" t="n">
        <v>9</v>
      </c>
      <c r="S29" s="14" t="n">
        <v>9</v>
      </c>
      <c r="T29" s="70" t="n">
        <v>12</v>
      </c>
      <c r="U29" s="100" t="n"/>
    </row>
    <row r="30">
      <c r="M30">
        <f>I8</f>
        <v/>
      </c>
      <c r="N30" s="6" t="inlineStr">
        <is>
          <t>CP 30</t>
        </is>
      </c>
      <c r="O30" s="24" t="n">
        <v>10</v>
      </c>
      <c r="P30" s="14" t="n">
        <v>10</v>
      </c>
      <c r="Q30" s="14" t="n">
        <v>10</v>
      </c>
      <c r="R30" s="14" t="n">
        <v>10</v>
      </c>
      <c r="S30" s="14" t="n">
        <v>10</v>
      </c>
      <c r="T30" s="70" t="n">
        <v>13</v>
      </c>
      <c r="U30" s="100" t="n"/>
    </row>
    <row r="31">
      <c r="M31">
        <f>I9</f>
        <v/>
      </c>
      <c r="N31" s="22" t="inlineStr">
        <is>
          <t>CP 40</t>
        </is>
      </c>
      <c r="O31" s="23" t="n">
        <v>9</v>
      </c>
      <c r="P31" s="10" t="n">
        <v>9</v>
      </c>
      <c r="Q31" s="10" t="n">
        <v>9</v>
      </c>
      <c r="R31" s="10" t="n">
        <v>9</v>
      </c>
      <c r="S31" s="10" t="n">
        <v>9</v>
      </c>
      <c r="T31" s="69" t="n">
        <v>12</v>
      </c>
      <c r="U31" s="99" t="inlineStr">
        <is>
          <t>Ash</t>
        </is>
      </c>
    </row>
    <row r="32">
      <c r="M32">
        <f>I9</f>
        <v/>
      </c>
      <c r="N32" s="22" t="inlineStr">
        <is>
          <t>CP 50</t>
        </is>
      </c>
      <c r="O32" s="23" t="n">
        <v>10</v>
      </c>
      <c r="P32" s="10" t="n">
        <v>10</v>
      </c>
      <c r="Q32" s="10" t="n">
        <v>10</v>
      </c>
      <c r="R32" s="10" t="n">
        <v>10</v>
      </c>
      <c r="S32" s="10" t="n">
        <v>10</v>
      </c>
      <c r="T32" s="69" t="n">
        <v>13</v>
      </c>
      <c r="U32" s="100" t="n"/>
    </row>
    <row r="33">
      <c r="M33">
        <f>I9</f>
        <v/>
      </c>
      <c r="N33" s="22" t="inlineStr">
        <is>
          <t>CP 60</t>
        </is>
      </c>
      <c r="O33" s="23" t="n">
        <v>11</v>
      </c>
      <c r="P33" s="10" t="n">
        <v>11</v>
      </c>
      <c r="Q33" s="10" t="n">
        <v>11</v>
      </c>
      <c r="R33" s="10" t="n">
        <v>11</v>
      </c>
      <c r="S33" s="10" t="n">
        <v>11</v>
      </c>
      <c r="T33" s="69" t="n">
        <v>14</v>
      </c>
      <c r="U33" s="100" t="n"/>
    </row>
    <row r="34">
      <c r="M34">
        <f>I10</f>
        <v/>
      </c>
      <c r="N34" s="6" t="inlineStr">
        <is>
          <t>CP 70</t>
        </is>
      </c>
      <c r="O34" s="24" t="n">
        <v>10</v>
      </c>
      <c r="P34" s="14" t="n">
        <v>10</v>
      </c>
      <c r="Q34" s="14" t="n">
        <v>10</v>
      </c>
      <c r="R34" s="14" t="n">
        <v>10</v>
      </c>
      <c r="S34" s="14" t="n">
        <v>10</v>
      </c>
      <c r="T34" s="70" t="n">
        <v>13</v>
      </c>
      <c r="U34" s="101" t="inlineStr">
        <is>
          <t>Mahogany</t>
        </is>
      </c>
    </row>
    <row r="35">
      <c r="M35">
        <f>I10</f>
        <v/>
      </c>
      <c r="N35" s="6" t="inlineStr">
        <is>
          <t>CP 80</t>
        </is>
      </c>
      <c r="O35" s="24" t="n">
        <v>11</v>
      </c>
      <c r="P35" s="14" t="n">
        <v>11</v>
      </c>
      <c r="Q35" s="14" t="n">
        <v>11</v>
      </c>
      <c r="R35" s="14" t="n">
        <v>11</v>
      </c>
      <c r="S35" s="14" t="n">
        <v>11</v>
      </c>
      <c r="T35" s="70" t="n">
        <v>14</v>
      </c>
      <c r="U35" s="100" t="n"/>
    </row>
    <row r="36">
      <c r="M36">
        <f>I11</f>
        <v/>
      </c>
      <c r="N36" s="22" t="inlineStr">
        <is>
          <t>CP 90</t>
        </is>
      </c>
      <c r="O36" s="23" t="n">
        <v>11</v>
      </c>
      <c r="P36" s="10" t="n">
        <v>11</v>
      </c>
      <c r="Q36" s="10" t="n">
        <v>11</v>
      </c>
      <c r="R36" s="10" t="n">
        <v>11</v>
      </c>
      <c r="S36" s="10" t="n">
        <v>11</v>
      </c>
      <c r="T36" s="69" t="n">
        <v>14</v>
      </c>
      <c r="U36" s="99" t="inlineStr">
        <is>
          <t>Nightwood</t>
        </is>
      </c>
    </row>
    <row r="37">
      <c r="M37">
        <f>I11</f>
        <v/>
      </c>
      <c r="N37" s="22" t="inlineStr">
        <is>
          <t>CP 100</t>
        </is>
      </c>
      <c r="O37" s="23" t="n">
        <v>12</v>
      </c>
      <c r="P37" s="10" t="n">
        <v>12</v>
      </c>
      <c r="Q37" s="10" t="n">
        <v>12</v>
      </c>
      <c r="R37" s="10" t="n">
        <v>12</v>
      </c>
      <c r="S37" s="10" t="n">
        <v>12</v>
      </c>
      <c r="T37" s="69" t="n">
        <v>15</v>
      </c>
      <c r="U37" s="100" t="n"/>
    </row>
    <row r="38">
      <c r="M38">
        <f>I11</f>
        <v/>
      </c>
      <c r="N38" s="22" t="inlineStr">
        <is>
          <t>CP 110</t>
        </is>
      </c>
      <c r="O38" s="23" t="n">
        <v>13</v>
      </c>
      <c r="P38" s="10" t="n">
        <v>13</v>
      </c>
      <c r="Q38" s="10" t="n">
        <v>13</v>
      </c>
      <c r="R38" s="10" t="n">
        <v>13</v>
      </c>
      <c r="S38" s="10" t="n">
        <v>13</v>
      </c>
      <c r="T38" s="69" t="n">
        <v>16</v>
      </c>
      <c r="U38" s="100" t="n"/>
    </row>
    <row r="39">
      <c r="M39">
        <f>I11</f>
        <v/>
      </c>
      <c r="N39" s="22" t="inlineStr">
        <is>
          <t>CP 120</t>
        </is>
      </c>
      <c r="O39" s="23" t="n">
        <v>14</v>
      </c>
      <c r="P39" s="10" t="n">
        <v>14</v>
      </c>
      <c r="Q39" s="10" t="n">
        <v>14</v>
      </c>
      <c r="R39" s="10" t="n">
        <v>14</v>
      </c>
      <c r="S39" s="10" t="n">
        <v>14</v>
      </c>
      <c r="T39" s="69" t="n">
        <v>17</v>
      </c>
      <c r="U39" s="100" t="n"/>
    </row>
    <row r="40">
      <c r="M40">
        <f>I11</f>
        <v/>
      </c>
      <c r="N40" s="22" t="inlineStr">
        <is>
          <t>CP 130</t>
        </is>
      </c>
      <c r="O40" s="23" t="n">
        <v>15</v>
      </c>
      <c r="P40" s="10" t="n">
        <v>15</v>
      </c>
      <c r="Q40" s="10" t="n">
        <v>15</v>
      </c>
      <c r="R40" s="10" t="n">
        <v>15</v>
      </c>
      <c r="S40" s="10" t="n">
        <v>15</v>
      </c>
      <c r="T40" s="69" t="n">
        <v>18</v>
      </c>
      <c r="U40" s="100" t="n"/>
    </row>
    <row r="41">
      <c r="M41">
        <f>I11</f>
        <v/>
      </c>
      <c r="N41" s="22" t="inlineStr">
        <is>
          <t>CP 140</t>
        </is>
      </c>
      <c r="O41" s="23" t="n">
        <v>16</v>
      </c>
      <c r="P41" s="10" t="n">
        <v>16</v>
      </c>
      <c r="Q41" s="10" t="n">
        <v>16</v>
      </c>
      <c r="R41" s="10" t="n">
        <v>16</v>
      </c>
      <c r="S41" s="10" t="n">
        <v>16</v>
      </c>
      <c r="T41" s="69" t="n">
        <v>19</v>
      </c>
      <c r="U41" s="100" t="n"/>
    </row>
    <row r="42">
      <c r="M42">
        <f>I12</f>
        <v/>
      </c>
      <c r="N42" s="6" t="inlineStr">
        <is>
          <t>CP 150</t>
        </is>
      </c>
      <c r="O42" s="24" t="n">
        <v>12</v>
      </c>
      <c r="P42" s="14" t="n">
        <v>12</v>
      </c>
      <c r="Q42" s="14" t="n">
        <v>12</v>
      </c>
      <c r="R42" s="14" t="n">
        <v>12</v>
      </c>
      <c r="S42" s="14" t="n">
        <v>12</v>
      </c>
      <c r="T42" s="70" t="n">
        <v>14</v>
      </c>
      <c r="U42" s="119" t="inlineStr">
        <is>
          <t>Ruby Ash</t>
        </is>
      </c>
    </row>
    <row r="43" ht="15.75" customHeight="1" s="125" thickBot="1">
      <c r="M43">
        <f>I12</f>
        <v/>
      </c>
      <c r="N43" s="7" t="inlineStr">
        <is>
          <t>CP 160</t>
        </is>
      </c>
      <c r="O43" s="116" t="n">
        <v>120</v>
      </c>
      <c r="P43" s="18" t="n">
        <v>120</v>
      </c>
      <c r="Q43" s="18" t="n">
        <v>120</v>
      </c>
      <c r="R43" s="18" t="n">
        <v>120</v>
      </c>
      <c r="S43" s="18" t="n">
        <v>120</v>
      </c>
      <c r="T43" s="129" t="n">
        <v>140</v>
      </c>
      <c r="U43" s="120" t="n"/>
    </row>
  </sheetData>
  <mergeCells count="30">
    <mergeCell ref="F4:G4"/>
    <mergeCell ref="U34:U35"/>
    <mergeCell ref="B7:C7"/>
    <mergeCell ref="B3:C3"/>
    <mergeCell ref="U3:U9"/>
    <mergeCell ref="F6:G6"/>
    <mergeCell ref="A2:C2"/>
    <mergeCell ref="F7:G7"/>
    <mergeCell ref="F3:G3"/>
    <mergeCell ref="U20:U24"/>
    <mergeCell ref="E2:G2"/>
    <mergeCell ref="E20:F20"/>
    <mergeCell ref="U36:U41"/>
    <mergeCell ref="F5:G5"/>
    <mergeCell ref="E19:F19"/>
    <mergeCell ref="U10:U14"/>
    <mergeCell ref="B8:C8"/>
    <mergeCell ref="E9:F9"/>
    <mergeCell ref="F8:G8"/>
    <mergeCell ref="U31:U33"/>
    <mergeCell ref="U15:U19"/>
    <mergeCell ref="U42:U43"/>
    <mergeCell ref="B6:C6"/>
    <mergeCell ref="A20:B20"/>
    <mergeCell ref="A19:B19"/>
    <mergeCell ref="B5:C5"/>
    <mergeCell ref="U25:U27"/>
    <mergeCell ref="A9:B9"/>
    <mergeCell ref="B4:C4"/>
    <mergeCell ref="U28:U30"/>
  </mergeCells>
  <dataValidations count="6">
    <dataValidation sqref="B7:D7 F7:G7" showDropDown="0" showInputMessage="1" showErrorMessage="1" allowBlank="0" type="list">
      <formula1>$W$2:$W$6</formula1>
    </dataValidation>
    <dataValidation sqref="B4:D4 F4:G4" showDropDown="0" showInputMessage="1" showErrorMessage="1" allowBlank="0" type="list">
      <formula1>$N$3:$N$43</formula1>
    </dataValidation>
    <dataValidation sqref="D3" showDropDown="0" showInputMessage="1" showErrorMessage="1" allowBlank="0" type="list">
      <formula1>$O$2:$T$2</formula1>
    </dataValidation>
    <dataValidation sqref="B3:C3" showDropDown="0" showInputMessage="1" showErrorMessage="1" allowBlank="0" type="list">
      <formula1>$O$2:$S$2</formula1>
    </dataValidation>
    <dataValidation sqref="F3:G3" showDropDown="0" showInputMessage="1" showErrorMessage="1" allowBlank="0" type="list">
      <formula1>$T$2</formula1>
    </dataValidation>
    <dataValidation sqref="B8:C8 F8:G8" showDropDown="0" showInputMessage="1" showErrorMessage="1" allowBlank="0" type="decimal">
      <formula1>0</formula1>
      <formula2>1</formula2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selection activeCell="I38" sqref="I38"/>
    </sheetView>
  </sheetViews>
  <sheetFormatPr baseColWidth="8" defaultRowHeight="15" outlineLevelCol="0"/>
  <cols>
    <col width="11" bestFit="1" customWidth="1" style="125" min="1" max="1"/>
    <col width="24.7109375" bestFit="1" customWidth="1" style="125" min="2" max="2"/>
    <col width="24.7109375" customWidth="1" style="125" min="3" max="3"/>
    <col width="17" bestFit="1" customWidth="1" style="125" min="5" max="5"/>
    <col width="17" customWidth="1" style="125" min="6" max="6"/>
    <col width="13.140625" customWidth="1" style="125" min="7" max="7"/>
    <col width="7.85546875" customWidth="1" style="125" min="8" max="8"/>
    <col hidden="1" width="13.7109375" customWidth="1" style="125" min="9" max="9"/>
    <col width="13.7109375" customWidth="1" style="125" min="10" max="10"/>
    <col width="9.5703125" bestFit="1" customWidth="1" style="125" min="12" max="12"/>
    <col width="11" bestFit="1" customWidth="1" style="125" min="13" max="13"/>
    <col width="10.140625" bestFit="1" customWidth="1" style="125" min="15" max="15"/>
  </cols>
  <sheetData>
    <row r="1" ht="15.75" customHeight="1" s="125" thickBot="1">
      <c r="Q1" t="inlineStr">
        <is>
          <t>Unskilled Ref</t>
        </is>
      </c>
    </row>
    <row r="2" ht="15.75" customHeight="1" s="125" thickBot="1">
      <c r="A2" s="102" t="inlineStr">
        <is>
          <t>Jewelry</t>
        </is>
      </c>
      <c r="B2" s="103" t="n"/>
      <c r="C2" s="104" t="n"/>
      <c r="E2" s="106" t="inlineStr">
        <is>
          <t>Material</t>
        </is>
      </c>
      <c r="F2" s="106" t="inlineStr">
        <is>
          <t>TTC Lookup Ref</t>
        </is>
      </c>
      <c r="G2" s="106" t="inlineStr">
        <is>
          <t>Cost</t>
        </is>
      </c>
      <c r="J2" s="53" t="inlineStr">
        <is>
          <t>Item / Level</t>
        </is>
      </c>
      <c r="K2" s="53" t="inlineStr">
        <is>
          <t>Ring</t>
        </is>
      </c>
      <c r="L2" s="54" t="inlineStr">
        <is>
          <t>Necklace</t>
        </is>
      </c>
      <c r="O2" s="117" t="inlineStr">
        <is>
          <t>Normal</t>
        </is>
      </c>
      <c r="P2" s="32" t="n">
        <v>0</v>
      </c>
      <c r="Q2" s="14" t="n">
        <v>0</v>
      </c>
    </row>
    <row r="3">
      <c r="A3" s="127" t="inlineStr">
        <is>
          <t>Item</t>
        </is>
      </c>
      <c r="B3" s="97" t="inlineStr">
        <is>
          <t>Necklace</t>
        </is>
      </c>
      <c r="C3" s="98" t="n"/>
      <c r="E3" t="inlineStr">
        <is>
          <t>Pewter Ounce</t>
        </is>
      </c>
      <c r="F3" s="14" t="n">
        <v>17820</v>
      </c>
      <c r="G3" s="92" t="n">
        <v>14.47</v>
      </c>
      <c r="I3">
        <f>E3</f>
        <v/>
      </c>
      <c r="J3" s="22" t="n">
        <v>1</v>
      </c>
      <c r="K3" s="23" t="n">
        <v>2</v>
      </c>
      <c r="L3" s="10" t="n">
        <v>3</v>
      </c>
      <c r="M3" s="114" t="inlineStr">
        <is>
          <t>Pewter</t>
        </is>
      </c>
      <c r="O3" s="24" t="inlineStr">
        <is>
          <t>Fine</t>
        </is>
      </c>
      <c r="P3" s="17" t="n">
        <v>2</v>
      </c>
      <c r="Q3" s="14" t="n">
        <v>5</v>
      </c>
    </row>
    <row r="4">
      <c r="A4" s="127" t="inlineStr">
        <is>
          <t>Level</t>
        </is>
      </c>
      <c r="B4" s="97" t="inlineStr">
        <is>
          <t>CP 160</t>
        </is>
      </c>
      <c r="C4" s="98" t="n"/>
      <c r="E4" t="inlineStr">
        <is>
          <t>Copper Ounce</t>
        </is>
      </c>
      <c r="F4" s="14" t="n">
        <v>17788</v>
      </c>
      <c r="G4" s="92" t="n">
        <v>20.7</v>
      </c>
      <c r="I4">
        <f>E3</f>
        <v/>
      </c>
      <c r="J4" s="22" t="n">
        <v>4</v>
      </c>
      <c r="K4" s="23" t="n">
        <v>3</v>
      </c>
      <c r="L4" s="10" t="n">
        <v>5</v>
      </c>
      <c r="M4" s="115" t="n"/>
      <c r="O4" s="24" t="inlineStr">
        <is>
          <t>Superior</t>
        </is>
      </c>
      <c r="P4" s="17" t="n">
        <v>3</v>
      </c>
      <c r="Q4" s="14" t="n">
        <v>7</v>
      </c>
    </row>
    <row r="5">
      <c r="A5" s="127" t="inlineStr">
        <is>
          <t>Trait</t>
        </is>
      </c>
      <c r="B5" s="97" t="inlineStr">
        <is>
          <t>Robust</t>
        </is>
      </c>
      <c r="C5" s="98" t="n"/>
      <c r="E5" t="inlineStr">
        <is>
          <t>Silver Ounce</t>
        </is>
      </c>
      <c r="F5" s="14" t="n">
        <v>18060</v>
      </c>
      <c r="G5" s="92" t="n">
        <v>180.79</v>
      </c>
      <c r="I5">
        <f>E3</f>
        <v/>
      </c>
      <c r="J5" s="22" t="n">
        <v>6</v>
      </c>
      <c r="K5" s="23" t="n">
        <v>4</v>
      </c>
      <c r="L5" s="10" t="n">
        <v>6</v>
      </c>
      <c r="M5" s="115" t="n"/>
      <c r="O5" s="24" t="inlineStr">
        <is>
          <t>Epic</t>
        </is>
      </c>
      <c r="P5" s="17" t="n">
        <v>4</v>
      </c>
      <c r="Q5" s="14" t="n">
        <v>10</v>
      </c>
    </row>
    <row r="6" ht="15.75" customHeight="1" s="125" thickBot="1">
      <c r="A6" s="127" t="inlineStr">
        <is>
          <t>Rarity</t>
        </is>
      </c>
      <c r="B6" s="97" t="inlineStr">
        <is>
          <t>Legendary</t>
        </is>
      </c>
      <c r="C6" s="98" t="n"/>
      <c r="E6" t="inlineStr">
        <is>
          <t>Electrum Ounce</t>
        </is>
      </c>
      <c r="F6" s="14" t="n">
        <v>17828</v>
      </c>
      <c r="G6" s="92" t="n">
        <v>193.88</v>
      </c>
      <c r="I6">
        <f>E3</f>
        <v/>
      </c>
      <c r="J6" s="22" t="n">
        <v>8</v>
      </c>
      <c r="K6" s="23" t="n">
        <v>5</v>
      </c>
      <c r="L6" s="10" t="n">
        <v>8</v>
      </c>
      <c r="M6" s="115" t="n"/>
      <c r="O6" s="116" t="inlineStr">
        <is>
          <t>Legendary</t>
        </is>
      </c>
      <c r="P6" s="21" t="n">
        <v>8</v>
      </c>
      <c r="Q6" s="14" t="n">
        <v>20</v>
      </c>
    </row>
    <row r="7" ht="15.75" customHeight="1" s="125" thickBot="1">
      <c r="A7" s="127" t="inlineStr">
        <is>
          <t>Risk</t>
        </is>
      </c>
      <c r="B7" s="112" t="n">
        <v>0</v>
      </c>
      <c r="C7" s="113" t="n"/>
      <c r="E7" t="inlineStr">
        <is>
          <t>Platinum Ounce</t>
        </is>
      </c>
      <c r="F7" s="14" t="n">
        <v>18031</v>
      </c>
      <c r="G7" s="92" t="n">
        <v>218.91</v>
      </c>
      <c r="I7">
        <f>E3</f>
        <v/>
      </c>
      <c r="J7" s="22" t="n">
        <v>10</v>
      </c>
      <c r="K7" s="23" t="n">
        <v>6</v>
      </c>
      <c r="L7" s="10" t="n">
        <v>9</v>
      </c>
      <c r="M7" s="115" t="n"/>
    </row>
    <row r="8" ht="15.75" customHeight="1" s="125" thickBot="1">
      <c r="A8" s="110" t="inlineStr">
        <is>
          <t>Materials</t>
        </is>
      </c>
      <c r="B8" s="111" t="n"/>
      <c r="C8" s="43" t="inlineStr">
        <is>
          <t>Cost</t>
        </is>
      </c>
      <c r="D8" s="14" t="n"/>
      <c r="E8" s="103" t="inlineStr">
        <is>
          <t>Terne Plating</t>
        </is>
      </c>
      <c r="F8" s="36" t="n">
        <v>27550</v>
      </c>
      <c r="G8" s="94" t="n">
        <v>145.85</v>
      </c>
      <c r="I8">
        <f>E3</f>
        <v/>
      </c>
      <c r="J8" s="22" t="n">
        <v>12</v>
      </c>
      <c r="K8" s="23" t="n">
        <v>7</v>
      </c>
      <c r="L8" s="10" t="n">
        <v>11</v>
      </c>
      <c r="M8" s="115" t="n"/>
    </row>
    <row r="9">
      <c r="A9" s="37">
        <f>INDEX($K$3:$L$43, MATCH(B4, $J$3:$J$43, 0), MATCH(B3, $K$2:$L$2, 0))</f>
        <v/>
      </c>
      <c r="B9" s="38">
        <f>INDEX($I$3:$I$43, MATCH(B4, $J$3:$J$43,0))</f>
        <v/>
      </c>
      <c r="C9" s="41">
        <f>A9*INDEX($G$3:$G$11, MATCH(B9, $E$3:$E$11,0))</f>
        <v/>
      </c>
      <c r="E9" t="inlineStr">
        <is>
          <t>Iridium Plating</t>
        </is>
      </c>
      <c r="F9" s="14" t="n">
        <v>18085</v>
      </c>
      <c r="G9" s="92" t="n">
        <v>558.37</v>
      </c>
      <c r="I9">
        <f>E3</f>
        <v/>
      </c>
      <c r="J9" s="22" t="n">
        <v>14</v>
      </c>
      <c r="K9" s="23" t="n">
        <v>8</v>
      </c>
      <c r="L9" s="10" t="n">
        <v>12</v>
      </c>
      <c r="M9" s="115" t="n"/>
    </row>
    <row r="10">
      <c r="A10" s="37">
        <f>IF(B5="","", 1)</f>
        <v/>
      </c>
      <c r="B10" s="38">
        <f>IF(B5="","",INDEX('Style &amp; Trait Materials'!R2:R10,MATCH(B5, 'Style &amp; Trait Materials'!Q2:Q10, 0)))</f>
        <v/>
      </c>
      <c r="C10" s="41">
        <f>IF(B5&lt;&gt;"",A10*INDEX('Style &amp; Trait Materials'!T2:T10, MATCH(B10, 'Style &amp; Trait Materials'!R2:R10,0)),"")</f>
        <v/>
      </c>
      <c r="E10" t="inlineStr">
        <is>
          <t>Zircon Plating</t>
        </is>
      </c>
      <c r="F10" s="14" t="n">
        <v>17799</v>
      </c>
      <c r="G10" s="92" t="n">
        <v>6819.19</v>
      </c>
      <c r="I10">
        <f>E3</f>
        <v/>
      </c>
      <c r="J10" s="22" t="n">
        <v>16</v>
      </c>
      <c r="K10" s="23" t="n">
        <v>9</v>
      </c>
      <c r="L10" s="10" t="n">
        <v>14</v>
      </c>
      <c r="M10" s="115" t="n"/>
    </row>
    <row r="11">
      <c r="A11" s="37">
        <f>IF(OR($B$6=$O3,ISNUMBER(A12)),ROUNDUP((1-$B$7)*$P3,0), "")</f>
        <v/>
      </c>
      <c r="B11" s="38">
        <f>IF(OR($B$6=$O3,ISNUMBER(A12)), $E8, "")</f>
        <v/>
      </c>
      <c r="C11" s="41">
        <f>IF(OR($B$6=$O3,ISNUMBER(A12)),A11*$G8,"")</f>
        <v/>
      </c>
      <c r="E11" t="inlineStr">
        <is>
          <t>Chromium Plating</t>
        </is>
      </c>
      <c r="F11" s="14" t="n">
        <v>27586</v>
      </c>
      <c r="G11" s="92" t="n">
        <v>23990.13</v>
      </c>
      <c r="I11">
        <f>E3</f>
        <v/>
      </c>
      <c r="J11" s="22" t="n">
        <v>18</v>
      </c>
      <c r="K11" s="23" t="n">
        <v>10</v>
      </c>
      <c r="L11" s="10" t="n">
        <v>15</v>
      </c>
      <c r="M11" s="115" t="n"/>
    </row>
    <row r="12">
      <c r="A12" s="37">
        <f>IF(OR($B$6=$O4,ISNUMBER(A13)),ROUNDUP((1-$B$7)*$P4,0), "")</f>
        <v/>
      </c>
      <c r="B12" s="38">
        <f>IF(OR($B$6=$O4,ISNUMBER(A13)), $E9, "")</f>
        <v/>
      </c>
      <c r="C12" s="41">
        <f>IF(OR($B$6=$O4,ISNUMBER(A13)),A12*$G9,"")</f>
        <v/>
      </c>
      <c r="E12" t="inlineStr">
        <is>
          <t>Prices as of:</t>
        </is>
      </c>
      <c r="G12" s="130" t="inlineStr">
        <is>
          <t>2024-04-17</t>
        </is>
      </c>
      <c r="I12">
        <f>E3</f>
        <v/>
      </c>
      <c r="J12" s="22" t="n">
        <v>20</v>
      </c>
      <c r="K12" s="23" t="n">
        <v>11</v>
      </c>
      <c r="L12" s="10" t="n">
        <v>17</v>
      </c>
      <c r="M12" s="115" t="n"/>
    </row>
    <row r="13">
      <c r="A13" s="37">
        <f>IF(OR($B$6=$O5,ISNUMBER(A14)),ROUNDUP((1-$B$7)*$P5,0), "")</f>
        <v/>
      </c>
      <c r="B13" s="38">
        <f>IF(OR($B$6=$O5,ISNUMBER(A14)), $E10, "")</f>
        <v/>
      </c>
      <c r="C13" s="41">
        <f>IF(OR($B$6=$O5,ISNUMBER(A14)),A13*$G10,"")</f>
        <v/>
      </c>
      <c r="I13">
        <f>E3</f>
        <v/>
      </c>
      <c r="J13" s="22" t="n">
        <v>22</v>
      </c>
      <c r="K13" s="23" t="n">
        <v>12</v>
      </c>
      <c r="L13" s="10" t="n">
        <v>19</v>
      </c>
      <c r="M13" s="115" t="n"/>
    </row>
    <row r="14" ht="15.75" customHeight="1" s="125" thickBot="1">
      <c r="A14" s="39">
        <f>IF($B$6=$O6,ROUNDUP((1-$B$7)*$P6,0), "")</f>
        <v/>
      </c>
      <c r="B14" s="40">
        <f>IF($B$6=$O6, $E11, "")</f>
        <v/>
      </c>
      <c r="C14" s="42">
        <f>IF($B$6=$O6,A14*$G11,"")</f>
        <v/>
      </c>
      <c r="I14">
        <f>E3</f>
        <v/>
      </c>
      <c r="J14" s="22" t="n">
        <v>24</v>
      </c>
      <c r="K14" s="23" t="n">
        <v>13</v>
      </c>
      <c r="L14" s="10" t="n">
        <v>20</v>
      </c>
      <c r="M14" s="115" t="n"/>
    </row>
    <row r="15" ht="15.75" customHeight="1" s="125" thickBot="1">
      <c r="C15" s="49">
        <f>SUM(C8:C14)</f>
        <v/>
      </c>
      <c r="I15">
        <f>E4</f>
        <v/>
      </c>
      <c r="J15" s="6" t="n">
        <v>26</v>
      </c>
      <c r="K15" s="24" t="n">
        <v>3</v>
      </c>
      <c r="L15" s="14" t="n">
        <v>5</v>
      </c>
      <c r="M15" s="123" t="inlineStr">
        <is>
          <t>Copper</t>
        </is>
      </c>
    </row>
    <row r="16" ht="15.75" customHeight="1" s="125" thickBot="1">
      <c r="C16" s="55" t="n"/>
      <c r="I16">
        <f>E4</f>
        <v/>
      </c>
      <c r="J16" s="6" t="n">
        <v>28</v>
      </c>
      <c r="K16" s="24" t="n">
        <v>4</v>
      </c>
      <c r="L16" s="14" t="n">
        <v>6</v>
      </c>
      <c r="M16" s="115" t="n"/>
    </row>
    <row r="17">
      <c r="A17" s="117" t="inlineStr">
        <is>
          <t>Writs Earned</t>
        </is>
      </c>
      <c r="B17" s="103" t="n"/>
      <c r="C17" s="32" t="n">
        <v>7</v>
      </c>
      <c r="I17">
        <f>E4</f>
        <v/>
      </c>
      <c r="J17" s="6" t="n">
        <v>30</v>
      </c>
      <c r="K17" s="24" t="n">
        <v>5</v>
      </c>
      <c r="L17" s="14" t="n">
        <v>8</v>
      </c>
      <c r="M17" s="115" t="n"/>
    </row>
    <row r="18" ht="15.75" customHeight="1" s="125" thickBot="1">
      <c r="A18" s="116" t="inlineStr">
        <is>
          <t>Cost Per Writ</t>
        </is>
      </c>
      <c r="B18" s="106" t="n"/>
      <c r="C18" s="74">
        <f>IF(C17&lt;&gt;"",C15/C17,"")</f>
        <v/>
      </c>
      <c r="I18">
        <f>E4</f>
        <v/>
      </c>
      <c r="J18" s="6" t="n">
        <v>32</v>
      </c>
      <c r="K18" s="24" t="n">
        <v>6</v>
      </c>
      <c r="L18" s="14" t="n">
        <v>9</v>
      </c>
      <c r="M18" s="115" t="n"/>
    </row>
    <row r="19">
      <c r="I19">
        <f>E4</f>
        <v/>
      </c>
      <c r="J19" s="6" t="n">
        <v>34</v>
      </c>
      <c r="K19" s="24" t="n">
        <v>7</v>
      </c>
      <c r="L19" s="14" t="n">
        <v>11</v>
      </c>
      <c r="M19" s="115" t="n"/>
    </row>
    <row r="20">
      <c r="I20">
        <f>E4</f>
        <v/>
      </c>
      <c r="J20" s="6" t="n">
        <v>36</v>
      </c>
      <c r="K20" s="24" t="n">
        <v>8</v>
      </c>
      <c r="L20" s="14" t="n">
        <v>12</v>
      </c>
      <c r="M20" s="115" t="n"/>
    </row>
    <row r="21">
      <c r="I21">
        <f>E4</f>
        <v/>
      </c>
      <c r="J21" s="6" t="n">
        <v>38</v>
      </c>
      <c r="K21" s="24" t="n">
        <v>9</v>
      </c>
      <c r="L21" s="14" t="n">
        <v>14</v>
      </c>
      <c r="M21" s="115" t="n"/>
    </row>
    <row r="22">
      <c r="I22">
        <f>E4</f>
        <v/>
      </c>
      <c r="J22" s="6" t="n">
        <v>40</v>
      </c>
      <c r="K22" s="24" t="n">
        <v>10</v>
      </c>
      <c r="L22" s="14" t="n">
        <v>15</v>
      </c>
      <c r="M22" s="115" t="n"/>
    </row>
    <row r="23">
      <c r="I23">
        <f>E4</f>
        <v/>
      </c>
      <c r="J23" s="6" t="n">
        <v>42</v>
      </c>
      <c r="K23" s="24" t="n">
        <v>11</v>
      </c>
      <c r="L23" s="14" t="n">
        <v>17</v>
      </c>
      <c r="M23" s="115" t="n"/>
    </row>
    <row r="24">
      <c r="I24">
        <f>E4</f>
        <v/>
      </c>
      <c r="J24" s="6" t="n">
        <v>44</v>
      </c>
      <c r="K24" s="24" t="n">
        <v>12</v>
      </c>
      <c r="L24" s="14" t="n">
        <v>18</v>
      </c>
      <c r="M24" s="115" t="n"/>
    </row>
    <row r="25">
      <c r="I25" t="inlineStr">
        <is>
          <t>Copper Ounce</t>
        </is>
      </c>
      <c r="J25" s="6" t="n">
        <v>46</v>
      </c>
      <c r="K25" s="24" t="n">
        <v>13</v>
      </c>
      <c r="L25" s="14" t="n">
        <v>20</v>
      </c>
      <c r="M25" s="115" t="n"/>
    </row>
    <row r="26">
      <c r="I26">
        <f>E4</f>
        <v/>
      </c>
      <c r="J26" s="6" t="n">
        <v>48</v>
      </c>
      <c r="K26" s="24" t="n">
        <v>14</v>
      </c>
      <c r="L26" s="14" t="n">
        <v>21</v>
      </c>
      <c r="M26" s="115" t="n"/>
    </row>
    <row r="27">
      <c r="I27">
        <f>E4</f>
        <v/>
      </c>
      <c r="J27" s="6" t="n">
        <v>50</v>
      </c>
      <c r="K27" s="24" t="n">
        <v>15</v>
      </c>
      <c r="L27" s="14" t="n">
        <v>23</v>
      </c>
      <c r="M27" s="115" t="n"/>
    </row>
    <row r="28">
      <c r="I28">
        <f>E5</f>
        <v/>
      </c>
      <c r="J28" s="22" t="inlineStr">
        <is>
          <t>CP 10</t>
        </is>
      </c>
      <c r="K28" s="23" t="n">
        <v>4</v>
      </c>
      <c r="L28" s="10" t="n">
        <v>6</v>
      </c>
      <c r="M28" s="122" t="inlineStr">
        <is>
          <t>Silver</t>
        </is>
      </c>
    </row>
    <row r="29">
      <c r="I29">
        <f>E5</f>
        <v/>
      </c>
      <c r="J29" s="22" t="inlineStr">
        <is>
          <t>CP 20</t>
        </is>
      </c>
      <c r="K29" s="23" t="n">
        <v>6</v>
      </c>
      <c r="L29" s="10" t="n">
        <v>9</v>
      </c>
      <c r="M29" s="115" t="n"/>
    </row>
    <row r="30">
      <c r="I30">
        <f>E5</f>
        <v/>
      </c>
      <c r="J30" s="22" t="inlineStr">
        <is>
          <t>CP 30</t>
        </is>
      </c>
      <c r="K30" s="23" t="n">
        <v>8</v>
      </c>
      <c r="L30" s="10" t="n">
        <v>12</v>
      </c>
      <c r="M30" s="115" t="n"/>
    </row>
    <row r="31">
      <c r="I31">
        <f>E5</f>
        <v/>
      </c>
      <c r="J31" s="22" t="inlineStr">
        <is>
          <t>CP 40</t>
        </is>
      </c>
      <c r="K31" s="23" t="n">
        <v>10</v>
      </c>
      <c r="L31" s="10" t="n">
        <v>15</v>
      </c>
      <c r="M31" s="115" t="n"/>
    </row>
    <row r="32">
      <c r="I32">
        <f>E5</f>
        <v/>
      </c>
      <c r="J32" s="22" t="inlineStr">
        <is>
          <t>CP 50</t>
        </is>
      </c>
      <c r="K32" s="23" t="n">
        <v>12</v>
      </c>
      <c r="L32" s="10" t="n">
        <v>18</v>
      </c>
      <c r="M32" s="115" t="n"/>
    </row>
    <row r="33">
      <c r="I33">
        <f>E5</f>
        <v/>
      </c>
      <c r="J33" s="22" t="inlineStr">
        <is>
          <t>CP 60</t>
        </is>
      </c>
      <c r="K33" s="23" t="n">
        <v>14</v>
      </c>
      <c r="L33" s="10" t="n">
        <v>21</v>
      </c>
      <c r="M33" s="115" t="n"/>
    </row>
    <row r="34">
      <c r="I34">
        <f>E5</f>
        <v/>
      </c>
      <c r="J34" s="22" t="inlineStr">
        <is>
          <t>CP 70</t>
        </is>
      </c>
      <c r="K34" s="23" t="n">
        <v>16</v>
      </c>
      <c r="L34" s="10" t="n">
        <v>24</v>
      </c>
      <c r="M34" s="115" t="n"/>
    </row>
    <row r="35">
      <c r="I35">
        <f>E6</f>
        <v/>
      </c>
      <c r="J35" s="6" t="inlineStr">
        <is>
          <t>CP 80</t>
        </is>
      </c>
      <c r="K35" s="24" t="n">
        <v>6</v>
      </c>
      <c r="L35" s="14" t="n">
        <v>8</v>
      </c>
      <c r="M35" s="123" t="inlineStr">
        <is>
          <t>Electrum</t>
        </is>
      </c>
    </row>
    <row r="36">
      <c r="I36">
        <f>E6</f>
        <v/>
      </c>
      <c r="J36" s="6" t="inlineStr">
        <is>
          <t>CP 90</t>
        </is>
      </c>
      <c r="K36" s="24" t="n">
        <v>8</v>
      </c>
      <c r="L36" s="14" t="n">
        <v>12</v>
      </c>
      <c r="M36" s="115" t="n"/>
    </row>
    <row r="37">
      <c r="I37">
        <f>E6</f>
        <v/>
      </c>
      <c r="J37" s="6" t="inlineStr">
        <is>
          <t>CP 100</t>
        </is>
      </c>
      <c r="K37" s="24" t="n">
        <v>10</v>
      </c>
      <c r="L37" s="14" t="n">
        <v>16</v>
      </c>
      <c r="M37" s="115" t="n"/>
    </row>
    <row r="38">
      <c r="I38">
        <f>E6</f>
        <v/>
      </c>
      <c r="J38" s="6" t="inlineStr">
        <is>
          <t>CP 110</t>
        </is>
      </c>
      <c r="K38" s="24" t="n">
        <v>12</v>
      </c>
      <c r="L38" s="14" t="n">
        <v>20</v>
      </c>
      <c r="M38" s="115" t="n"/>
    </row>
    <row r="39">
      <c r="I39">
        <f>E6</f>
        <v/>
      </c>
      <c r="J39" s="6" t="inlineStr">
        <is>
          <t>CP 120</t>
        </is>
      </c>
      <c r="K39" s="24" t="n">
        <v>14</v>
      </c>
      <c r="L39" s="14" t="n">
        <v>24</v>
      </c>
      <c r="M39" s="115" t="n"/>
    </row>
    <row r="40">
      <c r="I40">
        <f>E6</f>
        <v/>
      </c>
      <c r="J40" s="6" t="inlineStr">
        <is>
          <t>CP 130</t>
        </is>
      </c>
      <c r="K40" s="24" t="n">
        <v>16</v>
      </c>
      <c r="L40" s="14" t="n">
        <v>28</v>
      </c>
      <c r="M40" s="115" t="n"/>
    </row>
    <row r="41">
      <c r="I41">
        <f>E6</f>
        <v/>
      </c>
      <c r="J41" s="6" t="inlineStr">
        <is>
          <t>CP 140</t>
        </is>
      </c>
      <c r="K41" s="24" t="n">
        <v>18</v>
      </c>
      <c r="L41" s="14" t="n">
        <v>32</v>
      </c>
      <c r="M41" s="115" t="n"/>
    </row>
    <row r="42">
      <c r="I42">
        <f>E7</f>
        <v/>
      </c>
      <c r="J42" s="22" t="inlineStr">
        <is>
          <t>CP 150</t>
        </is>
      </c>
      <c r="K42" s="23" t="n"/>
      <c r="L42" s="10" t="n"/>
      <c r="M42" s="121" t="inlineStr">
        <is>
          <t>Platinum</t>
        </is>
      </c>
    </row>
    <row r="43" ht="15.75" customHeight="1" s="125" thickBot="1">
      <c r="I43">
        <f>E7</f>
        <v/>
      </c>
      <c r="J43" s="50" t="inlineStr">
        <is>
          <t>CP 160</t>
        </is>
      </c>
      <c r="K43" s="105" t="n"/>
      <c r="L43" s="52" t="n"/>
      <c r="M43" s="109" t="n"/>
    </row>
  </sheetData>
  <mergeCells count="14">
    <mergeCell ref="B6:C6"/>
    <mergeCell ref="B7:C7"/>
    <mergeCell ref="B3:C3"/>
    <mergeCell ref="B5:C5"/>
    <mergeCell ref="M42:M43"/>
    <mergeCell ref="M3:M14"/>
    <mergeCell ref="M28:M34"/>
    <mergeCell ref="A17:B17"/>
    <mergeCell ref="A18:B18"/>
    <mergeCell ref="M15:M27"/>
    <mergeCell ref="A8:B8"/>
    <mergeCell ref="B4:C4"/>
    <mergeCell ref="A2:C2"/>
    <mergeCell ref="M35:M41"/>
  </mergeCells>
  <dataValidations count="3">
    <dataValidation sqref="B4" showDropDown="0" showInputMessage="1" showErrorMessage="1" allowBlank="0" type="list">
      <formula1>$J$3:$J$43</formula1>
    </dataValidation>
    <dataValidation sqref="B3:C3" showDropDown="0" showInputMessage="1" showErrorMessage="1" allowBlank="0" type="list">
      <formula1>$K$2:$L$2</formula1>
    </dataValidation>
    <dataValidation sqref="B6:C6" showDropDown="0" showInputMessage="1" showErrorMessage="1" allowBlank="0" type="list">
      <formula1>$O$2:$O$6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I38" sqref="I38"/>
    </sheetView>
  </sheetViews>
  <sheetFormatPr baseColWidth="8" defaultRowHeight="15" outlineLevelCol="0"/>
  <cols>
    <col width="24.85546875" bestFit="1" customWidth="1" style="125" min="1" max="1"/>
    <col width="16.5703125" customWidth="1" style="125" min="2" max="2"/>
    <col width="10.42578125" bestFit="1" customWidth="1" style="125" min="3" max="3"/>
    <col width="9.7109375" bestFit="1" customWidth="1" style="125" min="4" max="4"/>
    <col width="10.140625" customWidth="1" style="125" min="6" max="6"/>
  </cols>
  <sheetData>
    <row r="1" ht="15.75" customHeight="1" s="125" thickBot="1">
      <c r="A1" s="106" t="inlineStr">
        <is>
          <t>Reagent</t>
        </is>
      </c>
      <c r="B1" s="106" t="inlineStr">
        <is>
          <t>TTC Lookup Ref</t>
        </is>
      </c>
      <c r="C1" s="106" t="inlineStr">
        <is>
          <t>Cost</t>
        </is>
      </c>
    </row>
    <row r="2">
      <c r="A2" s="78" t="inlineStr">
        <is>
          <t>Beetle Scuttle</t>
        </is>
      </c>
      <c r="B2" s="14" t="n">
        <v>8014</v>
      </c>
      <c r="C2" s="95" t="n">
        <v>414.78</v>
      </c>
    </row>
    <row r="3">
      <c r="A3" s="78" t="inlineStr">
        <is>
          <t>Blessed Thistle</t>
        </is>
      </c>
      <c r="B3" s="14" t="n">
        <v>3855</v>
      </c>
      <c r="C3" s="79" t="n">
        <v>190.12</v>
      </c>
    </row>
    <row r="4">
      <c r="A4" s="78" t="inlineStr">
        <is>
          <t>Blue Entoloma</t>
        </is>
      </c>
      <c r="B4" s="14" t="n">
        <v>6009</v>
      </c>
      <c r="C4" s="79" t="n">
        <v>174.18</v>
      </c>
      <c r="D4" s="126" t="n"/>
      <c r="F4" s="124" t="n"/>
    </row>
    <row r="5">
      <c r="A5" s="78" t="inlineStr">
        <is>
          <t>Bugloss</t>
        </is>
      </c>
      <c r="B5" s="14" t="n">
        <v>3376</v>
      </c>
      <c r="C5" s="79" t="n">
        <v>580.46</v>
      </c>
      <c r="D5" s="127" t="n"/>
    </row>
    <row r="6">
      <c r="A6" s="78" t="inlineStr">
        <is>
          <t>Butterfly Wing</t>
        </is>
      </c>
      <c r="B6" s="14" t="n">
        <v>7964</v>
      </c>
      <c r="C6" s="79" t="n">
        <v>236.08</v>
      </c>
    </row>
    <row r="7">
      <c r="A7" s="78" t="inlineStr">
        <is>
          <t>Chaurus Egg</t>
        </is>
      </c>
      <c r="B7" s="14" t="n">
        <v>22100</v>
      </c>
      <c r="C7" s="79" t="n">
        <v>1143.18</v>
      </c>
    </row>
    <row r="8">
      <c r="A8" s="78" t="inlineStr">
        <is>
          <t>Clam Gall</t>
        </is>
      </c>
      <c r="B8" s="14" t="n">
        <v>17604</v>
      </c>
      <c r="C8" s="79" t="n">
        <v>1561.48</v>
      </c>
    </row>
    <row r="9">
      <c r="A9" s="78" t="inlineStr">
        <is>
          <t>Columbine</t>
        </is>
      </c>
      <c r="B9" s="14" t="n">
        <v>3200</v>
      </c>
      <c r="C9" s="79" t="n">
        <v>3672.21</v>
      </c>
    </row>
    <row r="10">
      <c r="A10" s="78" t="inlineStr">
        <is>
          <t>Corn Flower</t>
        </is>
      </c>
      <c r="B10" s="14" t="n">
        <v>511</v>
      </c>
      <c r="C10" s="79" t="n">
        <v>309.58</v>
      </c>
    </row>
    <row r="11">
      <c r="A11" s="78" t="inlineStr">
        <is>
          <t>Crimson Nirnroot</t>
        </is>
      </c>
      <c r="B11" s="14" t="n">
        <v>21554</v>
      </c>
      <c r="C11" s="79" t="n">
        <v>459.89</v>
      </c>
    </row>
    <row r="12">
      <c r="A12" s="78" t="inlineStr">
        <is>
          <t>Dragon's Bile</t>
        </is>
      </c>
      <c r="B12" s="14" t="n">
        <v>20267</v>
      </c>
      <c r="C12" s="79" t="n">
        <v>206.35</v>
      </c>
    </row>
    <row r="13">
      <c r="A13" s="78" t="inlineStr">
        <is>
          <t>Dragon's Blood</t>
        </is>
      </c>
      <c r="B13" s="14" t="n">
        <v>20157</v>
      </c>
      <c r="C13" s="79" t="n">
        <v>7868.63</v>
      </c>
    </row>
    <row r="14">
      <c r="A14" s="78" t="inlineStr">
        <is>
          <t>Dragon Rheum</t>
        </is>
      </c>
      <c r="B14" s="14" t="n">
        <v>21009</v>
      </c>
      <c r="C14" s="79" t="n">
        <v>18134.92</v>
      </c>
    </row>
    <row r="15">
      <c r="A15" s="78" t="inlineStr">
        <is>
          <t>Dragonthorn</t>
        </is>
      </c>
      <c r="B15" s="14" t="n">
        <v>1412</v>
      </c>
      <c r="C15" s="79" t="n">
        <v>132.28</v>
      </c>
    </row>
    <row r="16">
      <c r="A16" s="78" t="inlineStr">
        <is>
          <t>Emetic Russula</t>
        </is>
      </c>
      <c r="B16" s="14" t="n">
        <v>3060</v>
      </c>
      <c r="C16" s="79" t="n">
        <v>267.92</v>
      </c>
    </row>
    <row r="17">
      <c r="A17" s="78" t="inlineStr">
        <is>
          <t>Fleshfly Larva</t>
        </is>
      </c>
      <c r="B17" s="14" t="n">
        <v>8152</v>
      </c>
      <c r="C17" s="79" t="n">
        <v>128.83</v>
      </c>
    </row>
    <row r="18">
      <c r="A18" s="78" t="inlineStr">
        <is>
          <t>Imp Stool</t>
        </is>
      </c>
      <c r="B18" s="14" t="n">
        <v>3064</v>
      </c>
      <c r="C18" s="79" t="n">
        <v>221.23</v>
      </c>
    </row>
    <row r="19">
      <c r="A19" s="78" t="inlineStr">
        <is>
          <t>Lady's Smock</t>
        </is>
      </c>
      <c r="B19" s="14" t="n">
        <v>1823</v>
      </c>
      <c r="C19" s="79" t="n">
        <v>206.49</v>
      </c>
    </row>
    <row r="20">
      <c r="A20" s="78" t="inlineStr">
        <is>
          <t>Luminous Russula</t>
        </is>
      </c>
      <c r="B20" s="14" t="n">
        <v>1399</v>
      </c>
      <c r="C20" s="79" t="n">
        <v>198.15</v>
      </c>
    </row>
    <row r="21">
      <c r="A21" s="78" t="inlineStr">
        <is>
          <t>Mountain Flower</t>
        </is>
      </c>
      <c r="B21" s="14" t="n">
        <v>5072</v>
      </c>
      <c r="C21" s="79" t="n">
        <v>491.34</v>
      </c>
    </row>
    <row r="22">
      <c r="A22" s="78" t="inlineStr">
        <is>
          <t>Mudcrab Chitin</t>
        </is>
      </c>
      <c r="B22" s="14" t="n">
        <v>8102</v>
      </c>
      <c r="C22" s="79" t="n">
        <v>1187.31</v>
      </c>
    </row>
    <row r="23">
      <c r="A23" s="78" t="inlineStr">
        <is>
          <t>Namira's Rot</t>
        </is>
      </c>
      <c r="B23" s="14" t="n">
        <v>3839</v>
      </c>
      <c r="C23" s="79" t="n">
        <v>223.08</v>
      </c>
    </row>
    <row r="24">
      <c r="A24" s="78" t="inlineStr">
        <is>
          <t>Nightshade</t>
        </is>
      </c>
      <c r="B24" s="14" t="n">
        <v>8272</v>
      </c>
      <c r="C24" s="79" t="n">
        <v>270.68</v>
      </c>
    </row>
    <row r="25">
      <c r="A25" s="78" t="inlineStr">
        <is>
          <t>Nirnroot</t>
        </is>
      </c>
      <c r="B25" s="14" t="n">
        <v>5152</v>
      </c>
      <c r="C25" s="79" t="n">
        <v>193.14</v>
      </c>
    </row>
    <row r="26">
      <c r="A26" s="78" t="inlineStr">
        <is>
          <t>Powdered Mother of Pearl</t>
        </is>
      </c>
      <c r="B26" s="14" t="n">
        <v>17523</v>
      </c>
      <c r="C26" s="79" t="n">
        <v>4296.01</v>
      </c>
    </row>
    <row r="27">
      <c r="A27" s="78" t="inlineStr">
        <is>
          <t>Scrib Jelly</t>
        </is>
      </c>
      <c r="B27" s="14" t="n">
        <v>8182</v>
      </c>
      <c r="C27" s="79" t="n">
        <v>950.4</v>
      </c>
    </row>
    <row r="28">
      <c r="A28" s="78" t="inlineStr">
        <is>
          <t>Spider Egg</t>
        </is>
      </c>
      <c r="B28" s="14" t="n">
        <v>7920</v>
      </c>
      <c r="C28" s="79" t="n">
        <v>210.48</v>
      </c>
    </row>
    <row r="29">
      <c r="A29" s="78" t="inlineStr">
        <is>
          <t>Stinkhorn</t>
        </is>
      </c>
      <c r="B29" s="14" t="n">
        <v>4368</v>
      </c>
      <c r="C29" s="79" t="n">
        <v>240.22</v>
      </c>
    </row>
    <row r="30">
      <c r="A30" s="78" t="inlineStr">
        <is>
          <t>Torchbug Thorax</t>
        </is>
      </c>
      <c r="B30" s="14" t="n">
        <v>7919</v>
      </c>
      <c r="C30" s="79" t="n">
        <v>1315.47</v>
      </c>
    </row>
    <row r="31">
      <c r="A31" s="78" t="inlineStr">
        <is>
          <t>Vile Coagulant</t>
        </is>
      </c>
      <c r="B31" s="14" t="n">
        <v>22557</v>
      </c>
      <c r="C31" s="79" t="n">
        <v>774.49</v>
      </c>
    </row>
    <row r="32">
      <c r="A32" s="78" t="inlineStr">
        <is>
          <t>Violet Coprinus</t>
        </is>
      </c>
      <c r="B32" s="14" t="n">
        <v>2590</v>
      </c>
      <c r="C32" s="79" t="n">
        <v>1600.83</v>
      </c>
    </row>
    <row r="33">
      <c r="A33" s="78" t="inlineStr">
        <is>
          <t>Water Hyacinth</t>
        </is>
      </c>
      <c r="B33" s="14" t="n">
        <v>110</v>
      </c>
      <c r="C33" s="79" t="n">
        <v>198.43</v>
      </c>
    </row>
    <row r="34">
      <c r="A34" s="78" t="inlineStr">
        <is>
          <t>White Cap</t>
        </is>
      </c>
      <c r="B34" s="14" t="n">
        <v>452</v>
      </c>
      <c r="C34" s="79" t="n">
        <v>165.48</v>
      </c>
    </row>
    <row r="35">
      <c r="A35" s="78" t="inlineStr">
        <is>
          <t>Wormwood</t>
        </is>
      </c>
      <c r="B35" s="14" t="n">
        <v>3450</v>
      </c>
      <c r="C35" s="79" t="n">
        <v>181.19</v>
      </c>
    </row>
    <row r="36">
      <c r="A36" t="inlineStr">
        <is>
          <t>Prices as of:</t>
        </is>
      </c>
      <c r="C36" s="130" t="inlineStr">
        <is>
          <t>2024-04-17</t>
        </is>
      </c>
    </row>
  </sheetData>
  <mergeCells count="2">
    <mergeCell ref="F4:F5"/>
    <mergeCell ref="D4:E5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U35"/>
  <sheetViews>
    <sheetView topLeftCell="D1" zoomScale="115" zoomScaleNormal="115" workbookViewId="0">
      <selection activeCell="I38" sqref="I38"/>
    </sheetView>
  </sheetViews>
  <sheetFormatPr baseColWidth="8" defaultRowHeight="15" outlineLevelCol="0"/>
  <cols>
    <col width="21" customWidth="1" style="125" min="1" max="1"/>
    <col width="20.28515625" customWidth="1" style="125" min="2" max="2"/>
    <col width="9.7109375" customWidth="1" style="125" min="5" max="5"/>
    <col width="12.42578125" bestFit="1" customWidth="1" style="125" min="6" max="6"/>
    <col width="15.85546875" customWidth="1" style="125" min="8" max="8"/>
    <col width="11.28515625" bestFit="1" customWidth="1" style="125" min="9" max="9"/>
    <col width="9.42578125" customWidth="1" style="125" min="11" max="11"/>
    <col width="21.5703125" bestFit="1" customWidth="1" style="125" min="13" max="13"/>
    <col width="22.28515625" bestFit="1" customWidth="1" style="125" min="14" max="14"/>
    <col width="15.85546875" customWidth="1" style="125" min="15" max="15"/>
    <col width="11.28515625" bestFit="1" customWidth="1" style="125" min="16" max="16"/>
    <col width="10.140625" bestFit="1" customWidth="1" style="125" min="18" max="18"/>
    <col width="10.7109375" bestFit="1" customWidth="1" style="125" min="19" max="19"/>
    <col width="15.85546875" customWidth="1" style="125" min="20" max="20"/>
    <col width="11.28515625" bestFit="1" customWidth="1" style="125" min="21" max="21"/>
  </cols>
  <sheetData>
    <row r="1" ht="15.75" customHeight="1" s="125" thickBot="1"/>
    <row r="2">
      <c r="A2" s="102" t="inlineStr">
        <is>
          <t>Glyph</t>
        </is>
      </c>
      <c r="B2" s="104" t="n"/>
      <c r="D2" t="inlineStr">
        <is>
          <t>Level</t>
        </is>
      </c>
      <c r="E2" t="inlineStr">
        <is>
          <t>Potency</t>
        </is>
      </c>
      <c r="F2" t="inlineStr">
        <is>
          <t>Word</t>
        </is>
      </c>
      <c r="G2" t="inlineStr">
        <is>
          <t>Sign</t>
        </is>
      </c>
      <c r="H2" t="inlineStr">
        <is>
          <t>TTC Lookup Ref</t>
        </is>
      </c>
      <c r="I2" t="inlineStr">
        <is>
          <t>Cost</t>
        </is>
      </c>
      <c r="K2" t="inlineStr">
        <is>
          <t>Essence</t>
        </is>
      </c>
      <c r="L2" t="inlineStr">
        <is>
          <t>Type</t>
        </is>
      </c>
      <c r="M2" t="inlineStr">
        <is>
          <t>Word Pos</t>
        </is>
      </c>
      <c r="N2" t="inlineStr">
        <is>
          <t>Word Neg</t>
        </is>
      </c>
      <c r="O2" t="inlineStr">
        <is>
          <t>TTC Lookup Ref</t>
        </is>
      </c>
      <c r="P2" t="inlineStr">
        <is>
          <t>Cost</t>
        </is>
      </c>
      <c r="R2" t="inlineStr">
        <is>
          <t>Aspect</t>
        </is>
      </c>
      <c r="S2" t="inlineStr">
        <is>
          <t>Rarity</t>
        </is>
      </c>
      <c r="T2" t="inlineStr">
        <is>
          <t>TTC Lookup Ref</t>
        </is>
      </c>
      <c r="U2" t="inlineStr">
        <is>
          <t>Cost</t>
        </is>
      </c>
    </row>
    <row r="3">
      <c r="A3" s="24" t="inlineStr">
        <is>
          <t>Potency</t>
        </is>
      </c>
      <c r="B3" s="17" t="inlineStr">
        <is>
          <t>Rede</t>
        </is>
      </c>
      <c r="D3" s="78" t="n">
        <v>1</v>
      </c>
      <c r="E3" t="inlineStr">
        <is>
          <t>Jora</t>
        </is>
      </c>
      <c r="F3" t="inlineStr">
        <is>
          <t>Trifling</t>
        </is>
      </c>
      <c r="G3" s="14" t="inlineStr">
        <is>
          <t>+</t>
        </is>
      </c>
      <c r="H3" s="14" t="n">
        <v>4573</v>
      </c>
      <c r="I3" s="79" t="n">
        <v>32</v>
      </c>
      <c r="K3" t="inlineStr">
        <is>
          <t>Dekeipa</t>
        </is>
      </c>
      <c r="L3" s="14" t="n">
        <v>2</v>
      </c>
      <c r="M3" t="inlineStr">
        <is>
          <t>Frost</t>
        </is>
      </c>
      <c r="N3" t="inlineStr">
        <is>
          <t>Frost Resist</t>
        </is>
      </c>
      <c r="O3" s="14" t="n">
        <v>3925</v>
      </c>
      <c r="P3" s="79" t="n">
        <v>33.79</v>
      </c>
      <c r="R3" t="inlineStr">
        <is>
          <t>Ta</t>
        </is>
      </c>
      <c r="S3" t="inlineStr">
        <is>
          <t>Common</t>
        </is>
      </c>
      <c r="T3" s="14" t="n">
        <v>623</v>
      </c>
      <c r="U3" s="79" t="n">
        <v>17.9</v>
      </c>
    </row>
    <row r="4">
      <c r="A4" s="24" t="inlineStr">
        <is>
          <t>Essence</t>
        </is>
      </c>
      <c r="B4" s="17" t="inlineStr">
        <is>
          <t>Hakeijo</t>
        </is>
      </c>
      <c r="D4" s="78" t="n">
        <v>1</v>
      </c>
      <c r="E4" t="inlineStr">
        <is>
          <t>Jode</t>
        </is>
      </c>
      <c r="F4" t="inlineStr">
        <is>
          <t>Trifling</t>
        </is>
      </c>
      <c r="G4" s="14" t="inlineStr">
        <is>
          <t>-</t>
        </is>
      </c>
      <c r="H4" s="14" t="n">
        <v>5028</v>
      </c>
      <c r="I4" s="79" t="n">
        <v>59.99</v>
      </c>
      <c r="K4" t="inlineStr">
        <is>
          <t>Deni</t>
        </is>
      </c>
      <c r="L4" s="14" t="n">
        <v>5</v>
      </c>
      <c r="M4" t="inlineStr">
        <is>
          <t>Stamina</t>
        </is>
      </c>
      <c r="N4" t="inlineStr">
        <is>
          <t>Absorb Stamina</t>
        </is>
      </c>
      <c r="O4" s="14" t="n">
        <v>2745</v>
      </c>
      <c r="P4" s="79" t="n">
        <v>55.62</v>
      </c>
      <c r="R4" t="inlineStr">
        <is>
          <t>Jejota</t>
        </is>
      </c>
      <c r="S4" t="inlineStr">
        <is>
          <t>Fine</t>
        </is>
      </c>
      <c r="T4" s="14" t="n">
        <v>2823</v>
      </c>
      <c r="U4" s="79" t="n">
        <v>4.97</v>
      </c>
    </row>
    <row r="5" ht="15.75" customHeight="1" s="125" thickBot="1">
      <c r="A5" s="116" t="inlineStr">
        <is>
          <t>Rarity</t>
        </is>
      </c>
      <c r="B5" s="21" t="inlineStr">
        <is>
          <t>Legendary</t>
        </is>
      </c>
      <c r="D5" s="78" t="n">
        <v>5</v>
      </c>
      <c r="E5" t="inlineStr">
        <is>
          <t>Porade</t>
        </is>
      </c>
      <c r="F5" t="inlineStr">
        <is>
          <t>Inferior</t>
        </is>
      </c>
      <c r="G5" s="14" t="inlineStr">
        <is>
          <t>+</t>
        </is>
      </c>
      <c r="H5" s="14" t="n">
        <v>4330</v>
      </c>
      <c r="I5" s="79" t="n">
        <v>117.37</v>
      </c>
      <c r="K5" t="inlineStr">
        <is>
          <t>Denima</t>
        </is>
      </c>
      <c r="L5" s="14" t="n">
        <v>1</v>
      </c>
      <c r="M5" t="inlineStr">
        <is>
          <t>Stamina Recovery</t>
        </is>
      </c>
      <c r="N5" t="inlineStr">
        <is>
          <t>Reduce Feat Cost</t>
        </is>
      </c>
      <c r="O5" s="14" t="n">
        <v>4115</v>
      </c>
      <c r="P5" s="79" t="n">
        <v>18.19</v>
      </c>
      <c r="R5" t="inlineStr">
        <is>
          <t>Denata</t>
        </is>
      </c>
      <c r="S5" t="inlineStr">
        <is>
          <t>Superior</t>
        </is>
      </c>
      <c r="T5" s="14" t="n">
        <v>5553</v>
      </c>
      <c r="U5" s="79" t="n">
        <v>15.16</v>
      </c>
    </row>
    <row r="6">
      <c r="A6" s="128">
        <f>INDEX(L31:P32, IF(INDEX(G3:G34, MATCH(B3, E3:E34,0))="+", 1, 2), INDEX(L3:L21, MATCH(B4, K3:K21,0)))&amp;" Glyph"</f>
        <v/>
      </c>
      <c r="B6" s="100" t="n"/>
      <c r="D6" s="78" t="n">
        <v>5</v>
      </c>
      <c r="E6" t="inlineStr">
        <is>
          <t>Notade</t>
        </is>
      </c>
      <c r="F6" t="inlineStr">
        <is>
          <t>Inferior</t>
        </is>
      </c>
      <c r="G6" s="14" t="inlineStr">
        <is>
          <t>-</t>
        </is>
      </c>
      <c r="H6" s="14" t="n">
        <v>1253</v>
      </c>
      <c r="I6" s="79" t="n">
        <v>19.21</v>
      </c>
      <c r="K6" t="inlineStr">
        <is>
          <t>Deteri</t>
        </is>
      </c>
      <c r="L6" s="14" t="n">
        <v>3</v>
      </c>
      <c r="M6" t="inlineStr">
        <is>
          <t>Hardening</t>
        </is>
      </c>
      <c r="N6" t="inlineStr">
        <is>
          <t>Crushing</t>
        </is>
      </c>
      <c r="O6" s="14" t="n">
        <v>424</v>
      </c>
      <c r="P6" s="79" t="n">
        <v>17.21</v>
      </c>
      <c r="R6" t="inlineStr">
        <is>
          <t>Rekuta</t>
        </is>
      </c>
      <c r="S6" t="inlineStr">
        <is>
          <t>Artifact</t>
        </is>
      </c>
      <c r="T6" s="14" t="n">
        <v>3976</v>
      </c>
      <c r="U6" s="79" t="n">
        <v>87.01000000000001</v>
      </c>
    </row>
    <row r="7" ht="15.75" customHeight="1" s="125" thickBot="1">
      <c r="A7" s="129">
        <f>INDEX(F3:F34, MATCH(B3,E3:E34,0))&amp;" Glyph of "&amp;INDEX(M3:N21, MATCH(B4,K3:K21,0), IF(INDEX(G3:G34, MATCH(B3, E3:E34,0))="+", 1, 2))</f>
        <v/>
      </c>
      <c r="B7" s="120" t="n"/>
      <c r="D7" s="78" t="n">
        <v>10</v>
      </c>
      <c r="E7" t="inlineStr">
        <is>
          <t>Jera</t>
        </is>
      </c>
      <c r="F7" t="inlineStr">
        <is>
          <t>Petty</t>
        </is>
      </c>
      <c r="G7" s="14" t="inlineStr">
        <is>
          <t>+</t>
        </is>
      </c>
      <c r="H7" s="14" t="n">
        <v>148</v>
      </c>
      <c r="I7" s="79" t="n">
        <v>107.76</v>
      </c>
      <c r="K7" t="inlineStr">
        <is>
          <t>Hakeijo</t>
        </is>
      </c>
      <c r="L7" s="14" t="n">
        <v>5</v>
      </c>
      <c r="M7" t="inlineStr">
        <is>
          <t>Prismatic Defense</t>
        </is>
      </c>
      <c r="N7" t="inlineStr">
        <is>
          <t>Prismatic Onslaught</t>
        </is>
      </c>
      <c r="O7" s="14" t="n">
        <v>4794</v>
      </c>
      <c r="P7" s="79" t="n">
        <v>79748.32000000001</v>
      </c>
      <c r="R7" t="inlineStr">
        <is>
          <t>Kuta</t>
        </is>
      </c>
      <c r="S7" t="inlineStr">
        <is>
          <t>Legendary</t>
        </is>
      </c>
      <c r="T7" s="14" t="n">
        <v>1114</v>
      </c>
      <c r="U7" s="79" t="n">
        <v>7881.62</v>
      </c>
    </row>
    <row r="8">
      <c r="D8" s="78" t="n">
        <v>10</v>
      </c>
      <c r="E8" t="inlineStr">
        <is>
          <t>Ode</t>
        </is>
      </c>
      <c r="F8" t="inlineStr">
        <is>
          <t>Petty</t>
        </is>
      </c>
      <c r="G8" s="14" t="inlineStr">
        <is>
          <t>-</t>
        </is>
      </c>
      <c r="H8" s="14" t="n">
        <v>2289</v>
      </c>
      <c r="I8" s="79" t="n">
        <v>227.86</v>
      </c>
      <c r="K8" t="inlineStr">
        <is>
          <t>Haoko</t>
        </is>
      </c>
      <c r="L8" s="14" t="n">
        <v>2</v>
      </c>
      <c r="M8" t="inlineStr">
        <is>
          <t>Foulness</t>
        </is>
      </c>
      <c r="N8" t="inlineStr">
        <is>
          <t>Disease Resist</t>
        </is>
      </c>
      <c r="O8" s="14" t="n">
        <v>5816</v>
      </c>
      <c r="P8" s="79" t="n">
        <v>32.54</v>
      </c>
      <c r="S8" t="inlineStr">
        <is>
          <t>Prices as of:</t>
        </is>
      </c>
      <c r="U8" s="130" t="inlineStr">
        <is>
          <t>2024-04-17</t>
        </is>
      </c>
    </row>
    <row r="9">
      <c r="A9" t="inlineStr">
        <is>
          <t xml:space="preserve">Cost = </t>
        </is>
      </c>
      <c r="B9" s="72">
        <f>INDEX(I3:I34, MATCH(B3, E3:E34, 0)) + INDEX(P3:P21, MATCH(B4, K3:K21, 0)) + INDEX(U3:U7, MATCH(B5, S3:S7, 0))</f>
        <v/>
      </c>
      <c r="D9" s="78" t="n">
        <v>15</v>
      </c>
      <c r="E9" t="inlineStr">
        <is>
          <t>Jejora</t>
        </is>
      </c>
      <c r="F9" t="inlineStr">
        <is>
          <t>Slight</t>
        </is>
      </c>
      <c r="G9" s="14" t="inlineStr">
        <is>
          <t>+</t>
        </is>
      </c>
      <c r="H9" s="14" t="n">
        <v>4477</v>
      </c>
      <c r="I9" s="79" t="n">
        <v>202.84</v>
      </c>
      <c r="K9" t="inlineStr">
        <is>
          <t>Indeko</t>
        </is>
      </c>
      <c r="L9" s="14" t="n">
        <v>1</v>
      </c>
      <c r="M9" t="inlineStr">
        <is>
          <t>Prismatic Recovery</t>
        </is>
      </c>
      <c r="N9" t="inlineStr">
        <is>
          <t>Reduce Skill Cost</t>
        </is>
      </c>
      <c r="O9" s="14" t="n">
        <v>21994</v>
      </c>
      <c r="P9" s="79" t="n">
        <v>5011.07</v>
      </c>
    </row>
    <row r="10" ht="15.75" customHeight="1" s="125" thickBot="1">
      <c r="D10" s="78" t="n">
        <v>15</v>
      </c>
      <c r="E10" t="inlineStr">
        <is>
          <t>Tade</t>
        </is>
      </c>
      <c r="F10" t="inlineStr">
        <is>
          <t>Slight</t>
        </is>
      </c>
      <c r="G10" s="14" t="inlineStr">
        <is>
          <t>-</t>
        </is>
      </c>
      <c r="H10" s="14" t="n">
        <v>483</v>
      </c>
      <c r="I10" s="79" t="n">
        <v>149.28</v>
      </c>
      <c r="K10" t="inlineStr">
        <is>
          <t>Kaderi</t>
        </is>
      </c>
      <c r="L10" s="14" t="n">
        <v>1</v>
      </c>
      <c r="M10" t="inlineStr">
        <is>
          <t>Bashing</t>
        </is>
      </c>
      <c r="N10" t="inlineStr">
        <is>
          <t>Bracing</t>
        </is>
      </c>
      <c r="O10" s="14" t="n">
        <v>742</v>
      </c>
      <c r="P10" s="79" t="n">
        <v>17.67</v>
      </c>
    </row>
    <row r="11">
      <c r="A11" s="1" t="inlineStr">
        <is>
          <t>Writs Earned</t>
        </is>
      </c>
      <c r="B11" s="32" t="n">
        <v>7</v>
      </c>
      <c r="D11" s="78" t="n">
        <v>20</v>
      </c>
      <c r="E11" t="inlineStr">
        <is>
          <t>Odra</t>
        </is>
      </c>
      <c r="F11" t="inlineStr">
        <is>
          <t>Minor</t>
        </is>
      </c>
      <c r="G11" s="14" t="inlineStr">
        <is>
          <t>+</t>
        </is>
      </c>
      <c r="H11" s="14" t="n">
        <v>2811</v>
      </c>
      <c r="I11" s="79" t="n">
        <v>274.5</v>
      </c>
      <c r="K11" t="inlineStr">
        <is>
          <t>Kuoko</t>
        </is>
      </c>
      <c r="L11" s="14" t="n">
        <v>2</v>
      </c>
      <c r="M11" t="inlineStr">
        <is>
          <t>Poison</t>
        </is>
      </c>
      <c r="N11" t="inlineStr">
        <is>
          <t>Poison Resist</t>
        </is>
      </c>
      <c r="O11" s="14" t="n">
        <v>1998</v>
      </c>
      <c r="P11" s="79" t="n">
        <v>21.62</v>
      </c>
    </row>
    <row r="12" ht="15.75" customHeight="1" s="125" thickBot="1">
      <c r="A12" s="33" t="inlineStr">
        <is>
          <t>Cost Per Writ</t>
        </is>
      </c>
      <c r="B12" s="74">
        <f>IF(B11&lt;&gt;"",B9/B11,"")</f>
        <v/>
      </c>
      <c r="D12" s="78" t="n">
        <v>20</v>
      </c>
      <c r="E12" t="inlineStr">
        <is>
          <t>Jayde</t>
        </is>
      </c>
      <c r="F12" t="inlineStr">
        <is>
          <t>Minor</t>
        </is>
      </c>
      <c r="G12" s="14" t="inlineStr">
        <is>
          <t>-</t>
        </is>
      </c>
      <c r="H12" s="14" t="n">
        <v>396</v>
      </c>
      <c r="I12" s="79" t="n">
        <v>193.61</v>
      </c>
      <c r="K12" t="inlineStr">
        <is>
          <t>Makderi</t>
        </is>
      </c>
      <c r="L12" s="14" t="n">
        <v>1</v>
      </c>
      <c r="M12" t="inlineStr">
        <is>
          <t>Increase Magical Harm</t>
        </is>
      </c>
      <c r="N12" t="inlineStr">
        <is>
          <t>Decrease Spell Harm</t>
        </is>
      </c>
      <c r="O12" s="14" t="n">
        <v>2125</v>
      </c>
      <c r="P12" s="79" t="n">
        <v>120.11</v>
      </c>
    </row>
    <row r="13">
      <c r="D13" s="78" t="n">
        <v>25</v>
      </c>
      <c r="E13" t="inlineStr">
        <is>
          <t>Pojora</t>
        </is>
      </c>
      <c r="F13" t="inlineStr">
        <is>
          <t>Lesser</t>
        </is>
      </c>
      <c r="G13" s="14" t="inlineStr">
        <is>
          <t>+</t>
        </is>
      </c>
      <c r="H13" s="14" t="n">
        <v>1033</v>
      </c>
      <c r="I13" s="79" t="n">
        <v>211.79</v>
      </c>
      <c r="K13" t="inlineStr">
        <is>
          <t>Makko</t>
        </is>
      </c>
      <c r="L13" s="14" t="n">
        <v>5</v>
      </c>
      <c r="M13" t="inlineStr">
        <is>
          <t>Magicka</t>
        </is>
      </c>
      <c r="N13" t="inlineStr">
        <is>
          <t>Absorb Magicka</t>
        </is>
      </c>
      <c r="O13" s="14" t="n">
        <v>3916</v>
      </c>
      <c r="P13" s="79" t="n">
        <v>55.99</v>
      </c>
    </row>
    <row r="14">
      <c r="D14" s="78" t="n">
        <v>25</v>
      </c>
      <c r="E14" t="inlineStr">
        <is>
          <t>Edode</t>
        </is>
      </c>
      <c r="F14" t="inlineStr">
        <is>
          <t>Lesser</t>
        </is>
      </c>
      <c r="G14" s="14" t="inlineStr">
        <is>
          <t>-</t>
        </is>
      </c>
      <c r="H14" s="14" t="n">
        <v>2261</v>
      </c>
      <c r="I14" s="79" t="n">
        <v>149.99</v>
      </c>
      <c r="K14" t="inlineStr">
        <is>
          <t>Makkoma</t>
        </is>
      </c>
      <c r="L14" s="14" t="n">
        <v>1</v>
      </c>
      <c r="M14" t="inlineStr">
        <is>
          <t>Magicka Recovery</t>
        </is>
      </c>
      <c r="N14" t="inlineStr">
        <is>
          <t>Reduce Spell Cost</t>
        </is>
      </c>
      <c r="O14" s="14" t="n">
        <v>719</v>
      </c>
      <c r="P14" s="79" t="n">
        <v>24.41</v>
      </c>
    </row>
    <row r="15">
      <c r="D15" s="78" t="n">
        <v>30</v>
      </c>
      <c r="E15" t="inlineStr">
        <is>
          <t>Edora</t>
        </is>
      </c>
      <c r="F15" t="inlineStr">
        <is>
          <t>Moderate</t>
        </is>
      </c>
      <c r="G15" s="14" t="inlineStr">
        <is>
          <t>+</t>
        </is>
      </c>
      <c r="H15" s="14" t="n">
        <v>3891</v>
      </c>
      <c r="I15" s="79" t="n">
        <v>264.74</v>
      </c>
      <c r="K15" t="inlineStr">
        <is>
          <t>Meip</t>
        </is>
      </c>
      <c r="L15" s="14" t="n">
        <v>2</v>
      </c>
      <c r="M15" t="inlineStr">
        <is>
          <t>Shock</t>
        </is>
      </c>
      <c r="N15" t="inlineStr">
        <is>
          <t>Shock Resist</t>
        </is>
      </c>
      <c r="O15" s="14" t="n">
        <v>2712</v>
      </c>
      <c r="P15" s="79" t="n">
        <v>20.64</v>
      </c>
    </row>
    <row r="16">
      <c r="D16" s="78" t="n">
        <v>30</v>
      </c>
      <c r="E16" t="inlineStr">
        <is>
          <t>Pojode</t>
        </is>
      </c>
      <c r="F16" t="inlineStr">
        <is>
          <t>Moderate</t>
        </is>
      </c>
      <c r="G16" s="14" t="inlineStr">
        <is>
          <t>-</t>
        </is>
      </c>
      <c r="H16" s="14" t="n">
        <v>1996</v>
      </c>
      <c r="I16" s="79" t="n">
        <v>261.12</v>
      </c>
      <c r="K16" t="inlineStr">
        <is>
          <t>Oko</t>
        </is>
      </c>
      <c r="L16" s="14" t="n">
        <v>5</v>
      </c>
      <c r="M16" t="inlineStr">
        <is>
          <t>Health</t>
        </is>
      </c>
      <c r="N16" t="inlineStr">
        <is>
          <t>Absorb Health</t>
        </is>
      </c>
      <c r="O16" s="14" t="n">
        <v>566</v>
      </c>
      <c r="P16" s="79" t="n">
        <v>153.48</v>
      </c>
    </row>
    <row r="17">
      <c r="D17" s="78" t="n">
        <v>35</v>
      </c>
      <c r="E17" t="inlineStr">
        <is>
          <t>Jaera</t>
        </is>
      </c>
      <c r="F17" t="inlineStr">
        <is>
          <t>Average</t>
        </is>
      </c>
      <c r="G17" s="14" t="inlineStr">
        <is>
          <t>+</t>
        </is>
      </c>
      <c r="H17" s="14" t="n">
        <v>5149</v>
      </c>
      <c r="I17" s="79" t="n">
        <v>229.32</v>
      </c>
      <c r="K17" t="inlineStr">
        <is>
          <t>Okoma</t>
        </is>
      </c>
      <c r="L17" s="14" t="n">
        <v>4</v>
      </c>
      <c r="M17" t="inlineStr">
        <is>
          <t>Health Recovery</t>
        </is>
      </c>
      <c r="N17" t="inlineStr">
        <is>
          <t>Decrease Health</t>
        </is>
      </c>
      <c r="O17" s="14" t="n">
        <v>4170</v>
      </c>
      <c r="P17" s="79" t="n">
        <v>29.93</v>
      </c>
    </row>
    <row r="18">
      <c r="D18" s="78" t="n">
        <v>35</v>
      </c>
      <c r="E18" t="inlineStr">
        <is>
          <t>Rekude</t>
        </is>
      </c>
      <c r="F18" t="inlineStr">
        <is>
          <t>Average</t>
        </is>
      </c>
      <c r="G18" s="14" t="inlineStr">
        <is>
          <t>-</t>
        </is>
      </c>
      <c r="H18" s="14" t="n">
        <v>347</v>
      </c>
      <c r="I18" s="79" t="n">
        <v>210.06</v>
      </c>
      <c r="K18" t="inlineStr">
        <is>
          <t>Okori</t>
        </is>
      </c>
      <c r="L18" s="14" t="n">
        <v>3</v>
      </c>
      <c r="M18" t="inlineStr">
        <is>
          <t>Weapon Damage</t>
        </is>
      </c>
      <c r="N18" t="inlineStr">
        <is>
          <t>Weakening</t>
        </is>
      </c>
      <c r="O18" s="14" t="n">
        <v>625</v>
      </c>
      <c r="P18" s="79" t="n">
        <v>30.44</v>
      </c>
    </row>
    <row r="19">
      <c r="D19" s="78" t="n">
        <v>40</v>
      </c>
      <c r="E19" t="inlineStr">
        <is>
          <t>Pora</t>
        </is>
      </c>
      <c r="F19" t="inlineStr">
        <is>
          <t>Strong</t>
        </is>
      </c>
      <c r="G19" s="14" t="inlineStr">
        <is>
          <t>+</t>
        </is>
      </c>
      <c r="H19" s="14" t="n">
        <v>4270</v>
      </c>
      <c r="I19" s="79" t="n">
        <v>157.23</v>
      </c>
      <c r="K19" t="inlineStr">
        <is>
          <t>Oru</t>
        </is>
      </c>
      <c r="L19" s="14" t="n">
        <v>1</v>
      </c>
      <c r="M19" t="inlineStr">
        <is>
          <t>Potion Boost</t>
        </is>
      </c>
      <c r="N19" t="inlineStr">
        <is>
          <t>Potion Speed</t>
        </is>
      </c>
      <c r="O19" s="14" t="n">
        <v>4648</v>
      </c>
      <c r="P19" s="79" t="n">
        <v>18.21</v>
      </c>
    </row>
    <row r="20">
      <c r="D20" s="78" t="n">
        <v>40</v>
      </c>
      <c r="E20" t="inlineStr">
        <is>
          <t>Hade</t>
        </is>
      </c>
      <c r="F20" t="inlineStr">
        <is>
          <t>Strong</t>
        </is>
      </c>
      <c r="G20" s="14" t="inlineStr">
        <is>
          <t>-</t>
        </is>
      </c>
      <c r="H20" s="14" t="n">
        <v>965</v>
      </c>
      <c r="I20" s="79" t="n">
        <v>206</v>
      </c>
      <c r="K20" t="inlineStr">
        <is>
          <t>Rakeipa</t>
        </is>
      </c>
      <c r="L20" s="14" t="n">
        <v>2</v>
      </c>
      <c r="M20" t="inlineStr">
        <is>
          <t>Flame</t>
        </is>
      </c>
      <c r="N20" t="inlineStr">
        <is>
          <t>Flame Resist</t>
        </is>
      </c>
      <c r="O20" s="14" t="n">
        <v>2202</v>
      </c>
      <c r="P20" s="79" t="n">
        <v>98.59999999999999</v>
      </c>
    </row>
    <row r="21">
      <c r="D21" s="78" t="inlineStr">
        <is>
          <t>CP 10</t>
        </is>
      </c>
      <c r="E21" t="inlineStr">
        <is>
          <t>Denara</t>
        </is>
      </c>
      <c r="F21" t="inlineStr">
        <is>
          <t>Major</t>
        </is>
      </c>
      <c r="G21" s="14" t="inlineStr">
        <is>
          <t>+</t>
        </is>
      </c>
      <c r="H21" s="14" t="n">
        <v>2114</v>
      </c>
      <c r="I21" s="79" t="n">
        <v>217.85</v>
      </c>
      <c r="K21" t="inlineStr">
        <is>
          <t>Taderi</t>
        </is>
      </c>
      <c r="L21" s="14" t="n">
        <v>1</v>
      </c>
      <c r="M21" t="inlineStr">
        <is>
          <t>Increase Physical Harm</t>
        </is>
      </c>
      <c r="N21" t="inlineStr">
        <is>
          <t>Decrease Physical Harm</t>
        </is>
      </c>
      <c r="O21" s="14" t="n">
        <v>337</v>
      </c>
      <c r="P21" s="79" t="n">
        <v>127.52</v>
      </c>
    </row>
    <row r="22" ht="15.75" customHeight="1" s="125" thickBot="1">
      <c r="D22" s="78" t="inlineStr">
        <is>
          <t>CP 10</t>
        </is>
      </c>
      <c r="E22" t="inlineStr">
        <is>
          <t>Idode</t>
        </is>
      </c>
      <c r="F22" t="inlineStr">
        <is>
          <t>Major</t>
        </is>
      </c>
      <c r="G22" s="14" t="inlineStr">
        <is>
          <t>-</t>
        </is>
      </c>
      <c r="H22" s="14" t="n">
        <v>1582</v>
      </c>
      <c r="I22" s="79" t="n">
        <v>225.97</v>
      </c>
      <c r="N22" t="inlineStr">
        <is>
          <t>Prices as of:</t>
        </is>
      </c>
      <c r="P22" s="130" t="inlineStr">
        <is>
          <t>2024-04-17</t>
        </is>
      </c>
    </row>
    <row r="23">
      <c r="D23" s="78" t="inlineStr">
        <is>
          <t>CP 30</t>
        </is>
      </c>
      <c r="E23" t="inlineStr">
        <is>
          <t>Rera</t>
        </is>
      </c>
      <c r="F23" t="inlineStr">
        <is>
          <t>Greater</t>
        </is>
      </c>
      <c r="G23" s="14" t="inlineStr">
        <is>
          <t>+</t>
        </is>
      </c>
      <c r="H23" s="14" t="n">
        <v>868</v>
      </c>
      <c r="I23" s="79" t="n">
        <v>279.99</v>
      </c>
      <c r="K23" s="117" t="inlineStr">
        <is>
          <t>Type</t>
        </is>
      </c>
      <c r="L23" s="73" t="inlineStr">
        <is>
          <t>+/-</t>
        </is>
      </c>
      <c r="M23" s="104" t="n"/>
    </row>
    <row r="24">
      <c r="D24" s="78" t="inlineStr">
        <is>
          <t>CP 30</t>
        </is>
      </c>
      <c r="E24" t="inlineStr">
        <is>
          <t>Pode</t>
        </is>
      </c>
      <c r="F24" t="inlineStr">
        <is>
          <t>Greater</t>
        </is>
      </c>
      <c r="G24" s="14" t="inlineStr">
        <is>
          <t>-</t>
        </is>
      </c>
      <c r="H24" s="14" t="n">
        <v>519</v>
      </c>
      <c r="I24" s="79" t="n">
        <v>245.56</v>
      </c>
      <c r="K24" s="24" t="n">
        <v>1</v>
      </c>
      <c r="L24" s="14" t="inlineStr">
        <is>
          <t>j/j</t>
        </is>
      </c>
      <c r="M24" s="100">
        <f>COUNTIF($L$3:$L$21, 1)</f>
        <v/>
      </c>
    </row>
    <row r="25">
      <c r="D25" s="78" t="inlineStr">
        <is>
          <t>CP 50</t>
        </is>
      </c>
      <c r="E25" t="inlineStr">
        <is>
          <t>Derado</t>
        </is>
      </c>
      <c r="F25" t="inlineStr">
        <is>
          <t>Grand</t>
        </is>
      </c>
      <c r="G25" s="14" t="inlineStr">
        <is>
          <t>+</t>
        </is>
      </c>
      <c r="H25" s="14" t="n">
        <v>3589</v>
      </c>
      <c r="I25" s="79" t="n">
        <v>286.04</v>
      </c>
      <c r="K25" s="24" t="n">
        <v>2</v>
      </c>
      <c r="L25" s="14" t="inlineStr">
        <is>
          <t>w/j</t>
        </is>
      </c>
      <c r="M25" s="100">
        <f>COUNTIF($L$3:$L$21, 2)</f>
        <v/>
      </c>
    </row>
    <row r="26">
      <c r="D26" s="78" t="inlineStr">
        <is>
          <t>CP 50</t>
        </is>
      </c>
      <c r="E26" t="inlineStr">
        <is>
          <t>Kedeko</t>
        </is>
      </c>
      <c r="F26" t="inlineStr">
        <is>
          <t>Grand</t>
        </is>
      </c>
      <c r="G26" s="14" t="inlineStr">
        <is>
          <t>-</t>
        </is>
      </c>
      <c r="H26" s="14" t="n">
        <v>5832</v>
      </c>
      <c r="I26" s="79" t="n">
        <v>297.87</v>
      </c>
      <c r="K26" s="24" t="n">
        <v>3</v>
      </c>
      <c r="L26" s="14" t="inlineStr">
        <is>
          <t>w/w</t>
        </is>
      </c>
      <c r="M26" s="100">
        <f>COUNTIF($L$3:$L$21, 3)</f>
        <v/>
      </c>
    </row>
    <row r="27">
      <c r="D27" s="78" t="inlineStr">
        <is>
          <t>CP 70</t>
        </is>
      </c>
      <c r="E27" t="inlineStr">
        <is>
          <t>Rekura</t>
        </is>
      </c>
      <c r="F27" t="inlineStr">
        <is>
          <t>Splendid</t>
        </is>
      </c>
      <c r="G27" s="14" t="inlineStr">
        <is>
          <t>+</t>
        </is>
      </c>
      <c r="H27" s="14" t="n">
        <v>278</v>
      </c>
      <c r="I27" s="79" t="n">
        <v>315.72</v>
      </c>
      <c r="K27" s="24" t="n">
        <v>4</v>
      </c>
      <c r="L27" s="14" t="inlineStr">
        <is>
          <t>j/w</t>
        </is>
      </c>
      <c r="M27" s="100">
        <f>COUNTIF($L$3:$L$21, 4)</f>
        <v/>
      </c>
    </row>
    <row r="28" ht="15.75" customHeight="1" s="125" thickBot="1">
      <c r="D28" s="78" t="inlineStr">
        <is>
          <t>CP 70</t>
        </is>
      </c>
      <c r="E28" t="inlineStr">
        <is>
          <t>Rede</t>
        </is>
      </c>
      <c r="F28" t="inlineStr">
        <is>
          <t>Splendid</t>
        </is>
      </c>
      <c r="G28" s="14" t="inlineStr">
        <is>
          <t>-</t>
        </is>
      </c>
      <c r="H28" s="14" t="n">
        <v>4691</v>
      </c>
      <c r="I28" s="79" t="n">
        <v>321.8</v>
      </c>
      <c r="K28" s="116" t="n">
        <v>5</v>
      </c>
      <c r="L28" s="18" t="inlineStr">
        <is>
          <t>a/w</t>
        </is>
      </c>
      <c r="M28" s="120">
        <f>COUNTIF($L$3:$L$21, 5)</f>
        <v/>
      </c>
    </row>
    <row r="29" ht="15.75" customHeight="1" s="125" thickBot="1">
      <c r="D29" s="78" t="inlineStr">
        <is>
          <t>CP 100</t>
        </is>
      </c>
      <c r="E29" t="inlineStr">
        <is>
          <t>Kura</t>
        </is>
      </c>
      <c r="F29" t="inlineStr">
        <is>
          <t>Monumental</t>
        </is>
      </c>
      <c r="G29" s="14" t="inlineStr">
        <is>
          <t>+</t>
        </is>
      </c>
      <c r="H29" s="14" t="n">
        <v>6194</v>
      </c>
      <c r="I29" s="79" t="n">
        <v>288.94</v>
      </c>
      <c r="K29" s="14" t="n"/>
      <c r="L29" s="14" t="n"/>
    </row>
    <row r="30" ht="15.75" customHeight="1" s="125" thickBot="1">
      <c r="D30" s="78" t="inlineStr">
        <is>
          <t>CP 100</t>
        </is>
      </c>
      <c r="E30" t="inlineStr">
        <is>
          <t>Kude</t>
        </is>
      </c>
      <c r="F30" t="inlineStr">
        <is>
          <t>Monumental</t>
        </is>
      </c>
      <c r="G30" s="14" t="inlineStr">
        <is>
          <t>-</t>
        </is>
      </c>
      <c r="H30" s="14" t="n">
        <v>1408</v>
      </c>
      <c r="I30" s="79" t="n">
        <v>247.89</v>
      </c>
      <c r="K30" s="46" t="inlineStr">
        <is>
          <t>Type Ref</t>
        </is>
      </c>
      <c r="L30" s="117" t="n">
        <v>1</v>
      </c>
      <c r="M30" s="36" t="n">
        <v>2</v>
      </c>
      <c r="N30" s="36" t="n">
        <v>3</v>
      </c>
      <c r="O30" s="36" t="n">
        <v>4</v>
      </c>
      <c r="P30" s="32" t="n">
        <v>5</v>
      </c>
    </row>
    <row r="31">
      <c r="D31" s="78" t="inlineStr">
        <is>
          <t>CP 150</t>
        </is>
      </c>
      <c r="E31" t="inlineStr">
        <is>
          <t>Rejera</t>
        </is>
      </c>
      <c r="F31" t="inlineStr">
        <is>
          <t>Superb</t>
        </is>
      </c>
      <c r="G31" s="14" t="inlineStr">
        <is>
          <t>+</t>
        </is>
      </c>
      <c r="H31" s="14" t="n">
        <v>3023</v>
      </c>
      <c r="I31" s="79" t="n">
        <v>15.27</v>
      </c>
      <c r="K31" s="24" t="inlineStr">
        <is>
          <t>+</t>
        </is>
      </c>
      <c r="L31" s="117" t="inlineStr">
        <is>
          <t>Jewelry</t>
        </is>
      </c>
      <c r="M31" s="36" t="inlineStr">
        <is>
          <t>Weapon</t>
        </is>
      </c>
      <c r="N31" s="36" t="inlineStr">
        <is>
          <t>Weapon</t>
        </is>
      </c>
      <c r="O31" s="36" t="inlineStr">
        <is>
          <t>Jewelry</t>
        </is>
      </c>
      <c r="P31" s="32" t="inlineStr">
        <is>
          <t>Armour</t>
        </is>
      </c>
    </row>
    <row r="32" ht="15.75" customHeight="1" s="125" thickBot="1">
      <c r="D32" s="78" t="inlineStr">
        <is>
          <t>CP 150</t>
        </is>
      </c>
      <c r="E32" t="inlineStr">
        <is>
          <t>Jehade</t>
        </is>
      </c>
      <c r="F32" t="inlineStr">
        <is>
          <t>Superb</t>
        </is>
      </c>
      <c r="G32" s="14" t="inlineStr">
        <is>
          <t>-</t>
        </is>
      </c>
      <c r="H32" s="14" t="n">
        <v>4924</v>
      </c>
      <c r="I32" s="79" t="n">
        <v>13.33</v>
      </c>
      <c r="K32" s="116" t="inlineStr">
        <is>
          <t>-</t>
        </is>
      </c>
      <c r="L32" s="116" t="inlineStr">
        <is>
          <t>Jewelry</t>
        </is>
      </c>
      <c r="M32" s="18" t="inlineStr">
        <is>
          <t>Jewelry</t>
        </is>
      </c>
      <c r="N32" s="18" t="inlineStr">
        <is>
          <t>Weapon</t>
        </is>
      </c>
      <c r="O32" s="18" t="inlineStr">
        <is>
          <t>Weapon</t>
        </is>
      </c>
      <c r="P32" s="21" t="inlineStr">
        <is>
          <t>Weapon</t>
        </is>
      </c>
    </row>
    <row r="33">
      <c r="D33" s="78" t="inlineStr">
        <is>
          <t>CP 160</t>
        </is>
      </c>
      <c r="E33" t="inlineStr">
        <is>
          <t>Repora</t>
        </is>
      </c>
      <c r="F33" t="inlineStr">
        <is>
          <t>Truly Superb</t>
        </is>
      </c>
      <c r="G33" s="14" t="inlineStr">
        <is>
          <t>+</t>
        </is>
      </c>
      <c r="H33" s="14" t="n">
        <v>4422</v>
      </c>
      <c r="I33" s="79" t="n">
        <v>151.46</v>
      </c>
    </row>
    <row r="34">
      <c r="D34" s="78" t="inlineStr">
        <is>
          <t>CP 160</t>
        </is>
      </c>
      <c r="E34" t="inlineStr">
        <is>
          <t>Itade</t>
        </is>
      </c>
      <c r="F34" t="inlineStr">
        <is>
          <t>Truly Superb</t>
        </is>
      </c>
      <c r="G34" s="14" t="inlineStr">
        <is>
          <t>-</t>
        </is>
      </c>
      <c r="H34" s="14" t="n">
        <v>6106</v>
      </c>
      <c r="I34" s="79" t="n">
        <v>97.15000000000001</v>
      </c>
      <c r="K34" s="14" t="n"/>
      <c r="L34" s="14" t="n"/>
    </row>
    <row r="35">
      <c r="G35" t="inlineStr">
        <is>
          <t>Prices as of:</t>
        </is>
      </c>
      <c r="I35" s="130" t="inlineStr">
        <is>
          <t>2024-04-17</t>
        </is>
      </c>
    </row>
  </sheetData>
  <mergeCells count="3">
    <mergeCell ref="A2:B2"/>
    <mergeCell ref="A6:B6"/>
    <mergeCell ref="A7:B7"/>
  </mergeCells>
  <dataValidations count="3">
    <dataValidation sqref="B3" showDropDown="0" showInputMessage="1" showErrorMessage="1" allowBlank="0" type="list">
      <formula1>$E$3:$E$34</formula1>
    </dataValidation>
    <dataValidation sqref="B4" showDropDown="0" showInputMessage="1" showErrorMessage="1" allowBlank="0" type="list">
      <formula1>$K$3:$K$21</formula1>
    </dataValidation>
    <dataValidation sqref="B5" showDropDown="0" showInputMessage="1" showErrorMessage="1" allowBlank="0" type="list">
      <formula1>$S$3:$S$7</formula1>
    </dataValidation>
  </dataValidations>
  <pageMargins left="0.7" right="0.7" top="0.75" bottom="0.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M3" sqref="M3:M10"/>
    </sheetView>
  </sheetViews>
  <sheetFormatPr baseColWidth="8" defaultRowHeight="15" outlineLevelCol="0"/>
  <cols>
    <col width="13.42578125" bestFit="1" customWidth="1" style="125" min="1" max="1"/>
    <col width="16.5703125" customWidth="1" style="125" min="2" max="2"/>
    <col width="10.42578125" bestFit="1" customWidth="1" style="125" min="3" max="3"/>
    <col width="13.42578125" bestFit="1" customWidth="1" style="125" min="5" max="5"/>
    <col width="16.5703125" customWidth="1" style="125" min="6" max="6"/>
    <col width="10.42578125" bestFit="1" customWidth="1" style="125" min="7" max="7"/>
    <col width="24.7109375" bestFit="1" customWidth="1" style="125" min="9" max="9"/>
    <col width="16.5703125" customWidth="1" style="125" min="10" max="10"/>
    <col width="11.7109375" bestFit="1" customWidth="1" style="125" min="11" max="11"/>
    <col width="19" bestFit="1" customWidth="1" style="125" min="13" max="13"/>
    <col width="16.5703125" customWidth="1" style="125" min="14" max="14"/>
    <col width="10.42578125" bestFit="1" customWidth="1" style="125" min="15" max="15"/>
  </cols>
  <sheetData>
    <row r="1">
      <c r="A1" s="102" t="inlineStr">
        <is>
          <t>Food Ingredients</t>
        </is>
      </c>
      <c r="B1" s="103" t="n"/>
      <c r="C1" s="104" t="n"/>
      <c r="E1" s="102" t="inlineStr">
        <is>
          <t>Drink Ingredients</t>
        </is>
      </c>
      <c r="F1" s="103" t="n"/>
      <c r="G1" s="104" t="n"/>
      <c r="I1" s="102" t="inlineStr">
        <is>
          <t>Other Ingredients</t>
        </is>
      </c>
      <c r="J1" s="103" t="n"/>
      <c r="K1" s="104" t="n"/>
      <c r="M1" s="102" t="inlineStr">
        <is>
          <t>Bait Ingredients</t>
        </is>
      </c>
      <c r="N1" s="103" t="n"/>
      <c r="O1" s="104" t="n"/>
    </row>
    <row r="2" ht="15.75" customHeight="1" s="125" thickBot="1">
      <c r="A2" s="106" t="inlineStr">
        <is>
          <t>Ingredient</t>
        </is>
      </c>
      <c r="B2" s="106" t="inlineStr">
        <is>
          <t>TTC Lookup Ref</t>
        </is>
      </c>
      <c r="C2" s="106" t="inlineStr">
        <is>
          <t>Cost</t>
        </is>
      </c>
      <c r="E2" s="106" t="inlineStr">
        <is>
          <t>Ingredient</t>
        </is>
      </c>
      <c r="F2" s="106" t="inlineStr">
        <is>
          <t>TTC Lookup Ref</t>
        </is>
      </c>
      <c r="G2" s="106" t="inlineStr">
        <is>
          <t>Cost</t>
        </is>
      </c>
      <c r="I2" s="106" t="inlineStr">
        <is>
          <t>Ingredient</t>
        </is>
      </c>
      <c r="J2" s="106" t="inlineStr">
        <is>
          <t>TTC Lookup Ref</t>
        </is>
      </c>
      <c r="K2" s="106" t="inlineStr">
        <is>
          <t>Cost</t>
        </is>
      </c>
      <c r="M2" s="106" t="inlineStr">
        <is>
          <t>Ingredient</t>
        </is>
      </c>
      <c r="N2" s="106" t="inlineStr">
        <is>
          <t>TTC Lookup Ref</t>
        </is>
      </c>
      <c r="O2" s="106" t="inlineStr">
        <is>
          <t>Cost</t>
        </is>
      </c>
    </row>
    <row r="3">
      <c r="A3" t="inlineStr">
        <is>
          <t>Apples</t>
        </is>
      </c>
      <c r="B3" s="14" t="n">
        <v>6109</v>
      </c>
      <c r="C3" s="79" t="n">
        <v>11.2</v>
      </c>
      <c r="E3" t="inlineStr">
        <is>
          <t>Acai Berry</t>
        </is>
      </c>
      <c r="F3" s="14" t="n">
        <v>3675</v>
      </c>
      <c r="G3" s="79" t="n">
        <v>9.58</v>
      </c>
      <c r="I3" t="inlineStr">
        <is>
          <t>Aetherial Dust</t>
        </is>
      </c>
      <c r="J3" s="14" t="n">
        <v>11807</v>
      </c>
      <c r="K3" s="79" t="n">
        <v>1078366</v>
      </c>
      <c r="M3" t="inlineStr">
        <is>
          <t>Chub, saltwater bait</t>
        </is>
      </c>
      <c r="N3" s="14" t="n">
        <v>3208</v>
      </c>
      <c r="O3" s="79" t="n">
        <v>98.20999999999999</v>
      </c>
    </row>
    <row r="4">
      <c r="A4" t="inlineStr">
        <is>
          <t>Bananas</t>
        </is>
      </c>
      <c r="B4" s="14" t="n">
        <v>5906</v>
      </c>
      <c r="C4" s="79" t="n">
        <v>19.74</v>
      </c>
      <c r="E4" t="inlineStr">
        <is>
          <t>Barley</t>
        </is>
      </c>
      <c r="F4" s="14" t="n">
        <v>3585</v>
      </c>
      <c r="G4" s="79" t="n">
        <v>9.6</v>
      </c>
      <c r="I4" t="inlineStr">
        <is>
          <t>Diminished Aetherial Dust</t>
        </is>
      </c>
      <c r="J4" s="14" t="n">
        <v>14579</v>
      </c>
      <c r="K4" s="79" t="n">
        <v>94643.60000000001</v>
      </c>
      <c r="M4" t="inlineStr">
        <is>
          <t>Crawlers, foul bait</t>
        </is>
      </c>
      <c r="N4" s="14" t="n">
        <v>4909</v>
      </c>
      <c r="O4" s="79" t="n">
        <v>36.32</v>
      </c>
    </row>
    <row r="5">
      <c r="A5" t="inlineStr">
        <is>
          <t>Beets</t>
        </is>
      </c>
      <c r="B5" s="14" t="n">
        <v>2129</v>
      </c>
      <c r="C5" s="79" t="n">
        <v>9.08</v>
      </c>
      <c r="E5" t="inlineStr">
        <is>
          <t>Bervez Juice</t>
        </is>
      </c>
      <c r="F5" s="14" t="n">
        <v>5661</v>
      </c>
      <c r="G5" s="79" t="n">
        <v>130.8</v>
      </c>
      <c r="I5" t="inlineStr">
        <is>
          <t>Cyrodiil Citrus</t>
        </is>
      </c>
      <c r="J5" s="14" t="n">
        <v>22924</v>
      </c>
      <c r="K5" s="79" t="n">
        <v>1490.14</v>
      </c>
      <c r="M5" t="inlineStr">
        <is>
          <t>Fish Roe, foul bait</t>
        </is>
      </c>
      <c r="N5" s="14" t="n">
        <v>5168</v>
      </c>
      <c r="O5" s="79" t="n">
        <v>72.23999999999999</v>
      </c>
    </row>
    <row r="6">
      <c r="A6" t="inlineStr">
        <is>
          <t>Carrots</t>
        </is>
      </c>
      <c r="B6" s="14" t="n">
        <v>3192</v>
      </c>
      <c r="C6" s="79" t="n">
        <v>11.59</v>
      </c>
      <c r="E6" t="inlineStr">
        <is>
          <t>Bittergreen</t>
        </is>
      </c>
      <c r="F6" s="14" t="n">
        <v>2197</v>
      </c>
      <c r="G6" s="79" t="n">
        <v>9.539999999999999</v>
      </c>
      <c r="I6" t="inlineStr">
        <is>
          <t>Perfect Roe</t>
        </is>
      </c>
      <c r="J6" s="14" t="n">
        <v>6132</v>
      </c>
      <c r="K6" s="79" t="n">
        <v>72324.8</v>
      </c>
      <c r="M6" t="inlineStr">
        <is>
          <t>Guts, lake bait</t>
        </is>
      </c>
      <c r="N6" s="14" t="n">
        <v>5059</v>
      </c>
      <c r="O6" s="79" t="n">
        <v>78.36</v>
      </c>
    </row>
    <row r="7">
      <c r="A7" t="inlineStr">
        <is>
          <t>Cheese</t>
        </is>
      </c>
      <c r="B7" s="14" t="n">
        <v>3922</v>
      </c>
      <c r="C7" s="79" t="n">
        <v>9.039999999999999</v>
      </c>
      <c r="E7" t="inlineStr">
        <is>
          <t>Coffee</t>
        </is>
      </c>
      <c r="F7" s="14" t="n">
        <v>4697</v>
      </c>
      <c r="G7" s="79" t="n">
        <v>9.35</v>
      </c>
      <c r="I7" t="inlineStr">
        <is>
          <t>Psijic Ambrosia</t>
        </is>
      </c>
      <c r="J7" s="14" t="n">
        <v>6112</v>
      </c>
      <c r="K7" s="79" t="n">
        <v>20393.26</v>
      </c>
      <c r="M7" t="inlineStr">
        <is>
          <t>Insect Parts, river bait</t>
        </is>
      </c>
      <c r="N7" s="14" t="n">
        <v>676</v>
      </c>
      <c r="O7" s="79" t="n">
        <v>35.59</v>
      </c>
    </row>
    <row r="8">
      <c r="A8" t="inlineStr">
        <is>
          <t>Corn</t>
        </is>
      </c>
      <c r="B8" s="14" t="n">
        <v>4244</v>
      </c>
      <c r="C8" s="79" t="n">
        <v>18.32</v>
      </c>
      <c r="E8" t="inlineStr">
        <is>
          <t>Comberry</t>
        </is>
      </c>
      <c r="F8" s="14" t="n">
        <v>1934</v>
      </c>
      <c r="G8" s="79" t="n">
        <v>12.48</v>
      </c>
      <c r="K8" s="130" t="inlineStr">
        <is>
          <t>2024-04-17</t>
        </is>
      </c>
      <c r="M8" t="inlineStr">
        <is>
          <t>Minnow, lake bait</t>
        </is>
      </c>
      <c r="N8" s="14" t="n">
        <v>2516</v>
      </c>
      <c r="O8" s="79" t="n">
        <v>42.75</v>
      </c>
    </row>
    <row r="9">
      <c r="A9" t="inlineStr">
        <is>
          <t>Fish</t>
        </is>
      </c>
      <c r="B9" s="14" t="n">
        <v>4878</v>
      </c>
      <c r="C9" s="79" t="n">
        <v>24.29</v>
      </c>
      <c r="E9" t="inlineStr">
        <is>
          <t>Ginger</t>
        </is>
      </c>
      <c r="F9" s="14" t="n">
        <v>5820</v>
      </c>
      <c r="G9" s="79" t="n">
        <v>7.63</v>
      </c>
      <c r="M9" t="inlineStr">
        <is>
          <t>Shad, river bait</t>
        </is>
      </c>
      <c r="N9" s="14" t="n">
        <v>1656</v>
      </c>
      <c r="O9" s="79" t="n">
        <v>52.66</v>
      </c>
    </row>
    <row r="10">
      <c r="A10" t="inlineStr">
        <is>
          <t>Flour</t>
        </is>
      </c>
      <c r="B10" s="14" t="n">
        <v>2835</v>
      </c>
      <c r="C10" s="79" t="n">
        <v>46.07</v>
      </c>
      <c r="E10" t="inlineStr">
        <is>
          <t>Ginkgo</t>
        </is>
      </c>
      <c r="F10" s="14" t="n">
        <v>3627</v>
      </c>
      <c r="G10" s="79" t="n">
        <v>8.140000000000001</v>
      </c>
      <c r="M10" t="inlineStr">
        <is>
          <t>Worms, saltwater bait</t>
        </is>
      </c>
      <c r="N10" s="14" t="n">
        <v>4863</v>
      </c>
      <c r="O10" s="79" t="n">
        <v>92.98</v>
      </c>
    </row>
    <row r="11">
      <c r="A11" t="inlineStr">
        <is>
          <t>Frost Mirriam</t>
        </is>
      </c>
      <c r="B11" s="14" t="n">
        <v>4548</v>
      </c>
      <c r="C11" s="79" t="n">
        <v>58.82</v>
      </c>
      <c r="E11" t="inlineStr">
        <is>
          <t>Ginseng</t>
        </is>
      </c>
      <c r="F11" s="14" t="n">
        <v>4078</v>
      </c>
      <c r="G11" s="79" t="n">
        <v>8.25</v>
      </c>
      <c r="O11" s="130" t="inlineStr">
        <is>
          <t>2024-04-17</t>
        </is>
      </c>
    </row>
    <row r="12">
      <c r="A12" t="inlineStr">
        <is>
          <t>Game</t>
        </is>
      </c>
      <c r="B12" s="14" t="n">
        <v>3751</v>
      </c>
      <c r="C12" s="79" t="n">
        <v>13.42</v>
      </c>
      <c r="E12" t="inlineStr">
        <is>
          <t>Guarana</t>
        </is>
      </c>
      <c r="F12" s="14" t="n">
        <v>5905</v>
      </c>
      <c r="G12" s="79" t="n">
        <v>8.609999999999999</v>
      </c>
    </row>
    <row r="13">
      <c r="A13" t="inlineStr">
        <is>
          <t>Garlic</t>
        </is>
      </c>
      <c r="B13" s="14" t="n">
        <v>253</v>
      </c>
      <c r="C13" s="79" t="n">
        <v>9.09</v>
      </c>
      <c r="E13" t="inlineStr">
        <is>
          <t>Honey</t>
        </is>
      </c>
      <c r="F13" s="14" t="n">
        <v>4847</v>
      </c>
      <c r="G13" s="79" t="n">
        <v>15.98</v>
      </c>
    </row>
    <row r="14">
      <c r="A14" t="inlineStr">
        <is>
          <t>Greens</t>
        </is>
      </c>
      <c r="B14" s="14" t="n">
        <v>1710</v>
      </c>
      <c r="C14" s="79" t="n">
        <v>8.119999999999999</v>
      </c>
      <c r="E14" t="inlineStr">
        <is>
          <t>Isinglass</t>
        </is>
      </c>
      <c r="F14" s="14" t="n">
        <v>2626</v>
      </c>
      <c r="G14" s="79" t="n">
        <v>7.28</v>
      </c>
    </row>
    <row r="15">
      <c r="A15" t="inlineStr">
        <is>
          <t>Jazbay Grapes</t>
        </is>
      </c>
      <c r="B15" s="14" t="n">
        <v>3965</v>
      </c>
      <c r="C15" s="79" t="n">
        <v>20.52</v>
      </c>
      <c r="E15" t="inlineStr">
        <is>
          <t>Jasmine</t>
        </is>
      </c>
      <c r="F15" s="14" t="n">
        <v>2541</v>
      </c>
      <c r="G15" s="79" t="n">
        <v>9.07</v>
      </c>
    </row>
    <row r="16">
      <c r="A16" t="inlineStr">
        <is>
          <t>Melon</t>
        </is>
      </c>
      <c r="B16" s="14" t="n">
        <v>1260</v>
      </c>
      <c r="C16" s="79" t="n">
        <v>16.46</v>
      </c>
      <c r="E16" t="inlineStr">
        <is>
          <t>Lemon</t>
        </is>
      </c>
      <c r="F16" s="14" t="n">
        <v>2215</v>
      </c>
      <c r="G16" s="79" t="n">
        <v>7.23</v>
      </c>
    </row>
    <row r="17">
      <c r="A17" t="inlineStr">
        <is>
          <t>Millet</t>
        </is>
      </c>
      <c r="B17" s="14" t="n">
        <v>4643</v>
      </c>
      <c r="C17" s="79" t="n">
        <v>7.1</v>
      </c>
      <c r="E17" t="inlineStr">
        <is>
          <t>Lotus</t>
        </is>
      </c>
      <c r="F17" s="14" t="n">
        <v>5104</v>
      </c>
      <c r="G17" s="79" t="n">
        <v>11.81</v>
      </c>
    </row>
    <row r="18">
      <c r="A18" t="inlineStr">
        <is>
          <t>Potato</t>
        </is>
      </c>
      <c r="B18" s="14" t="n">
        <v>3629</v>
      </c>
      <c r="C18" s="79" t="n">
        <v>53.58</v>
      </c>
      <c r="E18" t="inlineStr">
        <is>
          <t>Metheglin</t>
        </is>
      </c>
      <c r="F18" s="14" t="n">
        <v>1297</v>
      </c>
      <c r="G18" s="79" t="n">
        <v>7.82</v>
      </c>
    </row>
    <row r="19">
      <c r="A19" t="inlineStr">
        <is>
          <t>Poultry</t>
        </is>
      </c>
      <c r="B19" s="14" t="n">
        <v>5624</v>
      </c>
      <c r="C19" s="79" t="n">
        <v>31.57</v>
      </c>
      <c r="E19" t="inlineStr">
        <is>
          <t>Mint</t>
        </is>
      </c>
      <c r="F19" s="14" t="n">
        <v>2030</v>
      </c>
      <c r="G19" s="79" t="n">
        <v>10.45</v>
      </c>
    </row>
    <row r="20">
      <c r="A20" t="inlineStr">
        <is>
          <t>Pumpkin</t>
        </is>
      </c>
      <c r="B20" s="14" t="n">
        <v>5543</v>
      </c>
      <c r="C20" s="79" t="n">
        <v>13.33</v>
      </c>
      <c r="E20" t="inlineStr">
        <is>
          <t>Rice</t>
        </is>
      </c>
      <c r="F20" s="14" t="n">
        <v>4936</v>
      </c>
      <c r="G20" s="79" t="n">
        <v>20.29</v>
      </c>
    </row>
    <row r="21">
      <c r="A21" t="inlineStr">
        <is>
          <t>Radish</t>
        </is>
      </c>
      <c r="B21" s="14" t="n">
        <v>4622</v>
      </c>
      <c r="C21" s="79" t="n">
        <v>9.550000000000001</v>
      </c>
      <c r="E21" t="inlineStr">
        <is>
          <t>Rose</t>
        </is>
      </c>
      <c r="F21" s="14" t="n">
        <v>3994</v>
      </c>
      <c r="G21" s="79" t="n">
        <v>10.25</v>
      </c>
    </row>
    <row r="22">
      <c r="A22" t="inlineStr">
        <is>
          <t>Red Meat</t>
        </is>
      </c>
      <c r="B22" s="14" t="n">
        <v>1427</v>
      </c>
      <c r="C22" s="79" t="n">
        <v>18.31</v>
      </c>
      <c r="E22" t="inlineStr">
        <is>
          <t>Rye</t>
        </is>
      </c>
      <c r="F22" s="14" t="n">
        <v>5473</v>
      </c>
      <c r="G22" s="79" t="n">
        <v>7.8</v>
      </c>
    </row>
    <row r="23">
      <c r="A23" t="inlineStr">
        <is>
          <t>Saltrice</t>
        </is>
      </c>
      <c r="B23" s="14" t="n">
        <v>3860</v>
      </c>
      <c r="C23" s="79" t="n">
        <v>7.54</v>
      </c>
      <c r="E23" t="inlineStr">
        <is>
          <t>Seaweed</t>
        </is>
      </c>
      <c r="F23" s="14" t="n">
        <v>2484</v>
      </c>
      <c r="G23" s="79" t="n">
        <v>8.1</v>
      </c>
    </row>
    <row r="24">
      <c r="A24" t="inlineStr">
        <is>
          <t>Seasoning</t>
        </is>
      </c>
      <c r="B24" s="14" t="n">
        <v>572</v>
      </c>
      <c r="C24" s="79" t="n">
        <v>8.460000000000001</v>
      </c>
      <c r="E24" t="inlineStr">
        <is>
          <t>Surilie Grapes</t>
        </is>
      </c>
      <c r="F24" s="14" t="n">
        <v>5327</v>
      </c>
      <c r="G24" s="79" t="n">
        <v>19.39</v>
      </c>
    </row>
    <row r="25">
      <c r="A25" t="inlineStr">
        <is>
          <t>Small Game</t>
        </is>
      </c>
      <c r="B25" s="14" t="n">
        <v>2426</v>
      </c>
      <c r="C25" s="79" t="n">
        <v>38.67</v>
      </c>
      <c r="E25" t="inlineStr">
        <is>
          <t>Wheat</t>
        </is>
      </c>
      <c r="F25" s="14" t="n">
        <v>3327</v>
      </c>
      <c r="G25" s="79" t="n">
        <v>10.07</v>
      </c>
    </row>
    <row r="26">
      <c r="A26" t="inlineStr">
        <is>
          <t>Tomato</t>
        </is>
      </c>
      <c r="B26" s="14" t="n">
        <v>995</v>
      </c>
      <c r="C26" s="79" t="n">
        <v>19.12</v>
      </c>
      <c r="E26" t="inlineStr">
        <is>
          <t>Yeast</t>
        </is>
      </c>
      <c r="F26" s="14" t="n">
        <v>4497</v>
      </c>
      <c r="G26" s="79" t="n">
        <v>10.52</v>
      </c>
    </row>
    <row r="27">
      <c r="A27" t="inlineStr">
        <is>
          <t>White Meat</t>
        </is>
      </c>
      <c r="B27" s="14" t="n">
        <v>2649</v>
      </c>
      <c r="C27" s="79" t="n">
        <v>27.54</v>
      </c>
      <c r="E27" t="inlineStr">
        <is>
          <t>Yerba Mate</t>
        </is>
      </c>
      <c r="F27" s="14" t="n">
        <v>5914</v>
      </c>
      <c r="G27" s="79" t="n">
        <v>7.71</v>
      </c>
    </row>
    <row r="28">
      <c r="C28" s="130" t="inlineStr">
        <is>
          <t>2024-04-17</t>
        </is>
      </c>
      <c r="G28" s="130" t="inlineStr">
        <is>
          <t>2024-04-17</t>
        </is>
      </c>
    </row>
  </sheetData>
  <mergeCells count="4">
    <mergeCell ref="A1:C1"/>
    <mergeCell ref="M1:O1"/>
    <mergeCell ref="E1:G1"/>
    <mergeCell ref="I1:K1"/>
  </mergeCells>
  <pageMargins left="0.7" right="0.7" top="0.75" bottom="0.75" header="0.3" footer="0.3"/>
  <tableParts count="4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I38" sqref="I38"/>
    </sheetView>
  </sheetViews>
  <sheetFormatPr baseColWidth="8" defaultRowHeight="15" outlineLevelCol="0"/>
  <cols>
    <col width="16.140625" bestFit="1" customWidth="1" style="125" min="1" max="1"/>
    <col width="16.5703125" customWidth="1" style="125" min="2" max="2"/>
    <col width="11.7109375" customWidth="1" style="125" min="3" max="3"/>
    <col width="9.7109375" bestFit="1" customWidth="1" style="125" min="4" max="4"/>
  </cols>
  <sheetData>
    <row r="1">
      <c r="A1" s="102" t="inlineStr">
        <is>
          <t>Furnishing Materials</t>
        </is>
      </c>
      <c r="B1" s="103" t="n"/>
      <c r="C1" s="104" t="n"/>
    </row>
    <row r="2" ht="15.75" customHeight="1" s="125" thickBot="1">
      <c r="A2" s="106" t="inlineStr">
        <is>
          <t>Material</t>
        </is>
      </c>
      <c r="B2" s="106" t="inlineStr">
        <is>
          <t>TTC Lookup Ref</t>
        </is>
      </c>
      <c r="C2" s="106" t="inlineStr">
        <is>
          <t>Cost</t>
        </is>
      </c>
    </row>
    <row r="3">
      <c r="A3" t="inlineStr">
        <is>
          <t>Regulus</t>
        </is>
      </c>
      <c r="B3" s="14" t="n">
        <v>11984</v>
      </c>
      <c r="C3" s="79" t="n">
        <v>129.64</v>
      </c>
    </row>
    <row r="4">
      <c r="A4" t="inlineStr">
        <is>
          <t>Bast</t>
        </is>
      </c>
      <c r="B4" s="14" t="n">
        <v>11973</v>
      </c>
      <c r="C4" s="79" t="n">
        <v>79.19</v>
      </c>
    </row>
    <row r="5">
      <c r="A5" t="inlineStr">
        <is>
          <t>Clean Pelt</t>
        </is>
      </c>
      <c r="B5" s="14" t="n">
        <v>11982</v>
      </c>
      <c r="C5" s="79" t="n">
        <v>14.69</v>
      </c>
    </row>
    <row r="6">
      <c r="A6" t="inlineStr">
        <is>
          <t>Heartwood</t>
        </is>
      </c>
      <c r="B6" s="14" t="n">
        <v>11971</v>
      </c>
      <c r="C6" s="79" t="n">
        <v>1991.25</v>
      </c>
    </row>
    <row r="7">
      <c r="A7" t="inlineStr">
        <is>
          <t>Ochre</t>
        </is>
      </c>
      <c r="B7" s="14" t="n">
        <v>17572</v>
      </c>
      <c r="C7" s="79" t="n">
        <v>40.95</v>
      </c>
    </row>
    <row r="8">
      <c r="A8" t="inlineStr">
        <is>
          <t>Alchemical Resin</t>
        </is>
      </c>
      <c r="B8" s="14" t="n">
        <v>11967</v>
      </c>
      <c r="C8" s="79" t="n">
        <v>21.29</v>
      </c>
    </row>
    <row r="9">
      <c r="A9" t="inlineStr">
        <is>
          <t>Mundane Rune</t>
        </is>
      </c>
      <c r="B9" s="14" t="n">
        <v>11983</v>
      </c>
      <c r="C9" s="79" t="n">
        <v>1457.1</v>
      </c>
    </row>
    <row r="10">
      <c r="A10" t="inlineStr">
        <is>
          <t>Decorative Wax</t>
        </is>
      </c>
      <c r="B10" s="14" t="n">
        <v>11979</v>
      </c>
      <c r="C10" s="79" t="n">
        <v>777.14</v>
      </c>
    </row>
    <row r="11">
      <c r="C11" s="130" t="inlineStr">
        <is>
          <t>2024-04-17</t>
        </is>
      </c>
    </row>
  </sheetData>
  <mergeCells count="1">
    <mergeCell ref="A1:C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24"/>
  <sheetViews>
    <sheetView topLeftCell="A75" workbookViewId="0">
      <selection activeCell="D5" activeCellId="2" sqref="D2 D4 D5"/>
    </sheetView>
  </sheetViews>
  <sheetFormatPr baseColWidth="8" defaultRowHeight="15" outlineLevelCol="0"/>
  <cols>
    <col width="24.7109375" bestFit="1" customWidth="1" style="125" min="1" max="1"/>
    <col width="23.28515625" bestFit="1" customWidth="1" style="125" min="2" max="2"/>
    <col width="23.28515625" customWidth="1" style="125" min="3" max="3"/>
    <col width="11.28515625" bestFit="1" customWidth="1" style="125" min="5" max="5"/>
    <col width="15" customWidth="1" style="125" min="7" max="7"/>
    <col width="15.140625" bestFit="1" customWidth="1" style="125" min="8" max="8"/>
    <col width="16.85546875" bestFit="1" customWidth="1" style="125" min="9" max="9"/>
    <col width="10.42578125" bestFit="1" customWidth="1" style="125" min="10" max="10"/>
    <col width="13.5703125" customWidth="1" style="125" min="12" max="12"/>
    <col width="16.85546875" bestFit="1" customWidth="1" style="125" min="13" max="13"/>
    <col width="16.85546875" customWidth="1" style="125" min="14" max="14"/>
    <col width="10.42578125" bestFit="1" customWidth="1" style="125" min="15" max="15"/>
    <col width="14.42578125" customWidth="1" style="125" min="17" max="17"/>
    <col width="14.5703125" bestFit="1" customWidth="1" style="125" min="18" max="18"/>
    <col width="16.5703125" customWidth="1" style="125" min="19" max="19"/>
    <col width="10.42578125" bestFit="1" customWidth="1" style="125" min="20" max="20"/>
  </cols>
  <sheetData>
    <row r="1" ht="15.75" customHeight="1" s="125" thickBot="1">
      <c r="A1" s="111" t="inlineStr">
        <is>
          <t>Style</t>
        </is>
      </c>
      <c r="B1" s="111" t="inlineStr">
        <is>
          <t>Style Material</t>
        </is>
      </c>
      <c r="C1" s="111" t="inlineStr">
        <is>
          <t>TTC Lookup Ref</t>
        </is>
      </c>
      <c r="D1" s="106" t="inlineStr">
        <is>
          <t>Cost</t>
        </is>
      </c>
      <c r="E1" t="inlineStr">
        <is>
          <t>Notes</t>
        </is>
      </c>
      <c r="G1" s="106" t="inlineStr">
        <is>
          <t>Weapon Trait</t>
        </is>
      </c>
      <c r="H1" s="106" t="inlineStr">
        <is>
          <t>Material</t>
        </is>
      </c>
      <c r="I1" s="106" t="inlineStr">
        <is>
          <t>TTC Lookup Ref</t>
        </is>
      </c>
      <c r="J1" s="106" t="inlineStr">
        <is>
          <t>Cost</t>
        </is>
      </c>
      <c r="L1" s="106" t="inlineStr">
        <is>
          <t>Armour Trait</t>
        </is>
      </c>
      <c r="M1" s="106" t="inlineStr">
        <is>
          <t>Material</t>
        </is>
      </c>
      <c r="N1" s="106" t="inlineStr">
        <is>
          <t>TTC Lookup Ref</t>
        </is>
      </c>
      <c r="O1" s="106" t="inlineStr">
        <is>
          <t>Cost</t>
        </is>
      </c>
      <c r="Q1" s="106" t="inlineStr">
        <is>
          <t>Jewelry Trait</t>
        </is>
      </c>
      <c r="R1" s="106" t="inlineStr">
        <is>
          <t>Material</t>
        </is>
      </c>
      <c r="S1" s="106" t="inlineStr">
        <is>
          <t>TTC Lookup Ref</t>
        </is>
      </c>
      <c r="T1" s="106" t="inlineStr">
        <is>
          <t>Cost</t>
        </is>
      </c>
    </row>
    <row r="2">
      <c r="A2" t="inlineStr">
        <is>
          <t>Abah's Watch Style</t>
        </is>
      </c>
      <c r="B2" t="inlineStr">
        <is>
          <t>Polished Shilling</t>
        </is>
      </c>
      <c r="C2" s="14" t="n">
        <v>8094</v>
      </c>
      <c r="D2" s="44" t="n">
        <v>359.16</v>
      </c>
      <c r="G2" t="inlineStr">
        <is>
          <t>Powered</t>
        </is>
      </c>
      <c r="H2" t="inlineStr">
        <is>
          <t>Chysolite</t>
        </is>
      </c>
      <c r="I2" s="14" t="n">
        <v>2046</v>
      </c>
      <c r="J2" s="79" t="n">
        <v>12.45</v>
      </c>
      <c r="L2" t="inlineStr">
        <is>
          <t>Sturdy</t>
        </is>
      </c>
      <c r="M2" t="inlineStr">
        <is>
          <t>Quartz</t>
        </is>
      </c>
      <c r="N2" s="14" t="n">
        <v>4279</v>
      </c>
      <c r="O2" s="79" t="n">
        <v>3.13</v>
      </c>
      <c r="Q2" t="inlineStr">
        <is>
          <t>Arcane</t>
        </is>
      </c>
      <c r="R2" t="inlineStr">
        <is>
          <t>Cobalt</t>
        </is>
      </c>
      <c r="S2" s="14" t="n">
        <v>17883</v>
      </c>
      <c r="T2" s="79" t="n">
        <v>1240.46</v>
      </c>
    </row>
    <row r="3">
      <c r="A3" t="inlineStr">
        <is>
          <t>Akaviri Style</t>
        </is>
      </c>
      <c r="B3" t="inlineStr">
        <is>
          <t>Goldscale</t>
        </is>
      </c>
      <c r="C3" s="14" t="n">
        <v>7216</v>
      </c>
      <c r="D3" s="44" t="inlineStr"/>
      <c r="G3" t="inlineStr">
        <is>
          <t>Charged</t>
        </is>
      </c>
      <c r="H3" t="inlineStr">
        <is>
          <t>Amethyst</t>
        </is>
      </c>
      <c r="I3" s="14" t="n">
        <v>5160</v>
      </c>
      <c r="J3" s="79" t="n">
        <v>6.19</v>
      </c>
      <c r="L3" t="inlineStr">
        <is>
          <t>Impenetrable</t>
        </is>
      </c>
      <c r="M3" t="inlineStr">
        <is>
          <t>Diamond</t>
        </is>
      </c>
      <c r="N3" s="14" t="n">
        <v>713</v>
      </c>
      <c r="O3" s="79" t="n">
        <v>4.73</v>
      </c>
      <c r="Q3" t="inlineStr">
        <is>
          <t>Healthy</t>
        </is>
      </c>
      <c r="R3" t="inlineStr">
        <is>
          <t>Antimony</t>
        </is>
      </c>
      <c r="S3" s="14" t="n">
        <v>17965</v>
      </c>
      <c r="T3" s="79" t="n">
        <v>491.84</v>
      </c>
    </row>
    <row r="4">
      <c r="A4" t="inlineStr">
        <is>
          <t>Aldmeri Dominion Style</t>
        </is>
      </c>
      <c r="B4" t="inlineStr">
        <is>
          <t>Eagle Feather</t>
        </is>
      </c>
      <c r="C4" s="14" t="n">
        <v>7437</v>
      </c>
      <c r="D4" s="44" t="n">
        <v>107.09</v>
      </c>
      <c r="G4" t="inlineStr">
        <is>
          <t>Precise</t>
        </is>
      </c>
      <c r="H4" t="inlineStr">
        <is>
          <t>Ruby</t>
        </is>
      </c>
      <c r="I4" s="14" t="n">
        <v>707</v>
      </c>
      <c r="J4" s="79" t="n">
        <v>12.77</v>
      </c>
      <c r="L4" t="inlineStr">
        <is>
          <t>Reinforced</t>
        </is>
      </c>
      <c r="M4" t="inlineStr">
        <is>
          <t>Sardonyx</t>
        </is>
      </c>
      <c r="N4" s="14" t="n">
        <v>4778</v>
      </c>
      <c r="O4" s="79" t="n">
        <v>4.19</v>
      </c>
      <c r="Q4" t="inlineStr">
        <is>
          <t>Robust</t>
        </is>
      </c>
      <c r="R4" t="inlineStr">
        <is>
          <t>Zinc</t>
        </is>
      </c>
      <c r="S4" s="14" t="n">
        <v>17919</v>
      </c>
      <c r="T4" s="79" t="n">
        <v>889.21</v>
      </c>
    </row>
    <row r="5">
      <c r="A5" t="inlineStr">
        <is>
          <t>Ancestral Akaviri Style</t>
        </is>
      </c>
      <c r="B5" t="inlineStr">
        <is>
          <t>Burnished Goldscale</t>
        </is>
      </c>
      <c r="C5" s="14" t="n">
        <v>23659</v>
      </c>
      <c r="D5" s="44" t="n">
        <v>3344.65</v>
      </c>
      <c r="G5" t="inlineStr">
        <is>
          <t>Infused</t>
        </is>
      </c>
      <c r="H5" t="inlineStr">
        <is>
          <t>Jade</t>
        </is>
      </c>
      <c r="I5" s="14" t="n">
        <v>3043</v>
      </c>
      <c r="J5" s="79" t="n">
        <v>5.03</v>
      </c>
      <c r="L5" t="inlineStr">
        <is>
          <t>Well-fitted</t>
        </is>
      </c>
      <c r="M5" t="inlineStr">
        <is>
          <t>Almandine</t>
        </is>
      </c>
      <c r="N5" s="14" t="n">
        <v>1547</v>
      </c>
      <c r="O5" s="79" t="n">
        <v>3.85</v>
      </c>
      <c r="Q5" t="inlineStr">
        <is>
          <t>Triune</t>
        </is>
      </c>
      <c r="R5" t="inlineStr">
        <is>
          <t>Dawn-Prism</t>
        </is>
      </c>
      <c r="S5" s="14" t="n">
        <v>18099</v>
      </c>
      <c r="T5" s="79" t="n">
        <v>22319.25</v>
      </c>
    </row>
    <row r="6">
      <c r="A6" t="inlineStr">
        <is>
          <t>Ancestral Breton Style</t>
        </is>
      </c>
      <c r="B6" t="inlineStr">
        <is>
          <t>Etched Molybdenum</t>
        </is>
      </c>
      <c r="C6" s="14" t="n">
        <v>25272</v>
      </c>
      <c r="D6" s="44" t="n">
        <v>491.1</v>
      </c>
      <c r="G6" t="inlineStr">
        <is>
          <t>Defending</t>
        </is>
      </c>
      <c r="H6" t="inlineStr">
        <is>
          <t>Turquoise</t>
        </is>
      </c>
      <c r="I6" s="14" t="n">
        <v>622</v>
      </c>
      <c r="J6" s="79" t="n">
        <v>4.81</v>
      </c>
      <c r="L6" t="inlineStr">
        <is>
          <t>Training</t>
        </is>
      </c>
      <c r="M6" t="inlineStr">
        <is>
          <t>Emerald</t>
        </is>
      </c>
      <c r="N6" s="14" t="n">
        <v>2740</v>
      </c>
      <c r="O6" s="79" t="n">
        <v>11.54</v>
      </c>
      <c r="Q6" t="inlineStr">
        <is>
          <t>Infused</t>
        </is>
      </c>
      <c r="R6" t="inlineStr">
        <is>
          <t>Aurbic Amber</t>
        </is>
      </c>
      <c r="S6" s="14" t="n">
        <v>17989</v>
      </c>
      <c r="T6" s="79" t="n">
        <v>77283.77</v>
      </c>
    </row>
    <row r="7">
      <c r="A7" t="inlineStr">
        <is>
          <t>Ancestral High Elf Style</t>
        </is>
      </c>
      <c r="B7" t="inlineStr">
        <is>
          <t>Etched Adamantite</t>
        </is>
      </c>
      <c r="C7" s="14" t="n">
        <v>22221</v>
      </c>
      <c r="D7" s="44" t="n">
        <v>2466.81</v>
      </c>
      <c r="G7" t="inlineStr">
        <is>
          <t>Training</t>
        </is>
      </c>
      <c r="H7" t="inlineStr">
        <is>
          <t>Carnelian</t>
        </is>
      </c>
      <c r="I7" s="14" t="n">
        <v>883</v>
      </c>
      <c r="J7" s="79" t="n">
        <v>27.83</v>
      </c>
      <c r="L7" t="inlineStr">
        <is>
          <t>Infused</t>
        </is>
      </c>
      <c r="M7" t="inlineStr">
        <is>
          <t>Bloodstone</t>
        </is>
      </c>
      <c r="N7" s="14" t="n">
        <v>5764</v>
      </c>
      <c r="O7" s="79" t="n">
        <v>4.31</v>
      </c>
      <c r="Q7" t="inlineStr">
        <is>
          <t>Protective</t>
        </is>
      </c>
      <c r="R7" t="inlineStr">
        <is>
          <t>Titanium</t>
        </is>
      </c>
      <c r="S7" s="14" t="n">
        <v>17910</v>
      </c>
      <c r="T7" s="79" t="n">
        <v>5301.87</v>
      </c>
    </row>
    <row r="8">
      <c r="A8" t="inlineStr">
        <is>
          <t>Ancestral Nord Style</t>
        </is>
      </c>
      <c r="B8" t="inlineStr">
        <is>
          <t>Etched Corundum</t>
        </is>
      </c>
      <c r="C8" s="14" t="n">
        <v>22117</v>
      </c>
      <c r="D8" s="44" t="n">
        <v>1846.02</v>
      </c>
      <c r="G8" t="inlineStr">
        <is>
          <t>Sharpened</t>
        </is>
      </c>
      <c r="H8" t="inlineStr">
        <is>
          <t>Fire Opal</t>
        </is>
      </c>
      <c r="I8" s="14" t="n">
        <v>302</v>
      </c>
      <c r="J8" s="79" t="n">
        <v>8.609999999999999</v>
      </c>
      <c r="L8" t="inlineStr">
        <is>
          <t>Invigorating</t>
        </is>
      </c>
      <c r="M8" t="inlineStr">
        <is>
          <t>Garnet</t>
        </is>
      </c>
      <c r="N8" s="14" t="n">
        <v>4915</v>
      </c>
      <c r="O8" s="79" t="n">
        <v>4</v>
      </c>
      <c r="Q8" t="inlineStr">
        <is>
          <t>Swift</t>
        </is>
      </c>
      <c r="R8" t="inlineStr">
        <is>
          <t>Gilding Wax</t>
        </is>
      </c>
      <c r="S8" s="14" t="n">
        <v>18092</v>
      </c>
      <c r="T8" s="79" t="n">
        <v>10561.18</v>
      </c>
    </row>
    <row r="9">
      <c r="A9" t="inlineStr">
        <is>
          <t>Ancestral Orc Style</t>
        </is>
      </c>
      <c r="B9" t="inlineStr">
        <is>
          <t>Etched Manganese</t>
        </is>
      </c>
      <c r="C9" s="14" t="n">
        <v>22205</v>
      </c>
      <c r="D9" s="44" t="n">
        <v>1179.68</v>
      </c>
      <c r="G9" t="inlineStr">
        <is>
          <t>Decisive</t>
        </is>
      </c>
      <c r="H9" t="inlineStr">
        <is>
          <t>Citrine</t>
        </is>
      </c>
      <c r="I9" s="14" t="n">
        <v>2009</v>
      </c>
      <c r="J9" s="79" t="n">
        <v>4.95</v>
      </c>
      <c r="L9" t="inlineStr">
        <is>
          <t>Divines</t>
        </is>
      </c>
      <c r="M9" t="inlineStr">
        <is>
          <t>Sapphire</t>
        </is>
      </c>
      <c r="N9" s="14" t="n">
        <v>5444</v>
      </c>
      <c r="O9" s="79" t="n">
        <v>11.05</v>
      </c>
      <c r="Q9" t="inlineStr">
        <is>
          <t>Harmony</t>
        </is>
      </c>
      <c r="R9" t="inlineStr">
        <is>
          <t>Dibellium</t>
        </is>
      </c>
      <c r="S9" s="14" t="n">
        <v>17854</v>
      </c>
      <c r="T9" s="79" t="n">
        <v>9971.85</v>
      </c>
    </row>
    <row r="10">
      <c r="A10" t="inlineStr">
        <is>
          <t>Ancestral Reach Style</t>
        </is>
      </c>
      <c r="B10" t="inlineStr">
        <is>
          <t>Etched Bronze</t>
        </is>
      </c>
      <c r="C10" s="14" t="n">
        <v>22812</v>
      </c>
      <c r="D10" s="44" t="n">
        <v>3056.52</v>
      </c>
      <c r="G10" t="inlineStr">
        <is>
          <t>Nirnhoned</t>
        </is>
      </c>
      <c r="H10" t="inlineStr">
        <is>
          <t>Potent Nirncrux</t>
        </is>
      </c>
      <c r="I10" s="14" t="n">
        <v>3790</v>
      </c>
      <c r="J10" s="79" t="n">
        <v>77896.02</v>
      </c>
      <c r="L10" t="inlineStr">
        <is>
          <t>Nirnhoned</t>
        </is>
      </c>
      <c r="M10" t="inlineStr">
        <is>
          <t>Fortified Nirncrux</t>
        </is>
      </c>
      <c r="N10" s="14" t="n">
        <v>688</v>
      </c>
      <c r="O10" s="79" t="n">
        <v>8811.51</v>
      </c>
      <c r="Q10" t="inlineStr">
        <is>
          <t>Bloodthirsty</t>
        </is>
      </c>
      <c r="R10" t="inlineStr">
        <is>
          <t>Slaughterstone</t>
        </is>
      </c>
      <c r="S10" s="14" t="n">
        <v>17868</v>
      </c>
      <c r="T10" s="79" t="n">
        <v>7866.08</v>
      </c>
    </row>
    <row r="11">
      <c r="A11" t="inlineStr">
        <is>
          <t>Ancient Daedric Style</t>
        </is>
      </c>
      <c r="B11" t="inlineStr">
        <is>
          <t>Pristine Daedric Heart</t>
        </is>
      </c>
      <c r="C11" s="14" t="n">
        <v>24405</v>
      </c>
      <c r="D11" s="44" t="n">
        <v>40839.47</v>
      </c>
      <c r="G11" t="inlineStr">
        <is>
          <t>Prices as of:</t>
        </is>
      </c>
      <c r="I11" s="47" t="n"/>
      <c r="J11" s="130" t="inlineStr">
        <is>
          <t>2024-04-17</t>
        </is>
      </c>
      <c r="L11" t="inlineStr">
        <is>
          <t>Prices as of:</t>
        </is>
      </c>
      <c r="N11" s="47" t="n"/>
      <c r="O11" s="130" t="inlineStr">
        <is>
          <t>2024-04-17</t>
        </is>
      </c>
      <c r="Q11" t="inlineStr">
        <is>
          <t>Prices as of:</t>
        </is>
      </c>
      <c r="S11" s="47" t="n"/>
      <c r="T11" s="130" t="inlineStr">
        <is>
          <t>2024-04-17</t>
        </is>
      </c>
    </row>
    <row r="12">
      <c r="A12" t="inlineStr">
        <is>
          <t>Ancient Elf Style</t>
        </is>
      </c>
      <c r="B12" t="inlineStr">
        <is>
          <t>Palladium</t>
        </is>
      </c>
      <c r="C12" s="14" t="n">
        <v>3195</v>
      </c>
      <c r="D12" s="44" t="n">
        <v>14.69</v>
      </c>
    </row>
    <row r="13">
      <c r="A13" t="inlineStr">
        <is>
          <t>Ancient Orc Style</t>
        </is>
      </c>
      <c r="B13" t="inlineStr">
        <is>
          <t>Cassiterite</t>
        </is>
      </c>
      <c r="C13" s="14" t="n">
        <v>6528</v>
      </c>
      <c r="D13" s="44" t="n">
        <v>187.92</v>
      </c>
    </row>
    <row r="14">
      <c r="A14" t="inlineStr">
        <is>
          <t>Anequina Style</t>
        </is>
      </c>
      <c r="B14" t="inlineStr">
        <is>
          <t>Shimmering Sand</t>
        </is>
      </c>
      <c r="C14" s="14" t="n">
        <v>20178</v>
      </c>
      <c r="D14" s="44" t="n">
        <v>4435.73</v>
      </c>
    </row>
    <row r="15">
      <c r="A15" t="inlineStr">
        <is>
          <t>Annihilarch's Chosen Style</t>
        </is>
      </c>
      <c r="B15" t="inlineStr">
        <is>
          <t>Blaze-Veined Prism</t>
        </is>
      </c>
      <c r="C15" s="14" t="n">
        <v>24583</v>
      </c>
      <c r="D15" s="44" t="n">
        <v>864.86</v>
      </c>
    </row>
    <row r="16">
      <c r="A16" t="inlineStr">
        <is>
          <t>Apostle Style</t>
        </is>
      </c>
      <c r="B16" t="inlineStr">
        <is>
          <t>Tempered Brass</t>
        </is>
      </c>
      <c r="C16" s="14" t="n">
        <v>16991</v>
      </c>
      <c r="D16" s="44" t="n">
        <v>4137.65</v>
      </c>
    </row>
    <row r="17">
      <c r="A17" t="inlineStr">
        <is>
          <t>Argonian Style</t>
        </is>
      </c>
      <c r="B17" t="inlineStr">
        <is>
          <t>Flint</t>
        </is>
      </c>
      <c r="C17" s="14" t="n">
        <v>5919</v>
      </c>
      <c r="D17" s="44" t="n">
        <v>16.83</v>
      </c>
    </row>
    <row r="18">
      <c r="A18" t="inlineStr">
        <is>
          <t>Arkthzand Armory Style</t>
        </is>
      </c>
      <c r="B18" t="inlineStr">
        <is>
          <t>Arkthzand Sprocket</t>
        </is>
      </c>
      <c r="C18" s="14" t="n">
        <v>22820</v>
      </c>
      <c r="D18" s="44" t="n">
        <v>4206.76</v>
      </c>
    </row>
    <row r="19">
      <c r="A19" t="inlineStr">
        <is>
          <t>Ascendant Order Style</t>
        </is>
      </c>
      <c r="B19" t="inlineStr">
        <is>
          <t>Bone Pyre Ash</t>
        </is>
      </c>
      <c r="C19" s="14" t="n">
        <v>24874</v>
      </c>
      <c r="D19" s="44" t="n">
        <v>2486.51</v>
      </c>
    </row>
    <row r="20">
      <c r="A20" t="inlineStr">
        <is>
          <t>Ashlander Style</t>
        </is>
      </c>
      <c r="B20" t="inlineStr">
        <is>
          <t>Ash Canvas</t>
        </is>
      </c>
      <c r="C20" s="14" t="n">
        <v>15434</v>
      </c>
      <c r="D20" s="44" t="n">
        <v>43.63</v>
      </c>
    </row>
    <row r="21">
      <c r="A21" t="inlineStr">
        <is>
          <t>Assassins League Style</t>
        </is>
      </c>
      <c r="B21" t="inlineStr">
        <is>
          <t>Tainted Blood</t>
        </is>
      </c>
      <c r="C21" s="14" t="n">
        <v>8175</v>
      </c>
      <c r="D21" s="44" t="n">
        <v>148.08</v>
      </c>
    </row>
    <row r="22">
      <c r="A22" t="inlineStr">
        <is>
          <t>Barbaric Style</t>
        </is>
      </c>
      <c r="B22" t="inlineStr">
        <is>
          <t>Bronze</t>
        </is>
      </c>
      <c r="C22" s="14" t="n">
        <v>5741</v>
      </c>
      <c r="D22" s="44" t="n">
        <v>10.89</v>
      </c>
    </row>
    <row r="23">
      <c r="A23" t="inlineStr">
        <is>
          <t>Black Fin Legion Style</t>
        </is>
      </c>
      <c r="B23" t="inlineStr">
        <is>
          <t>Marsh Nettle Sprig</t>
        </is>
      </c>
      <c r="C23" s="14" t="n">
        <v>24143</v>
      </c>
      <c r="D23" s="44" t="n">
        <v>392.04</v>
      </c>
    </row>
    <row r="24">
      <c r="A24" t="inlineStr">
        <is>
          <t>Blackreach Vanguard Style</t>
        </is>
      </c>
      <c r="B24" t="inlineStr">
        <is>
          <t>Gloomspore Chitin</t>
        </is>
      </c>
      <c r="C24" s="14" t="n">
        <v>21637</v>
      </c>
      <c r="D24" s="44" t="n">
        <v>546.52</v>
      </c>
    </row>
    <row r="25">
      <c r="A25" t="inlineStr">
        <is>
          <t>Blessed Inheritor Style</t>
        </is>
      </c>
      <c r="B25" t="inlineStr">
        <is>
          <t>Necrom Incense</t>
        </is>
      </c>
      <c r="C25" s="14" t="n">
        <v>26527</v>
      </c>
      <c r="D25" s="44" t="n">
        <v>735.37</v>
      </c>
    </row>
    <row r="26">
      <c r="A26" t="inlineStr">
        <is>
          <t>Bloodroot Forge Style</t>
        </is>
      </c>
      <c r="B26" t="inlineStr">
        <is>
          <t>Bloodroot Flux</t>
        </is>
      </c>
      <c r="C26" s="14" t="n">
        <v>16966</v>
      </c>
      <c r="D26" s="44" t="n">
        <v>496.63</v>
      </c>
    </row>
    <row r="27">
      <c r="A27" t="inlineStr">
        <is>
          <t>Breton Style</t>
        </is>
      </c>
      <c r="B27" t="inlineStr">
        <is>
          <t>Molybdenum</t>
        </is>
      </c>
      <c r="C27" s="14" t="n">
        <v>1685</v>
      </c>
      <c r="D27" s="44" t="n">
        <v>22.24</v>
      </c>
    </row>
    <row r="28">
      <c r="A28" t="inlineStr">
        <is>
          <t>Buoyant Armiger Style</t>
        </is>
      </c>
      <c r="B28" t="inlineStr">
        <is>
          <t>Volcanic Viridian</t>
        </is>
      </c>
      <c r="C28" s="14" t="n">
        <v>15408</v>
      </c>
      <c r="D28" s="44" t="n">
        <v>466.14</v>
      </c>
    </row>
    <row r="29">
      <c r="A29" t="inlineStr">
        <is>
          <t>Celestial Style</t>
        </is>
      </c>
      <c r="B29" t="inlineStr">
        <is>
          <t>Star Sapphire</t>
        </is>
      </c>
      <c r="C29" s="14" t="n">
        <v>9943</v>
      </c>
      <c r="D29" s="44" t="n">
        <v>322.97</v>
      </c>
    </row>
    <row r="30">
      <c r="A30" t="inlineStr">
        <is>
          <t>Clan Dreamcarver Style</t>
        </is>
      </c>
      <c r="B30" t="inlineStr">
        <is>
          <t>Terror Oil</t>
        </is>
      </c>
      <c r="C30" s="14" t="n">
        <v>27219</v>
      </c>
      <c r="D30" s="44" t="n">
        <v>1591.21</v>
      </c>
    </row>
    <row r="31">
      <c r="A31" t="inlineStr">
        <is>
          <t>Coldsnap Style</t>
        </is>
      </c>
      <c r="B31" t="inlineStr">
        <is>
          <t>Goblin-Cloth Scrap</t>
        </is>
      </c>
      <c r="C31" s="14" t="n">
        <v>20510</v>
      </c>
      <c r="D31" s="44" t="n">
        <v>538.45</v>
      </c>
    </row>
    <row r="32">
      <c r="A32" t="inlineStr">
        <is>
          <t>Crimson Oath Style</t>
        </is>
      </c>
      <c r="B32" t="inlineStr">
        <is>
          <t>Filed Barbs</t>
        </is>
      </c>
      <c r="C32" s="14" t="n">
        <v>24514</v>
      </c>
      <c r="D32" s="44" t="n">
        <v>562.47</v>
      </c>
    </row>
    <row r="33">
      <c r="A33" t="inlineStr">
        <is>
          <t>Daedric Style</t>
        </is>
      </c>
      <c r="B33" t="inlineStr">
        <is>
          <t>Daedra Heart</t>
        </is>
      </c>
      <c r="C33" s="14" t="n">
        <v>931</v>
      </c>
      <c r="D33" s="44" t="n">
        <v>124.84</v>
      </c>
    </row>
    <row r="34">
      <c r="A34" t="inlineStr">
        <is>
          <t>Daggerfall Covenant Style</t>
        </is>
      </c>
      <c r="B34" t="inlineStr">
        <is>
          <t>Lion Fang</t>
        </is>
      </c>
      <c r="C34" s="14" t="n">
        <v>7543</v>
      </c>
      <c r="D34" s="44" t="n">
        <v>115.84</v>
      </c>
    </row>
    <row r="35">
      <c r="A35" t="inlineStr">
        <is>
          <t>Dark Brotherhood Style</t>
        </is>
      </c>
      <c r="B35" t="inlineStr">
        <is>
          <t>Black Beeswax</t>
        </is>
      </c>
      <c r="C35" s="14" t="n">
        <v>9571</v>
      </c>
      <c r="D35" s="44" t="n">
        <v>366.28</v>
      </c>
    </row>
    <row r="36">
      <c r="A36" t="inlineStr">
        <is>
          <t>Dark Elf Style</t>
        </is>
      </c>
      <c r="B36" t="inlineStr">
        <is>
          <t>Obsidian</t>
        </is>
      </c>
      <c r="C36" s="14" t="n">
        <v>5232</v>
      </c>
      <c r="D36" s="44" t="n">
        <v>21.53</v>
      </c>
    </row>
    <row r="37">
      <c r="A37" t="inlineStr">
        <is>
          <t>Dead Keeper</t>
        </is>
      </c>
      <c r="B37" t="inlineStr">
        <is>
          <t>Funerary Wrappings</t>
        </is>
      </c>
      <c r="C37" s="14" t="n">
        <v>26802</v>
      </c>
      <c r="D37" s="44" t="n">
        <v>1618.93</v>
      </c>
    </row>
    <row r="38">
      <c r="A38" t="inlineStr">
        <is>
          <t>Dead-Water Style</t>
        </is>
      </c>
      <c r="B38" t="inlineStr">
        <is>
          <t>Crocodile Leather</t>
        </is>
      </c>
      <c r="C38" s="14" t="n">
        <v>18818</v>
      </c>
      <c r="D38" s="44" t="n">
        <v>838.08</v>
      </c>
    </row>
    <row r="39">
      <c r="A39" t="inlineStr">
        <is>
          <t>Dragonguard Style</t>
        </is>
      </c>
      <c r="B39" t="inlineStr">
        <is>
          <t>Gilding Salts</t>
        </is>
      </c>
      <c r="C39" s="14" t="n">
        <v>20975</v>
      </c>
      <c r="D39" s="44" t="n">
        <v>469.19</v>
      </c>
    </row>
    <row r="40">
      <c r="A40" t="inlineStr">
        <is>
          <t>Draugr Style</t>
        </is>
      </c>
      <c r="B40" t="inlineStr">
        <is>
          <t>Pristine Shroud</t>
        </is>
      </c>
      <c r="C40" s="14" t="n">
        <v>10219</v>
      </c>
      <c r="D40" s="44" t="n">
        <v>123.36</v>
      </c>
    </row>
    <row r="41">
      <c r="A41" t="inlineStr">
        <is>
          <t>Dreadhorn Style</t>
        </is>
      </c>
      <c r="B41" t="inlineStr">
        <is>
          <t>Minotaur Bezoar</t>
        </is>
      </c>
      <c r="C41" s="14" t="n">
        <v>17033</v>
      </c>
      <c r="D41" s="44" t="n">
        <v>740.67</v>
      </c>
    </row>
    <row r="42">
      <c r="A42" t="inlineStr">
        <is>
          <t>Dreadsails Style</t>
        </is>
      </c>
      <c r="B42" t="inlineStr">
        <is>
          <t>Squid Ink</t>
        </is>
      </c>
      <c r="C42" s="14" t="n">
        <v>24886</v>
      </c>
      <c r="D42" s="44" t="n">
        <v>2298.15</v>
      </c>
    </row>
    <row r="43">
      <c r="A43" t="inlineStr">
        <is>
          <t>Dremora Style</t>
        </is>
      </c>
      <c r="B43" t="inlineStr">
        <is>
          <t>Warrior's Heart Ashes</t>
        </is>
      </c>
      <c r="C43" s="14" t="n">
        <v>18739</v>
      </c>
      <c r="D43" s="44" t="n">
        <v>376.78</v>
      </c>
    </row>
    <row r="44">
      <c r="A44" t="inlineStr">
        <is>
          <t>Dro-m'Athra Style</t>
        </is>
      </c>
      <c r="B44" t="inlineStr">
        <is>
          <t>Defiled Whiskers</t>
        </is>
      </c>
      <c r="C44" s="14" t="n">
        <v>9254</v>
      </c>
      <c r="D44" s="44" t="n">
        <v>1413.8</v>
      </c>
    </row>
    <row r="45">
      <c r="A45" t="inlineStr">
        <is>
          <t>Drowned Mariner Style</t>
        </is>
      </c>
      <c r="B45" t="inlineStr">
        <is>
          <t>Preserving Saltwater</t>
        </is>
      </c>
      <c r="C45" s="14" t="n">
        <v>25545</v>
      </c>
      <c r="D45" s="44" t="n">
        <v>4935.34</v>
      </c>
    </row>
    <row r="46">
      <c r="A46" t="inlineStr">
        <is>
          <t>Dwemer Style</t>
        </is>
      </c>
      <c r="B46" t="inlineStr">
        <is>
          <t>Dwemer Frame</t>
        </is>
      </c>
      <c r="C46" s="14" t="n">
        <v>2069</v>
      </c>
      <c r="D46" s="44" t="n">
        <v>1433.12</v>
      </c>
    </row>
    <row r="47">
      <c r="A47" t="inlineStr">
        <is>
          <t>Ebonheart Pact Style</t>
        </is>
      </c>
      <c r="B47" t="inlineStr">
        <is>
          <t>Dragon Scute</t>
        </is>
      </c>
      <c r="C47" s="14" t="n">
        <v>7356</v>
      </c>
      <c r="D47" s="44" t="n">
        <v>98.08</v>
      </c>
    </row>
    <row r="48">
      <c r="A48" t="inlineStr">
        <is>
          <t>Ebonshadow Style</t>
        </is>
      </c>
      <c r="B48" t="inlineStr">
        <is>
          <t>Tenebrous Cord</t>
        </is>
      </c>
      <c r="C48" s="14" t="n">
        <v>16922</v>
      </c>
      <c r="D48" s="44" t="n">
        <v>193.56</v>
      </c>
    </row>
    <row r="49">
      <c r="A49" t="inlineStr">
        <is>
          <t>Ebony Style</t>
        </is>
      </c>
      <c r="B49" t="inlineStr">
        <is>
          <t>Night Pumice</t>
        </is>
      </c>
      <c r="C49" s="14" t="n">
        <v>13249</v>
      </c>
      <c r="D49" s="44" t="n">
        <v>11287.58</v>
      </c>
    </row>
    <row r="50">
      <c r="A50" t="inlineStr">
        <is>
          <t>Elder Argonian Style</t>
        </is>
      </c>
      <c r="B50" t="inlineStr">
        <is>
          <t>Hackwing Plumage</t>
        </is>
      </c>
      <c r="C50" s="14" t="n">
        <v>18885</v>
      </c>
      <c r="D50" s="44" t="n">
        <v>4736.29</v>
      </c>
    </row>
    <row r="51">
      <c r="A51" t="inlineStr">
        <is>
          <t>Fang Lair Style</t>
        </is>
      </c>
      <c r="B51" t="inlineStr">
        <is>
          <t>Dragon Bone</t>
        </is>
      </c>
      <c r="C51" s="14" t="n">
        <v>18028</v>
      </c>
      <c r="D51" s="44" t="n">
        <v>3159.31</v>
      </c>
    </row>
    <row r="52">
      <c r="A52" t="inlineStr">
        <is>
          <t>Fargrave Guardian Style</t>
        </is>
      </c>
      <c r="B52" t="inlineStr">
        <is>
          <t>Indigo Lucent</t>
        </is>
      </c>
      <c r="C52" s="14" t="n">
        <v>24548</v>
      </c>
      <c r="D52" s="44" t="n">
        <v>498.96</v>
      </c>
    </row>
    <row r="53">
      <c r="A53" t="inlineStr">
        <is>
          <t>Firesong Style</t>
        </is>
      </c>
      <c r="B53" t="inlineStr">
        <is>
          <t>Firesong Skarn</t>
        </is>
      </c>
      <c r="C53" s="14" t="n">
        <v>26283</v>
      </c>
      <c r="D53" s="44" t="n">
        <v>1173.11</v>
      </c>
    </row>
    <row r="54">
      <c r="A54" t="inlineStr">
        <is>
          <t>Glass Style</t>
        </is>
      </c>
      <c r="B54" t="inlineStr">
        <is>
          <t>Malachite</t>
        </is>
      </c>
      <c r="C54" s="14" t="n">
        <v>7487</v>
      </c>
      <c r="D54" s="44" t="n">
        <v>132.92</v>
      </c>
    </row>
    <row r="55">
      <c r="A55" t="inlineStr">
        <is>
          <t>Greymoor Style</t>
        </is>
      </c>
      <c r="B55" t="inlineStr">
        <is>
          <t>Bat Oil</t>
        </is>
      </c>
      <c r="C55" s="14" t="n">
        <v>22519</v>
      </c>
      <c r="D55" s="44" t="n">
        <v>214.63</v>
      </c>
    </row>
    <row r="56">
      <c r="A56" t="inlineStr">
        <is>
          <t>Grim Harlequin Style</t>
        </is>
      </c>
      <c r="B56" t="inlineStr">
        <is>
          <t>Grinstones</t>
        </is>
      </c>
      <c r="C56" s="14" t="n">
        <v>11630</v>
      </c>
      <c r="D56" s="44" t="n">
        <v>62777.78</v>
      </c>
      <c r="E56" t="inlineStr">
        <is>
          <t>Crown Only</t>
        </is>
      </c>
    </row>
    <row r="57">
      <c r="A57" t="inlineStr">
        <is>
          <t>Hazardous Alchemy Style</t>
        </is>
      </c>
      <c r="B57" t="inlineStr">
        <is>
          <t>Viridian Phial</t>
        </is>
      </c>
      <c r="C57" s="14" t="n">
        <v>22807</v>
      </c>
      <c r="D57" s="44" t="n">
        <v>574.15</v>
      </c>
    </row>
    <row r="58">
      <c r="A58" t="inlineStr">
        <is>
          <t>High Elf Style</t>
        </is>
      </c>
      <c r="B58" t="inlineStr">
        <is>
          <t>Adamantite</t>
        </is>
      </c>
      <c r="C58" s="14" t="n">
        <v>2427</v>
      </c>
      <c r="D58" s="44" t="n">
        <v>18.91</v>
      </c>
    </row>
    <row r="59">
      <c r="A59" t="inlineStr">
        <is>
          <t>Hlaalu Style</t>
        </is>
      </c>
      <c r="B59" t="inlineStr">
        <is>
          <t>Refined Bonemold Resin</t>
        </is>
      </c>
      <c r="C59" s="14" t="n">
        <v>16641</v>
      </c>
      <c r="D59" s="44" t="n">
        <v>4196.77</v>
      </c>
    </row>
    <row r="60">
      <c r="A60" t="inlineStr">
        <is>
          <t>Hollowjack Style</t>
        </is>
      </c>
      <c r="B60" t="inlineStr">
        <is>
          <t>Amber Marble</t>
        </is>
      </c>
      <c r="C60" s="14" t="n">
        <v>11612</v>
      </c>
      <c r="D60" s="44" t="n">
        <v>182.92</v>
      </c>
    </row>
    <row r="61">
      <c r="A61" t="inlineStr">
        <is>
          <t>Honor Guard Style</t>
        </is>
      </c>
      <c r="B61" t="inlineStr">
        <is>
          <t>Red Diamond Seal</t>
        </is>
      </c>
      <c r="C61" s="14" t="n">
        <v>19939</v>
      </c>
      <c r="D61" s="44" t="n">
        <v>1711.13</v>
      </c>
    </row>
    <row r="62">
      <c r="A62" t="inlineStr">
        <is>
          <t>House Hexos Style</t>
        </is>
      </c>
      <c r="B62" t="inlineStr">
        <is>
          <t>Etched Nickel</t>
        </is>
      </c>
      <c r="C62" s="14" t="n">
        <v>24617</v>
      </c>
      <c r="D62" s="44" t="n">
        <v>541.85</v>
      </c>
    </row>
    <row r="63">
      <c r="A63" t="inlineStr">
        <is>
          <t>House Mornard Style</t>
        </is>
      </c>
      <c r="B63" t="inlineStr">
        <is>
          <t>Vibrant Tumeric</t>
        </is>
      </c>
      <c r="C63" s="14" t="n">
        <v>26262</v>
      </c>
      <c r="D63" s="44" t="n">
        <v>1485.91</v>
      </c>
    </row>
    <row r="64">
      <c r="A64" t="inlineStr">
        <is>
          <t>Huntsman Style</t>
        </is>
      </c>
      <c r="B64" t="inlineStr">
        <is>
          <t>Bloodscent Dew</t>
        </is>
      </c>
      <c r="C64" s="14" t="n">
        <v>18970</v>
      </c>
      <c r="D64" s="44" t="n">
        <v>710.71</v>
      </c>
    </row>
    <row r="65">
      <c r="A65" t="inlineStr">
        <is>
          <t>Icereach Coven Style</t>
        </is>
      </c>
      <c r="B65" t="inlineStr">
        <is>
          <t>Fryse Willow</t>
        </is>
      </c>
      <c r="C65" s="14" t="n">
        <v>22104</v>
      </c>
      <c r="D65" s="44" t="n">
        <v>1557.92</v>
      </c>
    </row>
    <row r="66">
      <c r="A66" t="inlineStr">
        <is>
          <t>Imperial Style</t>
        </is>
      </c>
      <c r="B66" t="inlineStr">
        <is>
          <t>Nickel</t>
        </is>
      </c>
      <c r="C66" s="14" t="n">
        <v>5770</v>
      </c>
      <c r="D66" s="44" t="n">
        <v>24.92</v>
      </c>
    </row>
    <row r="67">
      <c r="A67" t="inlineStr">
        <is>
          <t>Ivory Brigade Style</t>
        </is>
      </c>
      <c r="B67" t="inlineStr">
        <is>
          <t>Ivory Brigade Clasp</t>
        </is>
      </c>
      <c r="C67" s="14" t="n">
        <v>23720</v>
      </c>
      <c r="D67" s="44" t="n">
        <v>9706.030000000001</v>
      </c>
    </row>
    <row r="68">
      <c r="A68" t="inlineStr">
        <is>
          <t>Khajiit Style</t>
        </is>
      </c>
      <c r="B68" t="inlineStr">
        <is>
          <t>Moonstone</t>
        </is>
      </c>
      <c r="C68" s="14" t="n">
        <v>1551</v>
      </c>
      <c r="D68" s="44" t="n">
        <v>18.35</v>
      </c>
    </row>
    <row r="69">
      <c r="A69" t="inlineStr">
        <is>
          <t>Kindred's Concord Style</t>
        </is>
      </c>
      <c r="B69" t="inlineStr">
        <is>
          <t>Festering Dreamcloth</t>
        </is>
      </c>
      <c r="C69" s="14" t="n">
        <v>27154</v>
      </c>
      <c r="D69" s="44" t="n">
        <v>6806.89</v>
      </c>
    </row>
    <row r="70">
      <c r="A70" t="inlineStr">
        <is>
          <t>Malacath Style</t>
        </is>
      </c>
      <c r="B70" t="inlineStr">
        <is>
          <t>Potash</t>
        </is>
      </c>
      <c r="C70" s="14" t="n">
        <v>7567</v>
      </c>
      <c r="D70" s="44" t="n">
        <v>541.12</v>
      </c>
    </row>
    <row r="71">
      <c r="A71" t="inlineStr">
        <is>
          <t>Mazzatun Style</t>
        </is>
      </c>
      <c r="B71" t="inlineStr">
        <is>
          <t>Leviathan Scrimshaw</t>
        </is>
      </c>
      <c r="C71" s="14" t="n">
        <v>13157</v>
      </c>
      <c r="D71" s="44" t="n">
        <v>733.11</v>
      </c>
    </row>
    <row r="72">
      <c r="A72" t="inlineStr">
        <is>
          <t>Mercenary Style</t>
        </is>
      </c>
      <c r="B72" t="inlineStr">
        <is>
          <t>Laurel</t>
        </is>
      </c>
      <c r="C72" s="14" t="n">
        <v>7471</v>
      </c>
      <c r="D72" s="44" t="n">
        <v>46.18</v>
      </c>
    </row>
    <row r="73">
      <c r="A73" t="inlineStr">
        <is>
          <t>Meridian Style</t>
        </is>
      </c>
      <c r="B73" t="inlineStr">
        <is>
          <t>Auroran Dust</t>
        </is>
      </c>
      <c r="C73" s="14" t="n">
        <v>20298</v>
      </c>
      <c r="D73" s="44" t="n">
        <v>821.15</v>
      </c>
    </row>
    <row r="74">
      <c r="A74" t="inlineStr">
        <is>
          <t>Militant Ordinator Style</t>
        </is>
      </c>
      <c r="B74" t="inlineStr">
        <is>
          <t>Lustrous Sphalerite</t>
        </is>
      </c>
      <c r="C74" s="14" t="n">
        <v>15439</v>
      </c>
      <c r="D74" s="44" t="n">
        <v>120.59</v>
      </c>
    </row>
    <row r="75">
      <c r="A75" t="inlineStr">
        <is>
          <t>Minotaur Style</t>
        </is>
      </c>
      <c r="B75" t="inlineStr">
        <is>
          <t>Oxblood Fungus</t>
        </is>
      </c>
      <c r="C75" s="14" t="n">
        <v>9184</v>
      </c>
      <c r="D75" s="44" t="n">
        <v>234.79</v>
      </c>
    </row>
    <row r="76">
      <c r="A76" t="inlineStr">
        <is>
          <t>Moongrave Fane Style</t>
        </is>
      </c>
      <c r="B76" t="inlineStr">
        <is>
          <t>Blood of Sahrotnax</t>
        </is>
      </c>
      <c r="C76" s="14" t="n">
        <v>20877</v>
      </c>
      <c r="D76" s="44" t="n">
        <v>713.17</v>
      </c>
    </row>
    <row r="77">
      <c r="A77" t="inlineStr">
        <is>
          <t>Morag Tong Style</t>
        </is>
      </c>
      <c r="B77" t="inlineStr">
        <is>
          <t>Boiled Carapace</t>
        </is>
      </c>
      <c r="C77" s="14" t="n">
        <v>15400</v>
      </c>
      <c r="D77" s="44" t="n">
        <v>245.97</v>
      </c>
    </row>
    <row r="78">
      <c r="A78" t="inlineStr">
        <is>
          <t>New Moon Priest Style</t>
        </is>
      </c>
      <c r="B78" t="inlineStr">
        <is>
          <t>Aeonstone Shard</t>
        </is>
      </c>
      <c r="C78" s="14" t="n">
        <v>21347</v>
      </c>
      <c r="D78" s="44" t="n">
        <v>235.29</v>
      </c>
    </row>
    <row r="79">
      <c r="A79" t="inlineStr">
        <is>
          <t>Nighthollow Style</t>
        </is>
      </c>
      <c r="B79" t="inlineStr">
        <is>
          <t>Umbral Droplet</t>
        </is>
      </c>
      <c r="C79" s="14" t="n">
        <v>23273</v>
      </c>
      <c r="D79" s="44" t="n">
        <v>691.33</v>
      </c>
    </row>
    <row r="80">
      <c r="A80" t="inlineStr">
        <is>
          <t>Nord Style</t>
        </is>
      </c>
      <c r="B80" t="inlineStr">
        <is>
          <t>Corundum</t>
        </is>
      </c>
      <c r="C80" s="14" t="n">
        <v>3222</v>
      </c>
      <c r="D80" s="44" t="n">
        <v>21.77</v>
      </c>
    </row>
    <row r="81">
      <c r="A81" t="inlineStr">
        <is>
          <t>Orc Style</t>
        </is>
      </c>
      <c r="B81" t="inlineStr">
        <is>
          <t>Manganese</t>
        </is>
      </c>
      <c r="C81" s="14" t="n">
        <v>4338</v>
      </c>
      <c r="D81" s="44" t="n">
        <v>20.27</v>
      </c>
    </row>
    <row r="82">
      <c r="A82" t="inlineStr">
        <is>
          <t>Order of the Hour Style</t>
        </is>
      </c>
      <c r="B82" t="inlineStr">
        <is>
          <t>Pearl Sand</t>
        </is>
      </c>
      <c r="C82" s="14" t="n">
        <v>9077</v>
      </c>
      <c r="D82" s="44" t="n">
        <v>846.17</v>
      </c>
    </row>
    <row r="83">
      <c r="A83" t="inlineStr">
        <is>
          <t>Outlaw Style</t>
        </is>
      </c>
      <c r="B83" t="inlineStr">
        <is>
          <t>Rogue's Soot</t>
        </is>
      </c>
      <c r="C83" s="14" t="n">
        <v>7671</v>
      </c>
      <c r="D83" s="44" t="n">
        <v>102.89</v>
      </c>
    </row>
    <row r="84">
      <c r="A84" t="inlineStr">
        <is>
          <t>Pellitine Style</t>
        </is>
      </c>
      <c r="B84" t="inlineStr">
        <is>
          <t>Dragonthread</t>
        </is>
      </c>
      <c r="C84" s="14" t="n">
        <v>20365</v>
      </c>
      <c r="D84" s="44" t="n">
        <v>256.6</v>
      </c>
    </row>
    <row r="85">
      <c r="A85" t="inlineStr">
        <is>
          <t>Primal Style</t>
        </is>
      </c>
      <c r="B85" t="inlineStr">
        <is>
          <t>Argentum</t>
        </is>
      </c>
      <c r="C85" s="14" t="n">
        <v>2204</v>
      </c>
      <c r="D85" s="44" t="n">
        <v>14.72</v>
      </c>
    </row>
    <row r="86">
      <c r="A86" t="inlineStr">
        <is>
          <t>Psijic Style</t>
        </is>
      </c>
      <c r="B86" t="inlineStr">
        <is>
          <t>Vitrified Malondo</t>
        </is>
      </c>
      <c r="C86" s="14" t="n">
        <v>17749</v>
      </c>
      <c r="D86" s="44" t="n">
        <v>1153.65</v>
      </c>
    </row>
    <row r="87">
      <c r="A87" t="inlineStr">
        <is>
          <t>Pyandonean Style</t>
        </is>
      </c>
      <c r="B87" t="inlineStr">
        <is>
          <t>Sea Serpent Hide</t>
        </is>
      </c>
      <c r="C87" s="14" t="n">
        <v>17548</v>
      </c>
      <c r="D87" s="44" t="n">
        <v>281.24</v>
      </c>
    </row>
    <row r="88">
      <c r="A88" t="inlineStr">
        <is>
          <t>Pyre Watch Style</t>
        </is>
      </c>
      <c r="B88" t="inlineStr">
        <is>
          <t>Consecrated Myrrh</t>
        </is>
      </c>
      <c r="C88" s="14" t="n">
        <v>22166</v>
      </c>
      <c r="D88" s="44" t="n">
        <v>495.14</v>
      </c>
    </row>
    <row r="89">
      <c r="A89" t="inlineStr">
        <is>
          <t>Ra Gada Style</t>
        </is>
      </c>
      <c r="B89" t="inlineStr">
        <is>
          <t>Ancient Sandstone</t>
        </is>
      </c>
      <c r="C89" s="14" t="n">
        <v>12662</v>
      </c>
      <c r="D89" s="44" t="n">
        <v>1101.62</v>
      </c>
    </row>
    <row r="90">
      <c r="A90" t="inlineStr">
        <is>
          <t>Redguard Style</t>
        </is>
      </c>
      <c r="B90" t="inlineStr">
        <is>
          <t>Starmetal</t>
        </is>
      </c>
      <c r="C90" s="14" t="n">
        <v>2927</v>
      </c>
      <c r="D90" s="44" t="n">
        <v>19.92</v>
      </c>
    </row>
    <row r="91">
      <c r="A91" t="inlineStr">
        <is>
          <t>Redoran Style</t>
        </is>
      </c>
      <c r="B91" t="inlineStr">
        <is>
          <t>Polished Scarab Elytra</t>
        </is>
      </c>
      <c r="C91" s="14" t="n">
        <v>16635</v>
      </c>
      <c r="D91" s="44" t="n">
        <v>443.81</v>
      </c>
    </row>
    <row r="92">
      <c r="A92" t="inlineStr">
        <is>
          <t>Refabricated Style</t>
        </is>
      </c>
      <c r="B92" t="inlineStr">
        <is>
          <t>Polished Rivets</t>
        </is>
      </c>
      <c r="C92" s="14" t="n">
        <v>21034</v>
      </c>
      <c r="D92" s="44" t="n">
        <v>1031.12</v>
      </c>
    </row>
    <row r="93">
      <c r="A93" t="inlineStr">
        <is>
          <t>Sapiarch Style</t>
        </is>
      </c>
      <c r="B93" t="inlineStr">
        <is>
          <t>Culanda Lacquer</t>
        </is>
      </c>
      <c r="C93" s="14" t="n">
        <v>17750</v>
      </c>
      <c r="D93" s="44" t="n">
        <v>8887.879999999999</v>
      </c>
    </row>
    <row r="94">
      <c r="A94" t="inlineStr">
        <is>
          <t>Scalecaller Style</t>
        </is>
      </c>
      <c r="B94" t="inlineStr">
        <is>
          <t>Infected Flesh</t>
        </is>
      </c>
      <c r="C94" s="14" t="n">
        <v>17521</v>
      </c>
      <c r="D94" s="44" t="n">
        <v>438.57</v>
      </c>
    </row>
    <row r="95">
      <c r="A95" t="inlineStr">
        <is>
          <t>Scribes of Mora Style</t>
        </is>
      </c>
      <c r="B95" t="inlineStr">
        <is>
          <t>Glass Eye of Mora</t>
        </is>
      </c>
      <c r="C95" s="14" t="n">
        <v>26450</v>
      </c>
      <c r="D95" s="44" t="n">
        <v>26789.57</v>
      </c>
    </row>
    <row r="96">
      <c r="A96" t="inlineStr">
        <is>
          <t>Sea Giant Style</t>
        </is>
      </c>
      <c r="B96" t="inlineStr">
        <is>
          <t>Sea Snake Fang</t>
        </is>
      </c>
      <c r="C96" s="14" t="n">
        <v>22490</v>
      </c>
      <c r="D96" s="44" t="n">
        <v>1183.65</v>
      </c>
    </row>
    <row r="97">
      <c r="A97" t="inlineStr">
        <is>
          <t>Shield of Senchal Style</t>
        </is>
      </c>
      <c r="B97" t="inlineStr">
        <is>
          <t>Carmine Shieldsilk</t>
        </is>
      </c>
      <c r="C97" s="14" t="n">
        <v>21349</v>
      </c>
      <c r="D97" s="44" t="n">
        <v>915.27</v>
      </c>
    </row>
    <row r="98">
      <c r="A98" t="inlineStr">
        <is>
          <t>Silken Ring Style</t>
        </is>
      </c>
      <c r="B98" t="inlineStr">
        <is>
          <t>Distilled Slowsilver</t>
        </is>
      </c>
      <c r="C98" s="14" t="n">
        <v>12161</v>
      </c>
      <c r="D98" s="44" t="n">
        <v>2084.98</v>
      </c>
    </row>
    <row r="99">
      <c r="A99" t="inlineStr">
        <is>
          <t>Silver Dawn Style</t>
        </is>
      </c>
      <c r="B99" t="inlineStr">
        <is>
          <t>Argent Pelt</t>
        </is>
      </c>
      <c r="C99" s="14" t="n">
        <v>19056</v>
      </c>
      <c r="D99" s="44" t="n">
        <v>706.6</v>
      </c>
    </row>
    <row r="100">
      <c r="A100" t="inlineStr">
        <is>
          <t>Silver Rose Style</t>
        </is>
      </c>
      <c r="B100" t="inlineStr">
        <is>
          <t>Rose Engraving</t>
        </is>
      </c>
      <c r="C100" s="14" t="n">
        <v>24657</v>
      </c>
      <c r="D100" s="44" t="n">
        <v>599.23</v>
      </c>
    </row>
    <row r="101">
      <c r="A101" t="inlineStr">
        <is>
          <t>Skinchanger Style</t>
        </is>
      </c>
      <c r="B101" t="inlineStr">
        <is>
          <t>Wolfsbane Incense</t>
        </is>
      </c>
      <c r="C101" s="14" t="n">
        <v>11861</v>
      </c>
      <c r="D101" s="44" t="n">
        <v>154.69</v>
      </c>
    </row>
    <row r="102">
      <c r="A102" t="inlineStr">
        <is>
          <t>Soul-Shriven Style</t>
        </is>
      </c>
      <c r="B102" t="inlineStr">
        <is>
          <t>Azure Plasm</t>
        </is>
      </c>
      <c r="C102" s="14" t="n">
        <v>7464</v>
      </c>
      <c r="D102" s="44" t="n">
        <v>35.81</v>
      </c>
    </row>
    <row r="103">
      <c r="A103" t="inlineStr">
        <is>
          <t>Stags of Z'en Style</t>
        </is>
      </c>
      <c r="B103" t="inlineStr">
        <is>
          <t>Oath Cord</t>
        </is>
      </c>
      <c r="C103" s="14" t="n">
        <v>21020</v>
      </c>
      <c r="D103" s="44" t="n">
        <v>1467.17</v>
      </c>
    </row>
    <row r="104">
      <c r="A104" t="inlineStr">
        <is>
          <t>Stalhrim Frostcaster Style</t>
        </is>
      </c>
      <c r="B104" t="inlineStr">
        <is>
          <t>Stalhrim Shard</t>
        </is>
      </c>
      <c r="C104" s="14" t="n">
        <v>11903</v>
      </c>
      <c r="D104" s="44" t="n">
        <v>26964.88</v>
      </c>
      <c r="E104" t="inlineStr">
        <is>
          <t>Crown Only</t>
        </is>
      </c>
    </row>
    <row r="105">
      <c r="A105" t="inlineStr">
        <is>
          <t>Steadfast Society Style</t>
        </is>
      </c>
      <c r="B105" t="inlineStr">
        <is>
          <t>Stendarr Stamp</t>
        </is>
      </c>
      <c r="C105" s="14" t="n">
        <v>25342</v>
      </c>
      <c r="D105" s="44" t="n">
        <v>14671.17</v>
      </c>
    </row>
    <row r="106">
      <c r="A106" t="inlineStr">
        <is>
          <t>Sul-Xan Style</t>
        </is>
      </c>
      <c r="B106" t="inlineStr">
        <is>
          <t>Death Hopper Vocal Sac</t>
        </is>
      </c>
      <c r="C106" s="14" t="n">
        <v>24150</v>
      </c>
      <c r="D106" s="44" t="n">
        <v>387.35</v>
      </c>
    </row>
    <row r="107">
      <c r="A107" t="inlineStr">
        <is>
          <t>Sunspire Style</t>
        </is>
      </c>
      <c r="B107" t="inlineStr">
        <is>
          <t>Frost Embers</t>
        </is>
      </c>
      <c r="C107" s="14" t="n">
        <v>20754</v>
      </c>
      <c r="D107" s="44" t="n">
        <v>283.85</v>
      </c>
    </row>
    <row r="108">
      <c r="A108" t="inlineStr">
        <is>
          <t>Syrabanic Marine Style</t>
        </is>
      </c>
      <c r="B108" t="inlineStr">
        <is>
          <t>Scalloped Frog-Metal</t>
        </is>
      </c>
      <c r="C108" s="14" t="n">
        <v>25252</v>
      </c>
      <c r="D108" s="44" t="n">
        <v>342.78</v>
      </c>
    </row>
    <row r="109">
      <c r="A109" t="inlineStr">
        <is>
          <t>Systres Guardian Style</t>
        </is>
      </c>
      <c r="B109" t="inlineStr">
        <is>
          <t>High Isle Filigree</t>
        </is>
      </c>
      <c r="C109" s="14" t="n">
        <v>25555</v>
      </c>
      <c r="D109" s="44" t="n">
        <v>670.65</v>
      </c>
    </row>
    <row r="110">
      <c r="A110" t="inlineStr">
        <is>
          <t>Telvanni Style</t>
        </is>
      </c>
      <c r="B110" t="inlineStr">
        <is>
          <t>Wrought Ferrofungus</t>
        </is>
      </c>
      <c r="C110" s="14" t="n">
        <v>16642</v>
      </c>
      <c r="D110" s="44" t="n">
        <v>546.12</v>
      </c>
    </row>
    <row r="111">
      <c r="A111" t="inlineStr">
        <is>
          <t>Thieves Guild Style</t>
        </is>
      </c>
      <c r="B111" t="inlineStr">
        <is>
          <t>Fine Chalk</t>
        </is>
      </c>
      <c r="C111" s="14" t="n">
        <v>8213</v>
      </c>
      <c r="D111" s="44" t="n">
        <v>35.52</v>
      </c>
    </row>
    <row r="112">
      <c r="A112" t="inlineStr">
        <is>
          <t>Thorn Legion Style</t>
        </is>
      </c>
      <c r="B112" t="inlineStr">
        <is>
          <t>Thorn Sigil</t>
        </is>
      </c>
      <c r="C112" s="14" t="n">
        <v>22760</v>
      </c>
      <c r="D112" s="44" t="n">
        <v>955.98</v>
      </c>
    </row>
    <row r="113">
      <c r="A113" t="inlineStr">
        <is>
          <t>Trinimac Style</t>
        </is>
      </c>
      <c r="B113" t="inlineStr">
        <is>
          <t>Auric Tusk</t>
        </is>
      </c>
      <c r="C113" s="14" t="n">
        <v>7684</v>
      </c>
      <c r="D113" s="44" t="n">
        <v>185.89</v>
      </c>
    </row>
    <row r="114">
      <c r="A114" t="inlineStr">
        <is>
          <t>True-Sworn Style</t>
        </is>
      </c>
      <c r="B114" t="inlineStr">
        <is>
          <t>Fulgid Epidote</t>
        </is>
      </c>
      <c r="C114" s="14" t="n">
        <v>23751</v>
      </c>
      <c r="D114" s="44" t="n">
        <v>570.91</v>
      </c>
    </row>
    <row r="115">
      <c r="A115" t="inlineStr">
        <is>
          <t>Tsaesci Style</t>
        </is>
      </c>
      <c r="B115" t="inlineStr">
        <is>
          <t>Snake Fang</t>
        </is>
      </c>
      <c r="C115" s="14" t="n">
        <v>18505</v>
      </c>
      <c r="D115" s="44" t="n"/>
      <c r="E115" t="inlineStr">
        <is>
          <t>Crown Only</t>
        </is>
      </c>
    </row>
    <row r="116">
      <c r="A116" t="inlineStr">
        <is>
          <t>Waking Flame Style</t>
        </is>
      </c>
      <c r="B116" t="inlineStr">
        <is>
          <t>Chokeberry Extract</t>
        </is>
      </c>
      <c r="C116" s="14" t="n">
        <v>23775</v>
      </c>
      <c r="D116" s="44" t="n">
        <v>623.28</v>
      </c>
    </row>
    <row r="117">
      <c r="A117" t="inlineStr">
        <is>
          <t>Wayward Guardian Style</t>
        </is>
      </c>
      <c r="B117" t="inlineStr">
        <is>
          <t>Hawk Skull</t>
        </is>
      </c>
      <c r="C117" s="14" t="n">
        <v>23275</v>
      </c>
      <c r="D117" s="44" t="n">
        <v>905.4</v>
      </c>
    </row>
    <row r="118">
      <c r="A118" t="inlineStr">
        <is>
          <t>Welkynar Style</t>
        </is>
      </c>
      <c r="B118" t="inlineStr">
        <is>
          <t>Gryphon Plume</t>
        </is>
      </c>
      <c r="C118" s="14" t="n">
        <v>18595</v>
      </c>
      <c r="D118" s="44" t="n">
        <v>617.05</v>
      </c>
    </row>
    <row r="119">
      <c r="A119" t="inlineStr">
        <is>
          <t>Wood Elf Style</t>
        </is>
      </c>
      <c r="B119" t="inlineStr">
        <is>
          <t>Bone</t>
        </is>
      </c>
      <c r="C119" s="14" t="n">
        <v>1242</v>
      </c>
      <c r="D119" s="44" t="n">
        <v>20.56</v>
      </c>
    </row>
    <row r="120">
      <c r="A120" t="inlineStr">
        <is>
          <t>Worm Cult Style</t>
        </is>
      </c>
      <c r="B120" t="inlineStr">
        <is>
          <t>Desecrated Grave Soil</t>
        </is>
      </c>
      <c r="C120" s="14" t="n">
        <v>17458</v>
      </c>
      <c r="D120" s="44" t="n">
        <v>236.74</v>
      </c>
    </row>
    <row r="121">
      <c r="A121" t="inlineStr">
        <is>
          <t>Xivkyn Style</t>
        </is>
      </c>
      <c r="B121" t="inlineStr">
        <is>
          <t>Charcoal of Remorse</t>
        </is>
      </c>
      <c r="C121" s="14" t="n">
        <v>1507</v>
      </c>
      <c r="D121" s="44" t="n">
        <v>121.96</v>
      </c>
    </row>
    <row r="122">
      <c r="A122" t="inlineStr">
        <is>
          <t>Y'ffre's Will Style</t>
        </is>
      </c>
      <c r="B122" t="inlineStr">
        <is>
          <t>Engraved Leaves</t>
        </is>
      </c>
      <c r="C122" s="14" t="n">
        <v>25686</v>
      </c>
      <c r="D122" s="44" t="n">
        <v>2507.2</v>
      </c>
    </row>
    <row r="123" ht="15.75" customHeight="1" s="125" thickBot="1">
      <c r="A123" s="106" t="inlineStr">
        <is>
          <t>Yokudan Style</t>
        </is>
      </c>
      <c r="B123" s="106" t="inlineStr">
        <is>
          <t>Ferrous Salts</t>
        </is>
      </c>
      <c r="C123" s="18" t="n">
        <v>10503</v>
      </c>
      <c r="D123" s="45" t="n">
        <v>72.68000000000001</v>
      </c>
    </row>
    <row r="124">
      <c r="C124" t="inlineStr">
        <is>
          <t>Prices as of:</t>
        </is>
      </c>
      <c r="E124" s="130" t="inlineStr">
        <is>
          <t>2024-04-17</t>
        </is>
      </c>
      <c r="I124" s="47" t="n"/>
    </row>
  </sheetData>
  <pageMargins left="0.7" right="0.7" top="0.75" bottom="0.75" header="0.3" footer="0.3"/>
  <tableParts count="4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Max Botsis</dc:creator>
  <dcterms:created xmlns:dcterms="http://purl.org/dc/terms/" xmlns:xsi="http://www.w3.org/2001/XMLSchema-instance" xsi:type="dcterms:W3CDTF">2024-03-28T22:07:13Z</dcterms:created>
  <dcterms:modified xmlns:dcterms="http://purl.org/dc/terms/" xmlns:xsi="http://www.w3.org/2001/XMLSchema-instance" xsi:type="dcterms:W3CDTF">2024-04-18T01:57:31Z</dcterms:modified>
  <cp:lastModifiedBy>Ural Tunaboyu</cp:lastModifiedBy>
</cp:coreProperties>
</file>