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theme/themeOverride7.xml" ContentType="application/vnd.openxmlformats-officedocument.themeOverride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theme/themeOverride8.xml" ContentType="application/vnd.openxmlformats-officedocument.themeOverride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theme/themeOverride9.xml" ContentType="application/vnd.openxmlformats-officedocument.themeOverride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theme/themeOverride10.xml" ContentType="application/vnd.openxmlformats-officedocument.themeOverride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theme/themeOverride11.xml" ContentType="application/vnd.openxmlformats-officedocument.themeOverride+xml"/>
  <Override PartName="/xl/drawings/drawing22.xml" ContentType="application/vnd.openxmlformats-officedocument.drawingml.chartsha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showPivotChartFilter="1"/>
  <mc:AlternateContent xmlns:mc="http://schemas.openxmlformats.org/markup-compatibility/2006">
    <mc:Choice Requires="x15">
      <x15ac:absPath xmlns:x15ac="http://schemas.microsoft.com/office/spreadsheetml/2010/11/ac" url="J:\Etudes\laufma\Python26\site-packages\mezcal\templates\2016\"/>
    </mc:Choice>
  </mc:AlternateContent>
  <bookViews>
    <workbookView xWindow="18615" yWindow="60" windowWidth="10155" windowHeight="12675" tabRatio="900" firstSheet="8" activeTab="13" autoFilterDateGrouping="0"/>
  </bookViews>
  <sheets>
    <sheet name="stocks sepal" sheetId="6" r:id="rId1"/>
    <sheet name="Graph stocks sepal" sheetId="36" r:id="rId2"/>
    <sheet name="graph origine 00 10" sheetId="38" r:id="rId3"/>
    <sheet name="Graph destination 00 10" sheetId="40" r:id="rId4"/>
    <sheet name="graph origine 05 15" sheetId="52" r:id="rId5"/>
    <sheet name="Graph destination 05 15" sheetId="53" r:id="rId6"/>
    <sheet name="graph origine 00 05" sheetId="44" r:id="rId7"/>
    <sheet name="Graph destination 00 05" sheetId="42" r:id="rId8"/>
    <sheet name="graph origine 05 10" sheetId="46" r:id="rId9"/>
    <sheet name="graph destination 05 10" sheetId="48" r:id="rId10"/>
    <sheet name="graph origine 10 15" sheetId="50" r:id="rId11"/>
    <sheet name="graph destination 10 15" sheetId="51" r:id="rId12"/>
    <sheet name="titres" sheetId="49" r:id="rId13"/>
    <sheet name="data" sheetId="1" r:id="rId14"/>
    <sheet name="tcd stocks" sheetId="33" r:id="rId15"/>
    <sheet name="nomenclature_spot" sheetId="31" r:id="rId16"/>
    <sheet name="tcd origine 00 10" sheetId="37" r:id="rId17"/>
    <sheet name="tcd destination 00 10" sheetId="39" r:id="rId18"/>
    <sheet name="tcd origine 00 05" sheetId="43" r:id="rId19"/>
    <sheet name="tcd destination 00 05" sheetId="41" r:id="rId20"/>
    <sheet name="tcd origine 05 10" sheetId="45" r:id="rId21"/>
    <sheet name="tcd destination 05 10" sheetId="47" r:id="rId22"/>
  </sheets>
  <definedNames>
    <definedName name="_xlnm._FilterDatabase" localSheetId="13" hidden="1">data!$A$1:$V$1</definedName>
    <definedName name="_xlnm._FilterDatabase" localSheetId="15" hidden="1">nomenclature_spot!$A$2:$C$27</definedName>
    <definedName name="Print_Area" localSheetId="0">'stocks sepal'!$A$1:$Q$48</definedName>
  </definedNames>
  <calcPr calcId="152511"/>
  <pivotCaches>
    <pivotCache cacheId="24" r:id="rId23"/>
    <pivotCache cacheId="28" r:id="rId24"/>
  </pivotCaches>
</workbook>
</file>

<file path=xl/calcChain.xml><?xml version="1.0" encoding="utf-8"?>
<calcChain xmlns="http://schemas.openxmlformats.org/spreadsheetml/2006/main">
  <c r="J2" i="49" l="1"/>
  <c r="K2" i="49" s="1"/>
  <c r="H2" i="49"/>
  <c r="I2" i="49" s="1"/>
  <c r="E43" i="6"/>
  <c r="E46" i="6" s="1"/>
  <c r="E42" i="6"/>
  <c r="E41" i="6"/>
  <c r="E47" i="6" s="1"/>
  <c r="E40" i="6"/>
  <c r="E48" i="6" s="1"/>
  <c r="E39" i="6"/>
  <c r="T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2" i="6"/>
  <c r="M33" i="6"/>
  <c r="Q2" i="1"/>
  <c r="P2" i="1"/>
  <c r="E20" i="6"/>
  <c r="E24" i="6"/>
  <c r="E28" i="6"/>
  <c r="E32" i="6"/>
  <c r="E21" i="6"/>
  <c r="E25" i="6"/>
  <c r="E29" i="6"/>
  <c r="E22" i="6"/>
  <c r="E26" i="6"/>
  <c r="E30" i="6"/>
  <c r="E23" i="6"/>
  <c r="E27" i="6"/>
  <c r="E31" i="6"/>
  <c r="E19" i="6"/>
  <c r="E17" i="6"/>
  <c r="E16" i="6"/>
  <c r="E14" i="6"/>
  <c r="E13" i="6"/>
  <c r="E9" i="6"/>
  <c r="E10" i="6"/>
  <c r="E11" i="6"/>
  <c r="E8" i="6"/>
  <c r="E3" i="6"/>
  <c r="E4" i="6"/>
  <c r="E5" i="6"/>
  <c r="E6" i="6"/>
  <c r="E45" i="6" l="1"/>
  <c r="E44" i="6"/>
  <c r="E12" i="6"/>
  <c r="E2" i="6"/>
  <c r="E18" i="6"/>
  <c r="E7" i="6"/>
  <c r="E15" i="6"/>
  <c r="B2" i="49"/>
  <c r="B1" i="49" l="1"/>
  <c r="O2" i="1" l="1"/>
  <c r="U2" i="1" s="1"/>
  <c r="N2" i="1"/>
  <c r="M2" i="1"/>
  <c r="W2" i="1" s="1"/>
  <c r="L2" i="1"/>
  <c r="K2" i="1"/>
  <c r="J2" i="1"/>
  <c r="R2" i="1" l="1"/>
  <c r="T2" i="1"/>
  <c r="V2" i="1"/>
  <c r="S2" i="1" l="1"/>
  <c r="A1" i="6" l="1"/>
  <c r="C2" i="49"/>
  <c r="D2" i="49" s="1"/>
  <c r="E2" i="49" s="1"/>
  <c r="F2" i="49" s="1"/>
  <c r="G2" i="49" s="1"/>
  <c r="C1" i="49"/>
  <c r="D1" i="49" s="1"/>
  <c r="E1" i="49" s="1"/>
  <c r="F1" i="49" s="1"/>
  <c r="G1" i="49" s="1"/>
  <c r="C6" i="6"/>
  <c r="D4" i="6"/>
  <c r="B19" i="6"/>
  <c r="C29" i="6"/>
  <c r="B22" i="6"/>
  <c r="C13" i="6"/>
  <c r="C4" i="6"/>
  <c r="D32" i="6"/>
  <c r="D24" i="6"/>
  <c r="C31" i="6"/>
  <c r="B10" i="6"/>
  <c r="D17" i="6"/>
  <c r="C26" i="6"/>
  <c r="C9" i="6"/>
  <c r="B24" i="6"/>
  <c r="C17" i="6"/>
  <c r="D16" i="6"/>
  <c r="D30" i="6"/>
  <c r="B14" i="6"/>
  <c r="B13" i="6"/>
  <c r="B30" i="6"/>
  <c r="C11" i="6"/>
  <c r="B26" i="6"/>
  <c r="B20" i="6"/>
  <c r="C8" i="6"/>
  <c r="B4" i="6"/>
  <c r="B23" i="6"/>
  <c r="D20" i="6"/>
  <c r="C32" i="6"/>
  <c r="D6" i="6"/>
  <c r="D26" i="6"/>
  <c r="D23" i="6"/>
  <c r="B31" i="6"/>
  <c r="C14" i="6"/>
  <c r="C27" i="6"/>
  <c r="B5" i="6"/>
  <c r="C21" i="6"/>
  <c r="B9" i="6"/>
  <c r="C24" i="6"/>
  <c r="B8" i="6"/>
  <c r="C5" i="6"/>
  <c r="D25" i="6"/>
  <c r="B21" i="6"/>
  <c r="D21" i="6"/>
  <c r="D14" i="6"/>
  <c r="C16" i="6"/>
  <c r="D8" i="6"/>
  <c r="D28" i="6"/>
  <c r="D29" i="6"/>
  <c r="D11" i="6"/>
  <c r="B11" i="6"/>
  <c r="C30" i="6"/>
  <c r="C3" i="6"/>
  <c r="C23" i="6"/>
  <c r="D22" i="6"/>
  <c r="C28" i="6"/>
  <c r="D27" i="6"/>
  <c r="C10" i="6"/>
  <c r="B32" i="6"/>
  <c r="D31" i="6"/>
  <c r="B27" i="6"/>
  <c r="B6" i="6"/>
  <c r="B17" i="6"/>
  <c r="B29" i="6"/>
  <c r="B16" i="6"/>
  <c r="D3" i="6"/>
  <c r="D9" i="6"/>
  <c r="C19" i="6"/>
  <c r="B25" i="6"/>
  <c r="B28" i="6"/>
  <c r="C22" i="6"/>
  <c r="D10" i="6"/>
  <c r="B3" i="6"/>
  <c r="C20" i="6"/>
  <c r="D5" i="6"/>
  <c r="D19" i="6"/>
  <c r="D13" i="6"/>
  <c r="C25" i="6"/>
  <c r="R13" i="6" l="1"/>
  <c r="R19" i="6"/>
  <c r="R5" i="6"/>
  <c r="R10" i="6"/>
  <c r="R9" i="6"/>
  <c r="R3" i="6"/>
  <c r="R31" i="6"/>
  <c r="R27" i="6"/>
  <c r="R22" i="6"/>
  <c r="R11" i="6"/>
  <c r="R29" i="6"/>
  <c r="R28" i="6"/>
  <c r="R8" i="6"/>
  <c r="R14" i="6"/>
  <c r="R21" i="6"/>
  <c r="R25" i="6"/>
  <c r="R23" i="6"/>
  <c r="R26" i="6"/>
  <c r="R6" i="6"/>
  <c r="R20" i="6"/>
  <c r="R30" i="6"/>
  <c r="R16" i="6"/>
  <c r="R17" i="6"/>
  <c r="R24" i="6"/>
  <c r="R32" i="6"/>
  <c r="R4" i="6"/>
  <c r="J25" i="6"/>
  <c r="O25" i="6" s="1"/>
  <c r="J20" i="6"/>
  <c r="O20" i="6" s="1"/>
  <c r="J22" i="6"/>
  <c r="O22" i="6" s="1"/>
  <c r="J19" i="6"/>
  <c r="O19" i="6" s="1"/>
  <c r="J10" i="6"/>
  <c r="O10" i="6" s="1"/>
  <c r="J28" i="6"/>
  <c r="O28" i="6" s="1"/>
  <c r="J23" i="6"/>
  <c r="O23" i="6" s="1"/>
  <c r="J3" i="6"/>
  <c r="O3" i="6" s="1"/>
  <c r="J30" i="6"/>
  <c r="O30" i="6" s="1"/>
  <c r="J16" i="6"/>
  <c r="O16" i="6" s="1"/>
  <c r="J5" i="6"/>
  <c r="O5" i="6" s="1"/>
  <c r="J24" i="6"/>
  <c r="O24" i="6" s="1"/>
  <c r="J21" i="6"/>
  <c r="O21" i="6" s="1"/>
  <c r="J27" i="6"/>
  <c r="O27" i="6" s="1"/>
  <c r="J14" i="6"/>
  <c r="O14" i="6" s="1"/>
  <c r="J32" i="6"/>
  <c r="O32" i="6" s="1"/>
  <c r="J8" i="6"/>
  <c r="O8" i="6" s="1"/>
  <c r="J11" i="6"/>
  <c r="O11" i="6" s="1"/>
  <c r="J17" i="6"/>
  <c r="O17" i="6" s="1"/>
  <c r="J9" i="6"/>
  <c r="O9" i="6" s="1"/>
  <c r="J26" i="6"/>
  <c r="O26" i="6" s="1"/>
  <c r="J31" i="6"/>
  <c r="O31" i="6" s="1"/>
  <c r="J4" i="6"/>
  <c r="O4" i="6" s="1"/>
  <c r="J13" i="6"/>
  <c r="O13" i="6" s="1"/>
  <c r="J29" i="6"/>
  <c r="O29" i="6" s="1"/>
  <c r="J6" i="6"/>
  <c r="O6" i="6" s="1"/>
  <c r="H13" i="6"/>
  <c r="M13" i="6" s="1"/>
  <c r="H19" i="6"/>
  <c r="M19" i="6" s="1"/>
  <c r="H5" i="6"/>
  <c r="M5" i="6" s="1"/>
  <c r="H10" i="6"/>
  <c r="M10" i="6" s="1"/>
  <c r="H9" i="6"/>
  <c r="M9" i="6" s="1"/>
  <c r="H3" i="6"/>
  <c r="M3" i="6" s="1"/>
  <c r="H31" i="6"/>
  <c r="M31" i="6" s="1"/>
  <c r="H27" i="6"/>
  <c r="M27" i="6" s="1"/>
  <c r="H22" i="6"/>
  <c r="M22" i="6" s="1"/>
  <c r="H11" i="6"/>
  <c r="M11" i="6" s="1"/>
  <c r="H29" i="6"/>
  <c r="M29" i="6" s="1"/>
  <c r="H28" i="6"/>
  <c r="M28" i="6" s="1"/>
  <c r="H8" i="6"/>
  <c r="M8" i="6" s="1"/>
  <c r="H14" i="6"/>
  <c r="M14" i="6" s="1"/>
  <c r="H21" i="6"/>
  <c r="M21" i="6" s="1"/>
  <c r="H25" i="6"/>
  <c r="M25" i="6" s="1"/>
  <c r="H23" i="6"/>
  <c r="M23" i="6" s="1"/>
  <c r="H26" i="6"/>
  <c r="M26" i="6" s="1"/>
  <c r="H6" i="6"/>
  <c r="M6" i="6" s="1"/>
  <c r="H20" i="6"/>
  <c r="M20" i="6" s="1"/>
  <c r="H30" i="6"/>
  <c r="M30" i="6" s="1"/>
  <c r="H16" i="6"/>
  <c r="M16" i="6" s="1"/>
  <c r="H17" i="6"/>
  <c r="M17" i="6" s="1"/>
  <c r="H24" i="6"/>
  <c r="M24" i="6" s="1"/>
  <c r="H32" i="6"/>
  <c r="M32" i="6" s="1"/>
  <c r="H4" i="6"/>
  <c r="M4" i="6" s="1"/>
  <c r="S4" i="6"/>
  <c r="Q4" i="6"/>
  <c r="I8" i="6"/>
  <c r="N8" i="6" s="1"/>
  <c r="Q8" i="6"/>
  <c r="D7" i="6"/>
  <c r="S8" i="6"/>
  <c r="G8" i="6"/>
  <c r="I9" i="6"/>
  <c r="N9" i="6" s="1"/>
  <c r="Q9" i="6"/>
  <c r="S9" i="6"/>
  <c r="G9" i="6"/>
  <c r="I10" i="6"/>
  <c r="N10" i="6" s="1"/>
  <c r="Q10" i="6"/>
  <c r="S10" i="6"/>
  <c r="G10" i="6"/>
  <c r="I11" i="6"/>
  <c r="N11" i="6" s="1"/>
  <c r="Q11" i="6"/>
  <c r="S11" i="6"/>
  <c r="G11" i="6"/>
  <c r="I16" i="6"/>
  <c r="N16" i="6" s="1"/>
  <c r="Q16" i="6"/>
  <c r="D15" i="6"/>
  <c r="S16" i="6"/>
  <c r="G16" i="6"/>
  <c r="I17" i="6"/>
  <c r="N17" i="6" s="1"/>
  <c r="Q17" i="6"/>
  <c r="S17" i="6"/>
  <c r="G17" i="6"/>
  <c r="Q3" i="6"/>
  <c r="S3" i="6"/>
  <c r="G3" i="6"/>
  <c r="D2" i="6"/>
  <c r="I3" i="6"/>
  <c r="N3" i="6" s="1"/>
  <c r="G4" i="6"/>
  <c r="I4" i="6"/>
  <c r="N4" i="6" s="1"/>
  <c r="Q5" i="6"/>
  <c r="S5" i="6"/>
  <c r="G5" i="6"/>
  <c r="I5" i="6"/>
  <c r="N5" i="6" s="1"/>
  <c r="Q6" i="6"/>
  <c r="S6" i="6"/>
  <c r="G6" i="6"/>
  <c r="I6" i="6"/>
  <c r="N6" i="6" s="1"/>
  <c r="Q13" i="6"/>
  <c r="D12" i="6"/>
  <c r="S13" i="6"/>
  <c r="G13" i="6"/>
  <c r="I13" i="6"/>
  <c r="N13" i="6" s="1"/>
  <c r="Q14" i="6"/>
  <c r="S14" i="6"/>
  <c r="G14" i="6"/>
  <c r="I14" i="6"/>
  <c r="N14" i="6" s="1"/>
  <c r="Q19" i="6"/>
  <c r="D18" i="6"/>
  <c r="S19" i="6"/>
  <c r="G19" i="6"/>
  <c r="I19" i="6"/>
  <c r="N19" i="6" s="1"/>
  <c r="Q20" i="6"/>
  <c r="S20" i="6"/>
  <c r="G20" i="6"/>
  <c r="I20" i="6"/>
  <c r="N20" i="6" s="1"/>
  <c r="Q21" i="6"/>
  <c r="S21" i="6"/>
  <c r="G21" i="6"/>
  <c r="I21" i="6"/>
  <c r="N21" i="6" s="1"/>
  <c r="Q22" i="6"/>
  <c r="S22" i="6"/>
  <c r="G22" i="6"/>
  <c r="I22" i="6"/>
  <c r="N22" i="6" s="1"/>
  <c r="Q23" i="6"/>
  <c r="S23" i="6"/>
  <c r="G23" i="6"/>
  <c r="I23" i="6"/>
  <c r="N23" i="6" s="1"/>
  <c r="Q24" i="6"/>
  <c r="S24" i="6"/>
  <c r="G24" i="6"/>
  <c r="I24" i="6"/>
  <c r="N24" i="6" s="1"/>
  <c r="Q25" i="6"/>
  <c r="S25" i="6"/>
  <c r="G25" i="6"/>
  <c r="I25" i="6"/>
  <c r="N25" i="6" s="1"/>
  <c r="Q26" i="6"/>
  <c r="S26" i="6"/>
  <c r="G26" i="6"/>
  <c r="L26" i="6" s="1"/>
  <c r="I26" i="6"/>
  <c r="N26" i="6" s="1"/>
  <c r="Q27" i="6"/>
  <c r="S27" i="6"/>
  <c r="G27" i="6"/>
  <c r="L27" i="6" s="1"/>
  <c r="I27" i="6"/>
  <c r="N27" i="6" s="1"/>
  <c r="Q28" i="6"/>
  <c r="S28" i="6"/>
  <c r="G28" i="6"/>
  <c r="L28" i="6" s="1"/>
  <c r="I28" i="6"/>
  <c r="N28" i="6" s="1"/>
  <c r="Q29" i="6"/>
  <c r="S29" i="6"/>
  <c r="G29" i="6"/>
  <c r="L29" i="6" s="1"/>
  <c r="I29" i="6"/>
  <c r="N29" i="6" s="1"/>
  <c r="Q30" i="6"/>
  <c r="S30" i="6"/>
  <c r="G30" i="6"/>
  <c r="I30" i="6"/>
  <c r="N30" i="6" s="1"/>
  <c r="Q31" i="6"/>
  <c r="S31" i="6"/>
  <c r="G31" i="6"/>
  <c r="I31" i="6"/>
  <c r="N31" i="6" s="1"/>
  <c r="Q32" i="6"/>
  <c r="S32" i="6"/>
  <c r="G32" i="6"/>
  <c r="I32" i="6"/>
  <c r="N32" i="6" s="1"/>
  <c r="F26" i="6"/>
  <c r="K26" i="6" s="1"/>
  <c r="P26" i="6"/>
  <c r="L25" i="6"/>
  <c r="F27" i="6"/>
  <c r="K27" i="6" s="1"/>
  <c r="P27" i="6"/>
  <c r="F29" i="6"/>
  <c r="K29" i="6" s="1"/>
  <c r="P29" i="6"/>
  <c r="P28" i="6"/>
  <c r="F28" i="6"/>
  <c r="K28" i="6" s="1"/>
  <c r="F25" i="6"/>
  <c r="K25" i="6" s="1"/>
  <c r="P25" i="6"/>
  <c r="P3" i="6"/>
  <c r="P6" i="6"/>
  <c r="P5" i="6"/>
  <c r="P4" i="6"/>
  <c r="P8" i="6"/>
  <c r="P11" i="6"/>
  <c r="P10" i="6"/>
  <c r="P9" i="6"/>
  <c r="P13" i="6"/>
  <c r="P14" i="6"/>
  <c r="P16" i="6"/>
  <c r="P17" i="6"/>
  <c r="P19" i="6"/>
  <c r="P32" i="6"/>
  <c r="P31" i="6"/>
  <c r="P30" i="6"/>
  <c r="P24" i="6"/>
  <c r="P23" i="6"/>
  <c r="P22" i="6"/>
  <c r="P21" i="6"/>
  <c r="P20" i="6"/>
  <c r="C18" i="6"/>
  <c r="J18" i="6" s="1"/>
  <c r="O18" i="6" s="1"/>
  <c r="B18" i="6"/>
  <c r="B15" i="6"/>
  <c r="C12" i="6"/>
  <c r="J12" i="6" s="1"/>
  <c r="O12" i="6" s="1"/>
  <c r="B12" i="6"/>
  <c r="C7" i="6"/>
  <c r="J7" i="6" s="1"/>
  <c r="O7" i="6" s="1"/>
  <c r="B7" i="6"/>
  <c r="C2" i="6"/>
  <c r="J2" i="6" s="1"/>
  <c r="O2" i="6" s="1"/>
  <c r="H12" i="6" l="1"/>
  <c r="M12" i="6" s="1"/>
  <c r="R12" i="6"/>
  <c r="H7" i="6"/>
  <c r="M7" i="6" s="1"/>
  <c r="R7" i="6"/>
  <c r="H15" i="6"/>
  <c r="M15" i="6" s="1"/>
  <c r="R15" i="6"/>
  <c r="H2" i="6"/>
  <c r="M2" i="6" s="1"/>
  <c r="R2" i="6"/>
  <c r="H18" i="6"/>
  <c r="M18" i="6" s="1"/>
  <c r="R18" i="6"/>
  <c r="Q12" i="6"/>
  <c r="S12" i="6"/>
  <c r="G12" i="6"/>
  <c r="D43" i="6"/>
  <c r="I12" i="6"/>
  <c r="N12" i="6" s="1"/>
  <c r="Q18" i="6"/>
  <c r="D42" i="6"/>
  <c r="S18" i="6"/>
  <c r="G18" i="6"/>
  <c r="L18" i="6" s="1"/>
  <c r="I18" i="6"/>
  <c r="N18" i="6" s="1"/>
  <c r="Q2" i="6"/>
  <c r="D39" i="6"/>
  <c r="G2" i="6"/>
  <c r="I7" i="6"/>
  <c r="N7" i="6" s="1"/>
  <c r="Q7" i="6"/>
  <c r="D40" i="6"/>
  <c r="S7" i="6"/>
  <c r="G7" i="6"/>
  <c r="D41" i="6"/>
  <c r="I15" i="6"/>
  <c r="N15" i="6" s="1"/>
  <c r="S15" i="6"/>
  <c r="P18" i="6"/>
  <c r="P12" i="6"/>
  <c r="P7" i="6"/>
  <c r="B2" i="6"/>
  <c r="S2" i="6" s="1"/>
  <c r="B42" i="6"/>
  <c r="L14" i="6"/>
  <c r="F14" i="6"/>
  <c r="K14" i="6" s="1"/>
  <c r="L31" i="6"/>
  <c r="F31" i="6"/>
  <c r="K31" i="6" s="1"/>
  <c r="L22" i="6"/>
  <c r="F22" i="6"/>
  <c r="K22" i="6" s="1"/>
  <c r="L11" i="6"/>
  <c r="F11" i="6"/>
  <c r="K11" i="6" s="1"/>
  <c r="L3" i="6"/>
  <c r="B41" i="6"/>
  <c r="L32" i="6"/>
  <c r="F32" i="6"/>
  <c r="K32" i="6" s="1"/>
  <c r="L23" i="6"/>
  <c r="F23" i="6"/>
  <c r="K23" i="6" s="1"/>
  <c r="L19" i="6"/>
  <c r="C42" i="6"/>
  <c r="F19" i="6"/>
  <c r="K19" i="6" s="1"/>
  <c r="L8" i="6"/>
  <c r="L4" i="6"/>
  <c r="C43" i="6"/>
  <c r="B43" i="6"/>
  <c r="L24" i="6"/>
  <c r="F24" i="6"/>
  <c r="K24" i="6" s="1"/>
  <c r="L20" i="6"/>
  <c r="F20" i="6"/>
  <c r="K20" i="6" s="1"/>
  <c r="L16" i="6"/>
  <c r="F16" i="6"/>
  <c r="K16" i="6" s="1"/>
  <c r="C15" i="6"/>
  <c r="L9" i="6"/>
  <c r="L5" i="6"/>
  <c r="L13" i="6"/>
  <c r="F13" i="6"/>
  <c r="K13" i="6" s="1"/>
  <c r="L30" i="6"/>
  <c r="F30" i="6"/>
  <c r="K30" i="6" s="1"/>
  <c r="L21" i="6"/>
  <c r="F21" i="6"/>
  <c r="K21" i="6" s="1"/>
  <c r="L17" i="6"/>
  <c r="F17" i="6"/>
  <c r="K17" i="6" s="1"/>
  <c r="L10" i="6"/>
  <c r="L6" i="6"/>
  <c r="F12" i="6"/>
  <c r="K12" i="6" s="1"/>
  <c r="F10" i="6"/>
  <c r="K10" i="6" s="1"/>
  <c r="F9" i="6"/>
  <c r="K9" i="6" s="1"/>
  <c r="F8" i="6"/>
  <c r="K8" i="6" s="1"/>
  <c r="F6" i="6"/>
  <c r="K6" i="6" s="1"/>
  <c r="F5" i="6"/>
  <c r="K5" i="6" s="1"/>
  <c r="F4" i="6"/>
  <c r="K4" i="6" s="1"/>
  <c r="F3" i="6"/>
  <c r="K3" i="6" s="1"/>
  <c r="L12" i="6"/>
  <c r="Q15" i="6" l="1"/>
  <c r="J15" i="6"/>
  <c r="O15" i="6" s="1"/>
  <c r="D45" i="6"/>
  <c r="G15" i="6"/>
  <c r="L15" i="6" s="1"/>
  <c r="D47" i="6"/>
  <c r="D44" i="6"/>
  <c r="I2" i="6"/>
  <c r="N2" i="6" s="1"/>
  <c r="D48" i="6"/>
  <c r="D46" i="6"/>
  <c r="P2" i="6"/>
  <c r="C41" i="6"/>
  <c r="P15" i="6"/>
  <c r="F15" i="6"/>
  <c r="K15" i="6" s="1"/>
  <c r="F18" i="6"/>
  <c r="K18" i="6" s="1"/>
  <c r="B39" i="6"/>
  <c r="F2" i="6"/>
  <c r="K2" i="6" s="1"/>
  <c r="C39" i="6"/>
  <c r="L2" i="6"/>
  <c r="B40" i="6"/>
  <c r="B47" i="6" l="1"/>
  <c r="B48" i="6"/>
  <c r="B44" i="6"/>
  <c r="B45" i="6"/>
  <c r="B46" i="6"/>
  <c r="C40" i="6"/>
  <c r="C45" i="6" s="1"/>
  <c r="F7" i="6"/>
  <c r="K7" i="6" s="1"/>
  <c r="L7" i="6"/>
  <c r="C46" i="6" l="1"/>
  <c r="C44" i="6"/>
  <c r="C48" i="6"/>
  <c r="C47" i="6"/>
</calcChain>
</file>

<file path=xl/sharedStrings.xml><?xml version="1.0" encoding="utf-8"?>
<sst xmlns="http://schemas.openxmlformats.org/spreadsheetml/2006/main" count="341" uniqueCount="102">
  <si>
    <t>ST_10</t>
  </si>
  <si>
    <t>ST5_10</t>
  </si>
  <si>
    <t>ST_05</t>
  </si>
  <si>
    <t>ST5_05</t>
  </si>
  <si>
    <t>ST_00</t>
  </si>
  <si>
    <t>Shape_Area</t>
  </si>
  <si>
    <t>ha</t>
  </si>
  <si>
    <t>Somme de ha</t>
  </si>
  <si>
    <t>Étiquettes de lignes</t>
  </si>
  <si>
    <t>Total général</t>
  </si>
  <si>
    <t>Étiquettes de colonnes</t>
  </si>
  <si>
    <t>delta 00 05</t>
  </si>
  <si>
    <t>delta 05 10</t>
  </si>
  <si>
    <t>delta 00 10</t>
  </si>
  <si>
    <t>% 00 05</t>
  </si>
  <si>
    <t>% 05 10</t>
  </si>
  <si>
    <t>% 00 10</t>
  </si>
  <si>
    <t>TCAM taux de croissance annuel moyen</t>
  </si>
  <si>
    <t>11 - zones bâties à prédominance d'habitat</t>
  </si>
  <si>
    <t>12 - grands équipements urbains</t>
  </si>
  <si>
    <t>21 - zones d'activités économiques</t>
  </si>
  <si>
    <t>24 - infra. des zones aéroport. et aérodromes</t>
  </si>
  <si>
    <t>31 - extraction de matériaux, décharges, chantiers</t>
  </si>
  <si>
    <t>41 - espaces verts (parcs, jardins)</t>
  </si>
  <si>
    <t>42 - espaces sportifs et de loisirs</t>
  </si>
  <si>
    <t>90 - espaces libres urbains</t>
  </si>
  <si>
    <t>51 - cultures annuelles et prairies</t>
  </si>
  <si>
    <t>52 - cultures permanentes</t>
  </si>
  <si>
    <t>61 - feuillus dominants</t>
  </si>
  <si>
    <t>64 - espaces boisés en mutation</t>
  </si>
  <si>
    <t>71 - landes et fourrés</t>
  </si>
  <si>
    <t>82 - eaux continentales</t>
  </si>
  <si>
    <t>22 - infra. routières et ferroviaires</t>
  </si>
  <si>
    <t>23 - infra. des zones portuaires</t>
  </si>
  <si>
    <t>63 - peuplements indéterminés</t>
  </si>
  <si>
    <t>65 - boisements linéaires</t>
  </si>
  <si>
    <t>78 - marais et tourbières</t>
  </si>
  <si>
    <t>81 - cours et voies d'eau</t>
  </si>
  <si>
    <t>62 - conifères dominants</t>
  </si>
  <si>
    <t>2000 (ha)</t>
  </si>
  <si>
    <t>2005 (ha)</t>
  </si>
  <si>
    <t>2010 (ha)</t>
  </si>
  <si>
    <t>activités</t>
  </si>
  <si>
    <t>Synthèse</t>
  </si>
  <si>
    <t>(Tous)</t>
  </si>
  <si>
    <t>s00</t>
  </si>
  <si>
    <t>s05</t>
  </si>
  <si>
    <t>s10</t>
  </si>
  <si>
    <t>evo s 00 05</t>
  </si>
  <si>
    <t>evo s 05 10</t>
  </si>
  <si>
    <t>evo s 00 10</t>
  </si>
  <si>
    <t>Activités</t>
  </si>
  <si>
    <t>Esp. urbain</t>
  </si>
  <si>
    <t>Esp. agricole</t>
  </si>
  <si>
    <t>Esp. naturel</t>
  </si>
  <si>
    <t>Esp. en mutation</t>
  </si>
  <si>
    <t>esp. en mutation</t>
  </si>
  <si>
    <t>esp. naturels</t>
  </si>
  <si>
    <t>esp. agricoles</t>
  </si>
  <si>
    <t>esp. urbain</t>
  </si>
  <si>
    <t>TCAM 00 05</t>
  </si>
  <si>
    <t>TCAM 05 10</t>
  </si>
  <si>
    <t>TCAM 00 10</t>
  </si>
  <si>
    <t>activités ha</t>
  </si>
  <si>
    <t>esp. urbain ha</t>
  </si>
  <si>
    <t>esp. agricoles ha</t>
  </si>
  <si>
    <t>esp. naturels ha</t>
  </si>
  <si>
    <t>esp. en mutation ha</t>
  </si>
  <si>
    <t>lib_00</t>
  </si>
  <si>
    <t>lib_05</t>
  </si>
  <si>
    <t>lib_10</t>
  </si>
  <si>
    <t>évolution de
l'occupation du sol</t>
  </si>
  <si>
    <t>origine des sols
consommés entre 2000 et 2010</t>
  </si>
  <si>
    <t>destination des sols
consommés entre 2000 et 2010</t>
  </si>
  <si>
    <t>origine des sols
consommés entre 2000 et 2005</t>
  </si>
  <si>
    <t>destination des sols
consommés entre 2000 et 2005</t>
  </si>
  <si>
    <t>origine des sols
consommés entre 2005 et 2010</t>
  </si>
  <si>
    <t>destination des sols
consommés entre 2005 et 2010</t>
  </si>
  <si>
    <t>72 - Végétations sclérophylles</t>
  </si>
  <si>
    <t>73 - Pelouses et steppes</t>
  </si>
  <si>
    <t>74 - Plages, dunes, sables</t>
  </si>
  <si>
    <t>75 - Roches nues</t>
  </si>
  <si>
    <t>76 - Zones incendiées</t>
  </si>
  <si>
    <t>titre générique</t>
  </si>
  <si>
    <t>depcom_2015</t>
  </si>
  <si>
    <t>ST_15</t>
  </si>
  <si>
    <t>ST5_15</t>
  </si>
  <si>
    <t>lib_15</t>
  </si>
  <si>
    <t>s15</t>
  </si>
  <si>
    <t>evo s 10 15</t>
  </si>
  <si>
    <t>evo s 05 15</t>
  </si>
  <si>
    <t>2015 (ha)</t>
  </si>
  <si>
    <t>delta 10 15</t>
  </si>
  <si>
    <t>delta 05 15</t>
  </si>
  <si>
    <t>% 10 15</t>
  </si>
  <si>
    <t>% 05 15</t>
  </si>
  <si>
    <t>TCAM 10 15</t>
  </si>
  <si>
    <t>TCAM 05 15</t>
  </si>
  <si>
    <t>origine des sols
consommés entre 2010 et 2015</t>
  </si>
  <si>
    <t>destination des sols
consommés entre 2010 et 2015</t>
  </si>
  <si>
    <t>origine des sols
consommés entre 2005 et 2015</t>
  </si>
  <si>
    <t>destination des sols
consommés entre 2005 et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</si>
</sst>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\ _€_-;\-* #,##0\ _€_-;_-* &quot;-&quot;\ _€_-;_-@_-"/>
    <numFmt numFmtId="43" formatCode="_-* #,##0.00\ _€_-;\-* #,##0.00\ _€_-;_-* &quot;-&quot;??\ _€_-;_-@_-"/>
    <numFmt numFmtId="164" formatCode="0.00000000000"/>
    <numFmt numFmtId="165" formatCode="_-* #,##0.0\ _€_-;\-* #,##0.0\ _€_-;_-* &quot;-&quot;??\ _€_-;_-@_-"/>
    <numFmt numFmtId="166" formatCode="#,##0.0_ ;[Red]\-#,##0.0\ "/>
    <numFmt numFmtId="167" formatCode="0.0%"/>
    <numFmt numFmtId="168" formatCode="_-* #,##0\ _€_-;\-* #,##0\ _€_-;_-* &quot;-&quot;??\ _€_-;_-@_-"/>
    <numFmt numFmtId="169" formatCode="0.00%_ ;[Red]\-0.00%\ "/>
    <numFmt numFmtId="170" formatCode="0.0%_ ;[Red]\-0.0%\ 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20" fillId="0" borderId="0" xfId="0" applyFont="1"/>
    <xf numFmtId="0" fontId="22" fillId="0" borderId="0" xfId="0" applyFont="1"/>
    <xf numFmtId="166" fontId="20" fillId="0" borderId="13" xfId="0" applyNumberFormat="1" applyFont="1" applyBorder="1"/>
    <xf numFmtId="1" fontId="18" fillId="0" borderId="10" xfId="1" applyNumberFormat="1" applyFont="1" applyBorder="1"/>
    <xf numFmtId="1" fontId="18" fillId="0" borderId="12" xfId="1" applyNumberFormat="1" applyFont="1" applyBorder="1"/>
    <xf numFmtId="0" fontId="18" fillId="0" borderId="16" xfId="0" applyFont="1" applyBorder="1"/>
    <xf numFmtId="167" fontId="18" fillId="0" borderId="14" xfId="2" applyNumberFormat="1" applyFont="1" applyBorder="1"/>
    <xf numFmtId="168" fontId="0" fillId="0" borderId="0" xfId="0" applyNumberFormat="1"/>
    <xf numFmtId="166" fontId="20" fillId="0" borderId="0" xfId="0" applyNumberFormat="1" applyFont="1" applyBorder="1"/>
    <xf numFmtId="9" fontId="21" fillId="0" borderId="0" xfId="2" applyFont="1" applyBorder="1"/>
    <xf numFmtId="9" fontId="23" fillId="0" borderId="0" xfId="2" applyFont="1" applyBorder="1"/>
    <xf numFmtId="10" fontId="20" fillId="0" borderId="0" xfId="2" applyNumberFormat="1" applyFont="1" applyBorder="1"/>
    <xf numFmtId="166" fontId="20" fillId="0" borderId="11" xfId="0" applyNumberFormat="1" applyFont="1" applyBorder="1"/>
    <xf numFmtId="0" fontId="18" fillId="0" borderId="15" xfId="0" applyFont="1" applyBorder="1"/>
    <xf numFmtId="0" fontId="18" fillId="0" borderId="14" xfId="0" applyFont="1" applyBorder="1"/>
    <xf numFmtId="0" fontId="20" fillId="0" borderId="0" xfId="0" applyFont="1" applyBorder="1"/>
    <xf numFmtId="166" fontId="20" fillId="0" borderId="0" xfId="1" applyNumberFormat="1" applyFont="1" applyBorder="1"/>
    <xf numFmtId="0" fontId="18" fillId="0" borderId="13" xfId="0" applyFont="1" applyBorder="1"/>
    <xf numFmtId="0" fontId="18" fillId="0" borderId="19" xfId="0" applyFont="1" applyBorder="1"/>
    <xf numFmtId="0" fontId="18" fillId="0" borderId="20" xfId="0" applyFont="1" applyBorder="1"/>
    <xf numFmtId="167" fontId="18" fillId="0" borderId="15" xfId="2" applyNumberFormat="1" applyFont="1" applyBorder="1"/>
    <xf numFmtId="167" fontId="18" fillId="0" borderId="13" xfId="2" applyNumberFormat="1" applyFont="1" applyBorder="1"/>
    <xf numFmtId="0" fontId="0" fillId="0" borderId="0" xfId="0" applyAlignment="1">
      <alignment horizontal="left" indent="1"/>
    </xf>
    <xf numFmtId="167" fontId="18" fillId="0" borderId="11" xfId="2" applyNumberFormat="1" applyFont="1" applyBorder="1"/>
    <xf numFmtId="167" fontId="18" fillId="0" borderId="17" xfId="2" applyNumberFormat="1" applyFont="1" applyBorder="1"/>
    <xf numFmtId="167" fontId="18" fillId="0" borderId="18" xfId="2" applyNumberFormat="1" applyFont="1" applyBorder="1"/>
    <xf numFmtId="168" fontId="0" fillId="0" borderId="0" xfId="1" applyNumberFormat="1" applyFont="1"/>
    <xf numFmtId="0" fontId="24" fillId="0" borderId="0" xfId="0" applyFont="1"/>
    <xf numFmtId="43" fontId="24" fillId="0" borderId="0" xfId="1" applyFont="1"/>
    <xf numFmtId="0" fontId="18" fillId="33" borderId="10" xfId="0" applyFont="1" applyFill="1" applyBorder="1"/>
    <xf numFmtId="169" fontId="18" fillId="33" borderId="10" xfId="2" applyNumberFormat="1" applyFont="1" applyFill="1" applyBorder="1"/>
    <xf numFmtId="169" fontId="24" fillId="0" borderId="13" xfId="2" applyNumberFormat="1" applyFont="1" applyBorder="1"/>
    <xf numFmtId="169" fontId="24" fillId="0" borderId="14" xfId="2" applyNumberFormat="1" applyFont="1" applyBorder="1"/>
    <xf numFmtId="165" fontId="18" fillId="33" borderId="10" xfId="1" applyNumberFormat="1" applyFont="1" applyFill="1" applyBorder="1"/>
    <xf numFmtId="170" fontId="19" fillId="33" borderId="10" xfId="2" applyNumberFormat="1" applyFont="1" applyFill="1" applyBorder="1"/>
    <xf numFmtId="170" fontId="25" fillId="0" borderId="13" xfId="2" applyNumberFormat="1" applyFont="1" applyBorder="1"/>
    <xf numFmtId="170" fontId="25" fillId="0" borderId="14" xfId="2" applyNumberFormat="1" applyFont="1" applyBorder="1"/>
    <xf numFmtId="166" fontId="18" fillId="33" borderId="10" xfId="0" applyNumberFormat="1" applyFont="1" applyFill="1" applyBorder="1"/>
    <xf numFmtId="166" fontId="24" fillId="0" borderId="13" xfId="0" applyNumberFormat="1" applyFont="1" applyBorder="1"/>
    <xf numFmtId="166" fontId="24" fillId="0" borderId="14" xfId="0" applyNumberFormat="1" applyFont="1" applyBorder="1"/>
    <xf numFmtId="166" fontId="18" fillId="33" borderId="10" xfId="1" applyNumberFormat="1" applyFont="1" applyFill="1" applyBorder="1"/>
    <xf numFmtId="166" fontId="24" fillId="0" borderId="13" xfId="1" applyNumberFormat="1" applyFont="1" applyBorder="1"/>
    <xf numFmtId="166" fontId="24" fillId="0" borderId="14" xfId="1" applyNumberFormat="1" applyFont="1" applyBorder="1"/>
    <xf numFmtId="166" fontId="24" fillId="0" borderId="13" xfId="1" applyNumberFormat="1" applyFont="1" applyBorder="1" applyAlignment="1">
      <alignment horizontal="left" indent="3"/>
    </xf>
    <xf numFmtId="166" fontId="24" fillId="0" borderId="14" xfId="1" applyNumberFormat="1" applyFont="1" applyBorder="1" applyAlignment="1">
      <alignment horizontal="left" indent="3"/>
    </xf>
    <xf numFmtId="0" fontId="0" fillId="0" borderId="0" xfId="0" applyAlignment="1">
      <alignment wrapText="1"/>
    </xf>
    <xf numFmtId="0" fontId="26" fillId="0" borderId="0" xfId="0" applyFont="1" applyAlignment="1">
      <alignment horizontal="right" wrapText="1" shrinkToFit="1"/>
    </xf>
    <xf numFmtId="0" fontId="0" fillId="0" borderId="0" xfId="0" applyAlignment="1">
      <alignment wrapText="1" shrinkToFit="1"/>
    </xf>
    <xf numFmtId="0" fontId="27" fillId="0" borderId="0" xfId="0" applyFont="1" applyAlignment="1">
      <alignment horizontal="right" wrapText="1" shrinkToFit="1"/>
    </xf>
    <xf numFmtId="0" fontId="18" fillId="0" borderId="0" xfId="0" applyFont="1" applyAlignment="1">
      <alignment horizontal="right" wrapText="1" shrinkToFit="1"/>
    </xf>
    <xf numFmtId="0" fontId="0" fillId="0" borderId="0" xfId="0" applyAlignment="1">
      <alignment horizontal="right" wrapText="1" shrinkToFit="1"/>
    </xf>
    <xf numFmtId="166" fontId="0" fillId="0" borderId="0" xfId="0" applyNumberFormat="1"/>
    <xf numFmtId="0" fontId="0" fillId="0" borderId="0" xfId="0"/>
    <xf numFmtId="41" fontId="0" fillId="0" borderId="0" xfId="0" applyNumberFormat="1"/>
    <xf numFmtId="0" fontId="27" fillId="0" borderId="0" xfId="0" applyFont="1" applyAlignment="1">
      <alignment horizontal="right"/>
    </xf>
    <xf numFmtId="0" fontId="18" fillId="0" borderId="0" xfId="0" applyFont="1" applyAlignment="1">
      <alignment horizontal="right" wrapText="1"/>
    </xf>
  </cellXfs>
  <cellStyles count="44">
    <cellStyle name="20 % - Accent1" xfId="21" builtinId="30" customBuiltin="1"/>
    <cellStyle name="20 % - Accent2" xfId="25" builtinId="34" customBuiltin="1"/>
    <cellStyle name="20 % - Accent3" xfId="29" builtinId="38" customBuiltin="1"/>
    <cellStyle name="20 % - Accent4" xfId="33" builtinId="42" customBuiltin="1"/>
    <cellStyle name="20 % - Accent5" xfId="37" builtinId="46" customBuiltin="1"/>
    <cellStyle name="20 % - Accent6" xfId="41" builtinId="50" customBuiltin="1"/>
    <cellStyle name="40 % - Accent1" xfId="22" builtinId="31" customBuiltin="1"/>
    <cellStyle name="40 % - Accent2" xfId="26" builtinId="35" customBuiltin="1"/>
    <cellStyle name="40 % - Accent3" xfId="30" builtinId="39" customBuiltin="1"/>
    <cellStyle name="40 % - Accent4" xfId="34" builtinId="43" customBuiltin="1"/>
    <cellStyle name="40 % - Accent5" xfId="38" builtinId="47" customBuiltin="1"/>
    <cellStyle name="40 % - Accent6" xfId="42" builtinId="51" customBuiltin="1"/>
    <cellStyle name="60 % - Accent1" xfId="23" builtinId="32" customBuiltin="1"/>
    <cellStyle name="60 % - Accent2" xfId="27" builtinId="36" customBuiltin="1"/>
    <cellStyle name="60 % - Accent3" xfId="31" builtinId="40" customBuiltin="1"/>
    <cellStyle name="60 % - Accent4" xfId="35" builtinId="44" customBuiltin="1"/>
    <cellStyle name="60 % - Accent5" xfId="39" builtinId="48" customBuiltin="1"/>
    <cellStyle name="60 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Avertissement" xfId="16" builtinId="11" customBuiltin="1"/>
    <cellStyle name="Calcul" xfId="13" builtinId="22" customBuiltin="1"/>
    <cellStyle name="Cellule liée" xfId="14" builtinId="24" customBuiltin="1"/>
    <cellStyle name="Commentaire" xfId="17" builtinId="10" customBuiltin="1"/>
    <cellStyle name="Entrée" xfId="11" builtinId="20" customBuiltin="1"/>
    <cellStyle name="Insatisfaisant" xfId="9" builtinId="27" customBuiltin="1"/>
    <cellStyle name="Milliers" xfId="1" builtinId="3"/>
    <cellStyle name="Neutre" xfId="10" builtinId="28" customBuiltin="1"/>
    <cellStyle name="Normal" xfId="0" builtinId="0"/>
    <cellStyle name="Pourcentage" xfId="2" builtinId="5"/>
    <cellStyle name="Satisfaisant" xfId="8" builtinId="26" customBuiltin="1"/>
    <cellStyle name="Sortie" xfId="12" builtinId="21" customBuiltin="1"/>
    <cellStyle name="Texte explicatif" xfId="18" builtinId="53" customBuiltin="1"/>
    <cellStyle name="Titre" xfId="3" builtinId="15" customBuiltin="1"/>
    <cellStyle name="Titre 1" xfId="4" builtinId="16" customBuiltin="1"/>
    <cellStyle name="Titre 2" xfId="5" builtinId="17" customBuiltin="1"/>
    <cellStyle name="Titre 3" xfId="6" builtinId="18" customBuiltin="1"/>
    <cellStyle name="Titre 4" xfId="7" builtinId="19" customBuiltin="1"/>
    <cellStyle name="Total" xfId="19" builtinId="25" customBuiltin="1"/>
    <cellStyle name="Vérification" xfId="15" builtinId="23" customBuiltin="1"/>
  </cellStyles>
  <dxfs count="35">
    <dxf>
      <numFmt numFmtId="168" formatCode="_-* #,##0\ _€_-;\-* #,##0\ _€_-;_-* &quot;-&quot;??\ _€_-;_-@_-"/>
    </dxf>
    <dxf>
      <numFmt numFmtId="168" formatCode="_-* #,##0\ _€_-;\-* #,##0\ _€_-;_-* &quot;-&quot;??\ _€_-;_-@_-"/>
    </dxf>
    <dxf>
      <numFmt numFmtId="168" formatCode="_-* #,##0\ _€_-;\-* #,##0\ _€_-;_-* &quot;-&quot;??\ _€_-;_-@_-"/>
    </dxf>
    <dxf>
      <numFmt numFmtId="168" formatCode="_-* #,##0\ _€_-;\-* #,##0\ _€_-;_-* &quot;-&quot;??\ _€_-;_-@_-"/>
    </dxf>
    <dxf>
      <numFmt numFmtId="168" formatCode="_-* #,##0\ _€_-;\-* #,##0\ _€_-;_-* &quot;-&quot;??\ _€_-;_-@_-"/>
    </dxf>
    <dxf>
      <numFmt numFmtId="168" formatCode="_-* #,##0\ _€_-;\-* #,##0\ _€_-;_-* &quot;-&quot;??\ _€_-;_-@_-"/>
    </dxf>
    <dxf>
      <numFmt numFmtId="168" formatCode="_-* #,##0\ _€_-;\-* #,##0\ _€_-;_-* &quot;-&quot;??\ _€_-;_-@_-"/>
    </dxf>
    <dxf>
      <numFmt numFmtId="168" formatCode="_-* #,##0\ _€_-;\-* #,##0\ _€_-;_-* &quot;-&quot;??\ _€_-;_-@_-"/>
    </dxf>
    <dxf>
      <numFmt numFmtId="168" formatCode="_-* #,##0\ _€_-;\-* #,##0\ _€_-;_-* &quot;-&quot;??\ _€_-;_-@_-"/>
    </dxf>
    <dxf>
      <numFmt numFmtId="168" formatCode="_-* #,##0\ _€_-;\-* #,##0\ _€_-;_-* &quot;-&quot;??\ _€_-;_-@_-"/>
    </dxf>
    <dxf>
      <numFmt numFmtId="168" formatCode="_-* #,##0\ _€_-;\-* #,##0\ _€_-;_-* &quot;-&quot;??\ _€_-;_-@_-"/>
    </dxf>
    <dxf>
      <numFmt numFmtId="168" formatCode="_-* #,##0\ _€_-;\-* #,##0\ _€_-;_-* &quot;-&quot;??\ _€_-;_-@_-"/>
    </dxf>
    <dxf>
      <numFmt numFmtId="168" formatCode="_-* #,##0\ _€_-;\-* #,##0\ _€_-;_-* &quot;-&quot;??\ _€_-;_-@_-"/>
    </dxf>
    <dxf>
      <numFmt numFmtId="168" formatCode="_-* #,##0\ _€_-;\-* #,##0\ _€_-;_-* &quot;-&quot;??\ _€_-;_-@_-"/>
    </dxf>
    <dxf>
      <numFmt numFmtId="168" formatCode="_-* #,##0\ _€_-;\-* #,##0\ _€_-;_-* &quot;-&quot;??\ _€_-;_-@_-"/>
    </dxf>
    <dxf>
      <numFmt numFmtId="168" formatCode="_-* #,##0\ _€_-;\-* #,##0\ _€_-;_-* &quot;-&quot;??\ _€_-;_-@_-"/>
    </dxf>
    <dxf>
      <numFmt numFmtId="168" formatCode="_-* #,##0\ _€_-;\-* #,##0\ _€_-;_-* &quot;-&quot;??\ _€_-;_-@_-"/>
    </dxf>
    <dxf>
      <numFmt numFmtId="168" formatCode="_-* #,##0\ _€_-;\-* #,##0\ _€_-;_-* &quot;-&quot;??\ _€_-;_-@_-"/>
    </dxf>
    <dxf>
      <numFmt numFmtId="168" formatCode="_-* #,##0\ _€_-;\-* #,##0\ _€_-;_-* &quot;-&quot;??\ _€_-;_-@_-"/>
    </dxf>
    <dxf>
      <numFmt numFmtId="168" formatCode="_-* #,##0\ _€_-;\-* #,##0\ _€_-;_-* &quot;-&quot;??\ _€_-;_-@_-"/>
    </dxf>
    <dxf>
      <numFmt numFmtId="33" formatCode="_-* #,##0\ _€_-;\-* #,##0\ _€_-;_-* &quot;-&quot;\ _€_-;_-@_-"/>
    </dxf>
    <dxf>
      <numFmt numFmtId="35" formatCode="_-* #,##0.00\ _€_-;\-* #,##0.00\ _€_-;_-* &quot;-&quot;??\ _€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8" formatCode="_-* #,##0\ _€_-;\-* #,##0\ _€_-;_-* &quot;-&quot;??\ _€_-;_-@_-"/>
    </dxf>
    <dxf>
      <numFmt numFmtId="168" formatCode="_-* #,##0\ _€_-;\-* #,##0\ _€_-;_-* &quot;-&quot;??\ _€_-;_-@_-"/>
    </dxf>
    <dxf>
      <numFmt numFmtId="168" formatCode="_-* #,##0\ _€_-;\-* #,##0\ _€_-;_-* &quot;-&quot;??\ _€_-;_-@_-"/>
    </dxf>
    <dxf>
      <numFmt numFmtId="168" formatCode="_-* #,##0\ _€_-;\-* #,##0\ _€_-;_-* &quot;-&quot;??\ _€_-;_-@_-"/>
    </dxf>
    <dxf>
      <numFmt numFmtId="168" formatCode="_-* #,##0\ _€_-;\-* #,##0\ _€_-;_-* &quot;-&quot;??\ _€_-;_-@_-"/>
    </dxf>
    <dxf>
      <numFmt numFmtId="168" formatCode="_-* #,##0\ _€_-;\-* #,##0\ _€_-;_-* &quot;-&quot;??\ _€_-;_-@_-"/>
    </dxf>
    <dxf>
      <numFmt numFmtId="168" formatCode="_-* #,##0\ _€_-;\-* #,##0\ _€_-;_-* &quot;-&quot;??\ _€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_-* #,##0\ _€_-;\-* #,##0\ _€_-;_-* &quot;-&quot;??\ _€_-;_-@_-"/>
    </dxf>
    <dxf>
      <numFmt numFmtId="1" formatCode="0"/>
    </dxf>
  </dxfs>
  <tableStyles count="0" defaultTableStyle="TableStyleMedium9" defaultPivotStyle="PivotStyleLight16"/>
  <colors>
    <mruColors>
      <color rgb="FFE6B717"/>
      <color rgb="FFF6E29C"/>
      <color rgb="FF9A5D3D"/>
      <color rgb="FF7568DF"/>
      <color rgb="FF286653"/>
      <color rgb="FFE65F17"/>
      <color rgb="FF2F24A0"/>
      <color rgb="FF0F986E"/>
      <color rgb="FF6A92D4"/>
      <color rgb="FF67E4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worksheet" Target="worksheets/sheet2.xml"/><Relationship Id="rId18" Type="http://schemas.openxmlformats.org/officeDocument/2006/relationships/worksheet" Target="worksheets/sheet7.xml"/><Relationship Id="rId26" Type="http://schemas.openxmlformats.org/officeDocument/2006/relationships/styles" Target="styles.xml"/><Relationship Id="rId3" Type="http://schemas.openxmlformats.org/officeDocument/2006/relationships/chartsheet" Target="chartsheets/sheet2.xml"/><Relationship Id="rId21" Type="http://schemas.openxmlformats.org/officeDocument/2006/relationships/worksheet" Target="worksheets/sheet10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17" Type="http://schemas.openxmlformats.org/officeDocument/2006/relationships/worksheet" Target="worksheets/sheet6.xml"/><Relationship Id="rId25" Type="http://schemas.openxmlformats.org/officeDocument/2006/relationships/theme" Target="theme/theme1.xml"/><Relationship Id="rId2" Type="http://schemas.openxmlformats.org/officeDocument/2006/relationships/chartsheet" Target="chartsheets/sheet1.xml"/><Relationship Id="rId16" Type="http://schemas.openxmlformats.org/officeDocument/2006/relationships/worksheet" Target="worksheets/sheet5.xml"/><Relationship Id="rId20" Type="http://schemas.openxmlformats.org/officeDocument/2006/relationships/worksheet" Target="worksheets/sheet9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24" Type="http://schemas.openxmlformats.org/officeDocument/2006/relationships/pivotCacheDefinition" Target="pivotCache/pivotCacheDefinition2.xml"/><Relationship Id="rId5" Type="http://schemas.openxmlformats.org/officeDocument/2006/relationships/chartsheet" Target="chartsheets/sheet4.xml"/><Relationship Id="rId15" Type="http://schemas.openxmlformats.org/officeDocument/2006/relationships/worksheet" Target="worksheets/sheet4.xml"/><Relationship Id="rId23" Type="http://schemas.openxmlformats.org/officeDocument/2006/relationships/pivotCacheDefinition" Target="pivotCache/pivotCacheDefinition1.xml"/><Relationship Id="rId28" Type="http://schemas.openxmlformats.org/officeDocument/2006/relationships/calcChain" Target="calcChain.xml"/><Relationship Id="rId10" Type="http://schemas.openxmlformats.org/officeDocument/2006/relationships/chartsheet" Target="chartsheets/sheet9.xml"/><Relationship Id="rId19" Type="http://schemas.openxmlformats.org/officeDocument/2006/relationships/worksheet" Target="worksheets/sheet8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worksheet" Target="worksheets/sheet3.xml"/><Relationship Id="rId22" Type="http://schemas.openxmlformats.org/officeDocument/2006/relationships/worksheet" Target="worksheets/sheet11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.xml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6.xml"/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8.xml"/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0.xml"/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2.xml"/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4.xml"/><Relationship Id="rId1" Type="http://schemas.openxmlformats.org/officeDocument/2006/relationships/themeOverride" Target="../theme/themeOverride7.xml"/></Relationships>
</file>

<file path=xl/charts/_rels/chart8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6.xml"/><Relationship Id="rId1" Type="http://schemas.openxmlformats.org/officeDocument/2006/relationships/themeOverride" Target="../theme/themeOverride8.xml"/></Relationships>
</file>

<file path=xl/charts/_rels/chart9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8.xml"/><Relationship Id="rId1" Type="http://schemas.openxmlformats.org/officeDocument/2006/relationships/themeOverride" Target="../theme/themeOverride9.xml"/></Relationships>
</file>

<file path=xl/charts/_rels/chart10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0.xml"/><Relationship Id="rId1" Type="http://schemas.openxmlformats.org/officeDocument/2006/relationships/themeOverride" Target="../theme/themeOverride10.xml"/></Relationships>
</file>

<file path=xl/charts/_rels/chart1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2.xml"/><Relationship Id="rId1" Type="http://schemas.openxmlformats.org/officeDocument/2006/relationships/themeOverride" Target="../theme/themeOverrid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1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85000"/>
            </a:schemeClr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75000"/>
            </a:schemeClr>
          </a:solidFill>
        </c:spPr>
      </c:pivotFmt>
      <c:pivotFmt>
        <c:idx val="9"/>
        <c:spPr>
          <a:solidFill>
            <a:schemeClr val="accent6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</c:pivotFmt>
      <c:pivotFmt>
        <c:idx val="20"/>
        <c:spPr>
          <a:solidFill>
            <a:schemeClr val="accent3"/>
          </a:solidFill>
        </c:spPr>
        <c:marker>
          <c:symbol val="none"/>
        </c:marker>
      </c:pivotFmt>
      <c:pivotFmt>
        <c:idx val="21"/>
        <c:spPr>
          <a:solidFill>
            <a:schemeClr val="bg1">
              <a:lumMod val="9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5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4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>
              <a:lumMod val="9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3"/>
          </a:solidFill>
        </c:spPr>
        <c:marker>
          <c:symbol val="none"/>
        </c:marker>
      </c:pivotFmt>
      <c:pivotFmt>
        <c:idx val="36"/>
        <c:spPr>
          <a:solidFill>
            <a:schemeClr val="accent5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109110239490365"/>
          <c:y val="2.4477472269120039E-2"/>
          <c:w val="0.75734708989644406"/>
          <c:h val="0.873304485079731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'stocks sepal'!$A$44</c:f>
              <c:strCache>
                <c:ptCount val="1"/>
                <c:pt idx="0">
                  <c:v>esp. urbain</c:v>
                </c:pt>
              </c:strCache>
            </c:strRef>
          </c:tx>
          <c:spPr>
            <a:solidFill>
              <a:srgbClr val="8E736A"/>
            </a:solidFill>
          </c:spPr>
          <c:invertIfNegative val="0"/>
          <c:cat>
            <c:numRef>
              <c:f>'stocks sepal'!$B$38:$E$38</c:f>
              <c:numCache>
                <c:formatCode>0</c:formatCod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numCache>
            </c:numRef>
          </c:cat>
          <c:val>
            <c:numRef>
              <c:f>'stocks sepal'!$B$44:$E$44</c:f>
              <c:numCache>
                <c:formatCode>0.0%</c:formatCode>
                <c:ptCount val="4"/>
                <c:pt idx="0">
                  <c:v>0.69356037108331459</c:v>
                </c:pt>
                <c:pt idx="1">
                  <c:v>0.6933752007310432</c:v>
                </c:pt>
                <c:pt idx="2">
                  <c:v>0.69614881969017528</c:v>
                </c:pt>
                <c:pt idx="3">
                  <c:v>0.69758370811940329</c:v>
                </c:pt>
              </c:numCache>
            </c:numRef>
          </c:val>
        </c:ser>
        <c:ser>
          <c:idx val="1"/>
          <c:order val="1"/>
          <c:tx>
            <c:strRef>
              <c:f>'stocks sepal'!$A$45</c:f>
              <c:strCache>
                <c:ptCount val="1"/>
                <c:pt idx="0">
                  <c:v>activités</c:v>
                </c:pt>
              </c:strCache>
            </c:strRef>
          </c:tx>
          <c:spPr>
            <a:solidFill>
              <a:srgbClr val="727CA3"/>
            </a:solidFill>
          </c:spPr>
          <c:invertIfNegative val="0"/>
          <c:cat>
            <c:numRef>
              <c:f>'stocks sepal'!$B$38:$E$38</c:f>
              <c:numCache>
                <c:formatCode>0</c:formatCod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numCache>
            </c:numRef>
          </c:cat>
          <c:val>
            <c:numRef>
              <c:f>'stocks sepal'!$B$45:$E$45</c:f>
              <c:numCache>
                <c:formatCode>0.0%</c:formatCode>
                <c:ptCount val="4"/>
                <c:pt idx="0">
                  <c:v>0.18687817150356864</c:v>
                </c:pt>
                <c:pt idx="1">
                  <c:v>0.18750379721462171</c:v>
                </c:pt>
                <c:pt idx="2">
                  <c:v>0.18905425523642599</c:v>
                </c:pt>
                <c:pt idx="3">
                  <c:v>0.18196908085372709</c:v>
                </c:pt>
              </c:numCache>
            </c:numRef>
          </c:val>
        </c:ser>
        <c:ser>
          <c:idx val="2"/>
          <c:order val="2"/>
          <c:tx>
            <c:strRef>
              <c:f>'stocks sepal'!$A$46</c:f>
              <c:strCache>
                <c:ptCount val="1"/>
                <c:pt idx="0">
                  <c:v>esp. en mutation</c:v>
                </c:pt>
              </c:strCache>
            </c:strRef>
          </c:tx>
          <c:spPr>
            <a:solidFill>
              <a:sysClr val="window" lastClr="FFFFFF">
                <a:lumMod val="95000"/>
              </a:sysClr>
            </a:solidFill>
          </c:spPr>
          <c:invertIfNegative val="0"/>
          <c:cat>
            <c:numRef>
              <c:f>'stocks sepal'!$B$38:$E$38</c:f>
              <c:numCache>
                <c:formatCode>0</c:formatCod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numCache>
            </c:numRef>
          </c:cat>
          <c:val>
            <c:numRef>
              <c:f>'stocks sepal'!$B$46:$E$46</c:f>
              <c:numCache>
                <c:formatCode>0.0%</c:formatCode>
                <c:ptCount val="4"/>
                <c:pt idx="0">
                  <c:v>8.3905724178904521E-3</c:v>
                </c:pt>
                <c:pt idx="1">
                  <c:v>8.6221583507588816E-3</c:v>
                </c:pt>
                <c:pt idx="2">
                  <c:v>7.321831489851236E-3</c:v>
                </c:pt>
                <c:pt idx="3">
                  <c:v>1.3388607739198411E-2</c:v>
                </c:pt>
              </c:numCache>
            </c:numRef>
          </c:val>
        </c:ser>
        <c:ser>
          <c:idx val="3"/>
          <c:order val="3"/>
          <c:tx>
            <c:strRef>
              <c:f>'stocks sepal'!$A$47</c:f>
              <c:strCache>
                <c:ptCount val="1"/>
                <c:pt idx="0">
                  <c:v>esp. agricoles</c:v>
                </c:pt>
              </c:strCache>
            </c:strRef>
          </c:tx>
          <c:spPr>
            <a:solidFill>
              <a:srgbClr val="FADA7A"/>
            </a:solidFill>
          </c:spPr>
          <c:invertIfNegative val="0"/>
          <c:cat>
            <c:numRef>
              <c:f>'stocks sepal'!$B$38:$E$38</c:f>
              <c:numCache>
                <c:formatCode>0</c:formatCod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numCache>
            </c:numRef>
          </c:cat>
          <c:val>
            <c:numRef>
              <c:f>'stocks sepal'!$B$47:$E$47</c:f>
              <c:numCache>
                <c:formatCode>0.0%</c:formatCode>
                <c:ptCount val="4"/>
                <c:pt idx="0">
                  <c:v>2.963492831863809E-3</c:v>
                </c:pt>
                <c:pt idx="1">
                  <c:v>2.2914515402137231E-3</c:v>
                </c:pt>
                <c:pt idx="2">
                  <c:v>2.9549431323352771E-3</c:v>
                </c:pt>
                <c:pt idx="3">
                  <c:v>2.9807769528936261E-3</c:v>
                </c:pt>
              </c:numCache>
            </c:numRef>
          </c:val>
        </c:ser>
        <c:ser>
          <c:idx val="4"/>
          <c:order val="4"/>
          <c:tx>
            <c:strRef>
              <c:f>'stocks sepal'!$A$48</c:f>
              <c:strCache>
                <c:ptCount val="1"/>
                <c:pt idx="0">
                  <c:v>esp. naturels</c:v>
                </c:pt>
              </c:strCache>
            </c:strRef>
          </c:tx>
          <c:spPr>
            <a:solidFill>
              <a:srgbClr val="D2DA7A"/>
            </a:solidFill>
          </c:spPr>
          <c:invertIfNegative val="0"/>
          <c:cat>
            <c:numRef>
              <c:f>'stocks sepal'!$B$38:$E$38</c:f>
              <c:numCache>
                <c:formatCode>0</c:formatCod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numCache>
            </c:numRef>
          </c:cat>
          <c:val>
            <c:numRef>
              <c:f>'stocks sepal'!$B$48:$E$48</c:f>
              <c:numCache>
                <c:formatCode>0.0%</c:formatCode>
                <c:ptCount val="4"/>
                <c:pt idx="0">
                  <c:v>0.10820739216336241</c:v>
                </c:pt>
                <c:pt idx="1">
                  <c:v>0.10820739216336239</c:v>
                </c:pt>
                <c:pt idx="2">
                  <c:v>0.10452015045121221</c:v>
                </c:pt>
                <c:pt idx="3">
                  <c:v>0.10407782633477761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serLines>
          <c:spPr>
            <a:ln cap="rnd">
              <a:solidFill>
                <a:srgbClr val="C00000"/>
              </a:solidFill>
            </a:ln>
          </c:spPr>
        </c:serLines>
        <c:axId val="260558976"/>
        <c:axId val="260632560"/>
      </c:barChart>
      <c:catAx>
        <c:axId val="260558976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txPr>
          <a:bodyPr rot="0" anchor="t" anchorCtr="1"/>
          <a:lstStyle/>
          <a:p>
            <a:pPr>
              <a:defRPr sz="1100" b="1"/>
            </a:pPr>
            <a:endParaRPr lang="fr-FR"/>
          </a:p>
        </c:txPr>
        <c:crossAx val="260632560"/>
        <c:crosses val="autoZero"/>
        <c:auto val="1"/>
        <c:lblAlgn val="ctr"/>
        <c:lblOffset val="100"/>
        <c:noMultiLvlLbl val="0"/>
      </c:catAx>
      <c:valAx>
        <c:axId val="260632560"/>
        <c:scaling>
          <c:orientation val="minMax"/>
          <c:max val="1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100" b="1"/>
            </a:pPr>
            <a:endParaRPr lang="fr-FR"/>
          </a:p>
        </c:txPr>
        <c:crossAx val="260558976"/>
        <c:crosses val="autoZero"/>
        <c:crossBetween val="between"/>
        <c:majorUnit val="0.5"/>
      </c:valAx>
    </c:plotArea>
    <c:legend>
      <c:legendPos val="b"/>
      <c:layout/>
      <c:overlay val="0"/>
    </c:legend>
    <c:plotVisOnly val="1"/>
    <c:dispBlanksAs val="gap"/>
    <c:showDLblsOverMax val="0"/>
  </c:chart>
  <c:userShapes r:id="rId2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lrMapOvr bg1="lt1" tx1="dk1" bg2="lt2" tx2="dk2" accent1="accent1" accent2="accent2" accent3="accent3" accent4="accent4" accent5="accent5" accent6="accent6" hlink="hlink" folHlink="folHlink"/>
  <c:pivotSource>
    <c:name>[data_tpl.xlsx]tcd origine 00 10!Tableau croisé dynamique17</c:name>
    <c:fmtId val="1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1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85000"/>
            </a:schemeClr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75000"/>
            </a:schemeClr>
          </a:solidFill>
        </c:spPr>
      </c:pivotFmt>
      <c:pivotFmt>
        <c:idx val="9"/>
        <c:spPr>
          <a:solidFill>
            <a:schemeClr val="accent6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</c:pivotFmt>
      <c:pivotFmt>
        <c:idx val="20"/>
        <c:spPr>
          <a:solidFill>
            <a:schemeClr val="accent3"/>
          </a:solidFill>
        </c:spPr>
        <c:marker>
          <c:symbol val="none"/>
        </c:marker>
      </c:pivotFmt>
      <c:pivotFmt>
        <c:idx val="21"/>
        <c:spPr>
          <a:solidFill>
            <a:schemeClr val="bg1">
              <a:lumMod val="9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5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4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>
              <a:lumMod val="9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3"/>
          </a:solidFill>
        </c:spPr>
        <c:marker>
          <c:symbol val="none"/>
        </c:marker>
      </c:pivotFmt>
      <c:pivotFmt>
        <c:idx val="36"/>
        <c:spPr>
          <a:solidFill>
            <a:schemeClr val="accent5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rgbClr val="727CA3"/>
          </a:solidFill>
        </c:spPr>
        <c:marker>
          <c:symbol val="none"/>
        </c:marker>
      </c:pivotFmt>
      <c:pivotFmt>
        <c:idx val="44"/>
        <c:spPr>
          <a:solidFill>
            <a:srgbClr val="FADA7A"/>
          </a:solidFill>
        </c:spPr>
        <c:marker>
          <c:symbol val="none"/>
        </c:marker>
      </c:pivotFmt>
      <c:pivotFmt>
        <c:idx val="45"/>
        <c:spPr>
          <a:solidFill>
            <a:sysClr val="window" lastClr="FFFFFF">
              <a:lumMod val="95000"/>
            </a:sysClr>
          </a:solidFill>
        </c:spPr>
        <c:marker>
          <c:symbol val="none"/>
        </c:marker>
      </c:pivotFmt>
      <c:pivotFmt>
        <c:idx val="46"/>
        <c:spPr>
          <a:solidFill>
            <a:srgbClr val="D2DA7A"/>
          </a:solidFill>
        </c:spPr>
        <c:marker>
          <c:symbol val="none"/>
        </c:marker>
      </c:pivotFmt>
      <c:pivotFmt>
        <c:idx val="47"/>
        <c:spPr>
          <a:solidFill>
            <a:srgbClr val="8E736A"/>
          </a:solidFill>
        </c:spPr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spPr>
          <a:solidFill>
            <a:srgbClr val="FADA7A"/>
          </a:solidFill>
        </c:spPr>
        <c:marker>
          <c:symbol val="none"/>
        </c:marker>
      </c:pivotFmt>
      <c:pivotFmt>
        <c:idx val="50"/>
        <c:spPr>
          <a:solidFill>
            <a:sysClr val="window" lastClr="FFFFFF">
              <a:lumMod val="95000"/>
            </a:sysClr>
          </a:solidFill>
        </c:spPr>
        <c:marker>
          <c:symbol val="none"/>
        </c:marker>
      </c:pivotFmt>
      <c:pivotFmt>
        <c:idx val="51"/>
        <c:spPr>
          <a:solidFill>
            <a:srgbClr val="D2DA7A"/>
          </a:solidFill>
        </c:spPr>
        <c:marker>
          <c:symbol val="none"/>
        </c:marker>
      </c:pivotFmt>
      <c:pivotFmt>
        <c:idx val="52"/>
        <c:spPr>
          <a:solidFill>
            <a:srgbClr val="8E736A"/>
          </a:solidFill>
        </c:spPr>
        <c:marker>
          <c:symbol val="none"/>
        </c:marker>
      </c:pivotFmt>
      <c:pivotFmt>
        <c:idx val="53"/>
        <c:spPr>
          <a:solidFill>
            <a:srgbClr val="727CA3"/>
          </a:solidFill>
        </c:spPr>
        <c:marker>
          <c:symbol val="none"/>
        </c:marker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</c:pivotFmt>
    </c:pivotFmts>
    <c:plotArea>
      <c:layout>
        <c:manualLayout>
          <c:layoutTarget val="inner"/>
          <c:xMode val="edge"/>
          <c:yMode val="edge"/>
          <c:x val="0.11109110239490365"/>
          <c:y val="2.4477472269120039E-2"/>
          <c:w val="0.86252181812614392"/>
          <c:h val="0.873304485079731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'tcd origine 00 10'!$B$3:$B$4</c:f>
              <c:strCache>
                <c:ptCount val="1"/>
                <c:pt idx="0">
                  <c:v>Esp. urbain</c:v>
                </c:pt>
              </c:strCache>
            </c:strRef>
          </c:tx>
          <c:spPr>
            <a:solidFill>
              <a:srgbClr val="8E736A"/>
            </a:solidFill>
          </c:spPr>
          <c:invertIfNegative val="0"/>
          <c:cat>
            <c:strRef>
              <c:f>'tcd origine 00 10'!$A$5:$A$10</c:f>
              <c:strCache>
                <c:ptCount val="5"/>
                <c:pt idx="0">
                  <c:v>Esp. en mutation</c:v>
                </c:pt>
                <c:pt idx="1">
                  <c:v>Esp. naturel</c:v>
                </c:pt>
                <c:pt idx="2">
                  <c:v>Esp. urbain</c:v>
                </c:pt>
                <c:pt idx="3">
                  <c:v>Esp. agricole</c:v>
                </c:pt>
                <c:pt idx="4">
                  <c:v>Activités</c:v>
                </c:pt>
              </c:strCache>
            </c:strRef>
          </c:cat>
          <c:val>
            <c:numRef>
              <c:f>'tcd origine 00 10'!$B$5:$B$10</c:f>
              <c:numCache>
                <c:formatCode>_-* #\ ##0\ _€_-;\-* #\ ##0\ _€_-;_-* "-"??\ _€_-;_-@_-</c:formatCode>
                <c:ptCount val="5"/>
                <c:pt idx="0">
                  <c:v>16.604817240756219</c:v>
                </c:pt>
                <c:pt idx="1">
                  <c:v>0.34728805116346095</c:v>
                </c:pt>
                <c:pt idx="3">
                  <c:v>6.0262117252005734</c:v>
                </c:pt>
              </c:numCache>
            </c:numRef>
          </c:val>
        </c:ser>
        <c:ser>
          <c:idx val="1"/>
          <c:order val="1"/>
          <c:tx>
            <c:strRef>
              <c:f>'tcd origine 00 10'!$C$3:$C$4</c:f>
              <c:strCache>
                <c:ptCount val="1"/>
                <c:pt idx="0">
                  <c:v>Activités</c:v>
                </c:pt>
              </c:strCache>
            </c:strRef>
          </c:tx>
          <c:spPr>
            <a:solidFill>
              <a:srgbClr val="727CA3"/>
            </a:solidFill>
          </c:spPr>
          <c:invertIfNegative val="0"/>
          <c:cat>
            <c:strRef>
              <c:f>'tcd origine 00 10'!$A$5:$A$10</c:f>
              <c:strCache>
                <c:ptCount val="5"/>
                <c:pt idx="0">
                  <c:v>Esp. en mutation</c:v>
                </c:pt>
                <c:pt idx="1">
                  <c:v>Esp. naturel</c:v>
                </c:pt>
                <c:pt idx="2">
                  <c:v>Esp. urbain</c:v>
                </c:pt>
                <c:pt idx="3">
                  <c:v>Esp. agricole</c:v>
                </c:pt>
                <c:pt idx="4">
                  <c:v>Activités</c:v>
                </c:pt>
              </c:strCache>
            </c:strRef>
          </c:cat>
          <c:val>
            <c:numRef>
              <c:f>'tcd origine 00 10'!$C$5:$C$10</c:f>
              <c:numCache>
                <c:formatCode>_-* #\ ##0\ _€_-;\-* #\ ##0\ _€_-;_-* "-"??\ _€_-;_-@_-</c:formatCode>
                <c:ptCount val="5"/>
                <c:pt idx="0">
                  <c:v>6.1017134946266722</c:v>
                </c:pt>
                <c:pt idx="1">
                  <c:v>8.9806213923368396</c:v>
                </c:pt>
                <c:pt idx="2">
                  <c:v>2.3852433800277568</c:v>
                </c:pt>
              </c:numCache>
            </c:numRef>
          </c:val>
        </c:ser>
        <c:ser>
          <c:idx val="2"/>
          <c:order val="2"/>
          <c:tx>
            <c:strRef>
              <c:f>'tcd origine 00 10'!$D$3:$D$4</c:f>
              <c:strCache>
                <c:ptCount val="1"/>
                <c:pt idx="0">
                  <c:v>Esp. en mutation</c:v>
                </c:pt>
              </c:strCache>
            </c:strRef>
          </c:tx>
          <c:spPr>
            <a:solidFill>
              <a:sysClr val="window" lastClr="FFFFFF">
                <a:lumMod val="95000"/>
              </a:sysClr>
            </a:solidFill>
          </c:spPr>
          <c:invertIfNegative val="0"/>
          <c:cat>
            <c:strRef>
              <c:f>'tcd origine 00 10'!$A$5:$A$10</c:f>
              <c:strCache>
                <c:ptCount val="5"/>
                <c:pt idx="0">
                  <c:v>Esp. en mutation</c:v>
                </c:pt>
                <c:pt idx="1">
                  <c:v>Esp. naturel</c:v>
                </c:pt>
                <c:pt idx="2">
                  <c:v>Esp. urbain</c:v>
                </c:pt>
                <c:pt idx="3">
                  <c:v>Esp. agricole</c:v>
                </c:pt>
                <c:pt idx="4">
                  <c:v>Activités</c:v>
                </c:pt>
              </c:strCache>
            </c:strRef>
          </c:cat>
          <c:val>
            <c:numRef>
              <c:f>'tcd origine 00 10'!$D$5:$D$10</c:f>
              <c:numCache>
                <c:formatCode>_-* #\ ##0\ _€_-;\-* #\ ##0\ _€_-;_-* "-"??\ _€_-;_-@_-</c:formatCode>
                <c:ptCount val="5"/>
                <c:pt idx="1">
                  <c:v>9.6463781186759672</c:v>
                </c:pt>
                <c:pt idx="2">
                  <c:v>4.3503398605255708</c:v>
                </c:pt>
                <c:pt idx="4">
                  <c:v>3.812468926733322</c:v>
                </c:pt>
              </c:numCache>
            </c:numRef>
          </c:val>
        </c:ser>
        <c:ser>
          <c:idx val="3"/>
          <c:order val="3"/>
          <c:tx>
            <c:strRef>
              <c:f>'tcd origine 00 10'!$E$3:$E$4</c:f>
              <c:strCache>
                <c:ptCount val="1"/>
                <c:pt idx="0">
                  <c:v>Esp. agricole</c:v>
                </c:pt>
              </c:strCache>
            </c:strRef>
          </c:tx>
          <c:spPr>
            <a:solidFill>
              <a:srgbClr val="FADA7A"/>
            </a:solidFill>
          </c:spPr>
          <c:invertIfNegative val="0"/>
          <c:cat>
            <c:strRef>
              <c:f>'tcd origine 00 10'!$A$5:$A$10</c:f>
              <c:strCache>
                <c:ptCount val="5"/>
                <c:pt idx="0">
                  <c:v>Esp. en mutation</c:v>
                </c:pt>
                <c:pt idx="1">
                  <c:v>Esp. naturel</c:v>
                </c:pt>
                <c:pt idx="2">
                  <c:v>Esp. urbain</c:v>
                </c:pt>
                <c:pt idx="3">
                  <c:v>Esp. agricole</c:v>
                </c:pt>
                <c:pt idx="4">
                  <c:v>Activités</c:v>
                </c:pt>
              </c:strCache>
            </c:strRef>
          </c:cat>
          <c:val>
            <c:numRef>
              <c:f>'tcd origine 00 10'!$E$5:$E$10</c:f>
              <c:numCache>
                <c:formatCode>_-* #\ ##0\ _€_-;\-* #\ ##0\ _€_-;_-* "-"??\ _€_-;_-@_-</c:formatCode>
                <c:ptCount val="5"/>
                <c:pt idx="0">
                  <c:v>1.809095821025176</c:v>
                </c:pt>
                <c:pt idx="1">
                  <c:v>4.1634658170369017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60884464"/>
        <c:axId val="260885024"/>
      </c:barChart>
      <c:catAx>
        <c:axId val="260884464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fr-FR"/>
                  <a:t>occupation du sol initiale de</a:t>
                </a:r>
                <a:r>
                  <a:rPr lang="fr-FR" baseline="0"/>
                  <a:t> l'espace consommé</a:t>
                </a:r>
                <a:endParaRPr lang="fr-FR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 rot="0" anchor="t" anchorCtr="1"/>
          <a:lstStyle/>
          <a:p>
            <a:pPr>
              <a:defRPr sz="800"/>
            </a:pPr>
            <a:endParaRPr lang="fr-FR"/>
          </a:p>
        </c:txPr>
        <c:crossAx val="260885024"/>
        <c:crosses val="autoZero"/>
        <c:auto val="1"/>
        <c:lblAlgn val="ctr"/>
        <c:lblOffset val="100"/>
        <c:noMultiLvlLbl val="0"/>
      </c:catAx>
      <c:valAx>
        <c:axId val="260885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surfaces consommées en ha</a:t>
                </a:r>
              </a:p>
            </c:rich>
          </c:tx>
          <c:layout/>
          <c:overlay val="0"/>
        </c:title>
        <c:numFmt formatCode="_-* #\ ##0\ _€_-;\-* #\ ##0\ _€_-;_-* &quot;-&quot;??\ _€_-;_-@_-" sourceLinked="1"/>
        <c:majorTickMark val="out"/>
        <c:minorTickMark val="none"/>
        <c:tickLblPos val="nextTo"/>
        <c:txPr>
          <a:bodyPr/>
          <a:lstStyle/>
          <a:p>
            <a:pPr>
              <a:defRPr sz="1100" b="1"/>
            </a:pPr>
            <a:endParaRPr lang="fr-FR"/>
          </a:p>
        </c:txPr>
        <c:crossAx val="26088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824395042255583"/>
          <c:y val="0.63746853119701397"/>
          <c:w val="0.11729004454248368"/>
          <c:h val="0.18927366017592454"/>
        </c:manualLayout>
      </c:layout>
      <c:overlay val="0"/>
    </c:legend>
    <c:plotVisOnly val="1"/>
    <c:dispBlanksAs val="gap"/>
    <c:showDLblsOverMax val="0"/>
  </c:chart>
  <c:userShapes r:id="rId2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lrMapOvr bg1="lt1" tx1="dk1" bg2="lt2" tx2="dk2" accent1="accent1" accent2="accent2" accent3="accent3" accent4="accent4" accent5="accent5" accent6="accent6" hlink="hlink" folHlink="folHlink"/>
  <c:pivotSource>
    <c:name>[data_tpl.xlsx]tcd destination 00 10!Tableau croisé dynamique18</c:name>
    <c:fmtId val="1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1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85000"/>
            </a:schemeClr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75000"/>
            </a:schemeClr>
          </a:solidFill>
        </c:spPr>
      </c:pivotFmt>
      <c:pivotFmt>
        <c:idx val="9"/>
        <c:spPr>
          <a:solidFill>
            <a:schemeClr val="accent6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</c:pivotFmt>
      <c:pivotFmt>
        <c:idx val="20"/>
        <c:spPr>
          <a:solidFill>
            <a:schemeClr val="accent3"/>
          </a:solidFill>
        </c:spPr>
        <c:marker>
          <c:symbol val="none"/>
        </c:marker>
      </c:pivotFmt>
      <c:pivotFmt>
        <c:idx val="21"/>
        <c:spPr>
          <a:solidFill>
            <a:schemeClr val="bg1">
              <a:lumMod val="9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5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4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>
              <a:lumMod val="9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3"/>
          </a:solidFill>
        </c:spPr>
        <c:marker>
          <c:symbol val="none"/>
        </c:marker>
      </c:pivotFmt>
      <c:pivotFmt>
        <c:idx val="36"/>
        <c:spPr>
          <a:solidFill>
            <a:schemeClr val="accent5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spPr>
          <a:solidFill>
            <a:srgbClr val="8E736A"/>
          </a:solidFill>
        </c:spPr>
        <c:marker>
          <c:symbol val="none"/>
        </c:marker>
      </c:pivotFmt>
      <c:pivotFmt>
        <c:idx val="49"/>
        <c:spPr>
          <a:solidFill>
            <a:srgbClr val="727CA3"/>
          </a:solidFill>
        </c:spPr>
        <c:marker>
          <c:symbol val="none"/>
        </c:marker>
      </c:pivotFmt>
      <c:pivotFmt>
        <c:idx val="50"/>
        <c:spPr>
          <a:solidFill>
            <a:sysClr val="window" lastClr="FFFFFF">
              <a:lumMod val="95000"/>
            </a:sysClr>
          </a:solidFill>
        </c:spPr>
        <c:marker>
          <c:symbol val="none"/>
        </c:marker>
      </c:pivotFmt>
      <c:pivotFmt>
        <c:idx val="51"/>
        <c:spPr>
          <a:solidFill>
            <a:srgbClr val="FADA7A"/>
          </a:solidFill>
        </c:spPr>
        <c:marker>
          <c:symbol val="none"/>
        </c:marker>
      </c:pivotFmt>
      <c:pivotFmt>
        <c:idx val="52"/>
        <c:spPr>
          <a:solidFill>
            <a:srgbClr val="D2DA7A"/>
          </a:solidFill>
        </c:spPr>
        <c:marker>
          <c:symbol val="none"/>
        </c:marker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  <c:spPr>
          <a:solidFill>
            <a:srgbClr val="8E736A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marker>
          <c:symbol val="none"/>
        </c:marker>
      </c:pivotFmt>
      <c:pivotFmt>
        <c:idx val="68"/>
        <c:spPr>
          <a:solidFill>
            <a:srgbClr val="FADA7A"/>
          </a:solidFill>
        </c:spPr>
        <c:marker>
          <c:symbol val="none"/>
        </c:marker>
      </c:pivotFmt>
      <c:pivotFmt>
        <c:idx val="69"/>
        <c:spPr>
          <a:solidFill>
            <a:sysClr val="window" lastClr="FFFFFF"/>
          </a:solidFill>
        </c:spPr>
        <c:marker>
          <c:symbol val="none"/>
        </c:marker>
      </c:pivotFmt>
      <c:pivotFmt>
        <c:idx val="70"/>
        <c:spPr>
          <a:solidFill>
            <a:srgbClr val="D2DA7A"/>
          </a:solidFill>
        </c:spPr>
        <c:marker>
          <c:symbol val="none"/>
        </c:marker>
      </c:pivotFmt>
      <c:pivotFmt>
        <c:idx val="71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245565863745298"/>
          <c:y val="2.23880523348692E-2"/>
          <c:w val="0.86252181812614404"/>
          <c:h val="0.873304485079731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'tcd destination 00 10'!$B$3:$B$4</c:f>
              <c:strCache>
                <c:ptCount val="1"/>
                <c:pt idx="0">
                  <c:v>Activités</c:v>
                </c:pt>
              </c:strCache>
            </c:strRef>
          </c:tx>
          <c:invertIfNegative val="0"/>
          <c:cat>
            <c:strRef>
              <c:f>'tcd destination 00 10'!$A$5:$A$10</c:f>
              <c:strCache>
                <c:ptCount val="5"/>
                <c:pt idx="0">
                  <c:v>Esp. urbain</c:v>
                </c:pt>
                <c:pt idx="1">
                  <c:v>Activités</c:v>
                </c:pt>
                <c:pt idx="2">
                  <c:v>Esp. en mutation</c:v>
                </c:pt>
                <c:pt idx="3">
                  <c:v>Esp. agricole</c:v>
                </c:pt>
                <c:pt idx="4">
                  <c:v>Esp. naturel</c:v>
                </c:pt>
              </c:strCache>
            </c:strRef>
          </c:cat>
          <c:val>
            <c:numRef>
              <c:f>'tcd destination 00 10'!$B$5:$B$10</c:f>
              <c:numCache>
                <c:formatCode>_-* #\ ##0\ _€_-;\-* #\ ##0\ _€_-;_-* "-"??\ _€_-;_-@_-</c:formatCode>
                <c:ptCount val="5"/>
                <c:pt idx="0">
                  <c:v>1.0732243041771259</c:v>
                </c:pt>
                <c:pt idx="1">
                  <c:v>4.5064691143042461</c:v>
                </c:pt>
                <c:pt idx="2">
                  <c:v>2.158629721264588</c:v>
                </c:pt>
              </c:numCache>
            </c:numRef>
          </c:val>
        </c:ser>
        <c:ser>
          <c:idx val="1"/>
          <c:order val="1"/>
          <c:tx>
            <c:strRef>
              <c:f>'tcd destination 00 10'!$C$3:$C$4</c:f>
              <c:strCache>
                <c:ptCount val="1"/>
                <c:pt idx="0">
                  <c:v>Esp. agricole</c:v>
                </c:pt>
              </c:strCache>
            </c:strRef>
          </c:tx>
          <c:spPr>
            <a:solidFill>
              <a:srgbClr val="FADA7A"/>
            </a:solidFill>
          </c:spPr>
          <c:invertIfNegative val="0"/>
          <c:cat>
            <c:strRef>
              <c:f>'tcd destination 00 10'!$A$5:$A$10</c:f>
              <c:strCache>
                <c:ptCount val="5"/>
                <c:pt idx="0">
                  <c:v>Esp. urbain</c:v>
                </c:pt>
                <c:pt idx="1">
                  <c:v>Activités</c:v>
                </c:pt>
                <c:pt idx="2">
                  <c:v>Esp. en mutation</c:v>
                </c:pt>
                <c:pt idx="3">
                  <c:v>Esp. agricole</c:v>
                </c:pt>
                <c:pt idx="4">
                  <c:v>Esp. naturel</c:v>
                </c:pt>
              </c:strCache>
            </c:strRef>
          </c:cat>
          <c:val>
            <c:numRef>
              <c:f>'tcd destination 00 10'!$C$5:$C$10</c:f>
              <c:numCache>
                <c:formatCode>_-* #\ ##0\ _€_-;\-* #\ ##0\ _€_-;_-* "-"??\ _€_-;_-@_-</c:formatCode>
                <c:ptCount val="5"/>
                <c:pt idx="3">
                  <c:v>1.809095821025176</c:v>
                </c:pt>
              </c:numCache>
            </c:numRef>
          </c:val>
        </c:ser>
        <c:ser>
          <c:idx val="2"/>
          <c:order val="2"/>
          <c:tx>
            <c:strRef>
              <c:f>'tcd destination 00 10'!$D$3:$D$4</c:f>
              <c:strCache>
                <c:ptCount val="1"/>
                <c:pt idx="0">
                  <c:v>Esp. en mutation</c:v>
                </c:pt>
              </c:strCache>
            </c:strRef>
          </c:tx>
          <c:spPr>
            <a:solidFill>
              <a:sysClr val="window" lastClr="FFFFFF"/>
            </a:solidFill>
          </c:spPr>
          <c:invertIfNegative val="0"/>
          <c:cat>
            <c:strRef>
              <c:f>'tcd destination 00 10'!$A$5:$A$10</c:f>
              <c:strCache>
                <c:ptCount val="5"/>
                <c:pt idx="0">
                  <c:v>Esp. urbain</c:v>
                </c:pt>
                <c:pt idx="1">
                  <c:v>Activités</c:v>
                </c:pt>
                <c:pt idx="2">
                  <c:v>Esp. en mutation</c:v>
                </c:pt>
                <c:pt idx="3">
                  <c:v>Esp. agricole</c:v>
                </c:pt>
                <c:pt idx="4">
                  <c:v>Esp. naturel</c:v>
                </c:pt>
              </c:strCache>
            </c:strRef>
          </c:cat>
          <c:val>
            <c:numRef>
              <c:f>'tcd destination 00 10'!$D$5:$D$10</c:f>
              <c:numCache>
                <c:formatCode>_-* #\ ##0\ _€_-;\-* #\ ##0\ _€_-;_-* "-"??\ _€_-;_-@_-</c:formatCode>
                <c:ptCount val="5"/>
                <c:pt idx="0">
                  <c:v>15.152220814620952</c:v>
                </c:pt>
                <c:pt idx="1">
                  <c:v>2.5565252415337727</c:v>
                </c:pt>
                <c:pt idx="2">
                  <c:v>1.9788065368089494</c:v>
                </c:pt>
              </c:numCache>
            </c:numRef>
          </c:val>
        </c:ser>
        <c:ser>
          <c:idx val="3"/>
          <c:order val="3"/>
          <c:tx>
            <c:strRef>
              <c:f>'tcd destination 00 10'!$E$3:$E$4</c:f>
              <c:strCache>
                <c:ptCount val="1"/>
                <c:pt idx="0">
                  <c:v>Esp. naturel</c:v>
                </c:pt>
              </c:strCache>
            </c:strRef>
          </c:tx>
          <c:spPr>
            <a:solidFill>
              <a:srgbClr val="D2DA7A"/>
            </a:solidFill>
          </c:spPr>
          <c:invertIfNegative val="0"/>
          <c:cat>
            <c:strRef>
              <c:f>'tcd destination 00 10'!$A$5:$A$10</c:f>
              <c:strCache>
                <c:ptCount val="5"/>
                <c:pt idx="0">
                  <c:v>Esp. urbain</c:v>
                </c:pt>
                <c:pt idx="1">
                  <c:v>Activités</c:v>
                </c:pt>
                <c:pt idx="2">
                  <c:v>Esp. en mutation</c:v>
                </c:pt>
                <c:pt idx="3">
                  <c:v>Esp. agricole</c:v>
                </c:pt>
                <c:pt idx="4">
                  <c:v>Esp. naturel</c:v>
                </c:pt>
              </c:strCache>
            </c:strRef>
          </c:cat>
          <c:val>
            <c:numRef>
              <c:f>'tcd destination 00 10'!$E$5:$E$10</c:f>
              <c:numCache>
                <c:formatCode>_-* #\ ##0\ _€_-;\-* #\ ##0\ _€_-;_-* "-"??\ _€_-;_-@_-</c:formatCode>
                <c:ptCount val="5"/>
                <c:pt idx="0">
                  <c:v>1.5380103453782867</c:v>
                </c:pt>
                <c:pt idx="1">
                  <c:v>11.682024992870087</c:v>
                </c:pt>
                <c:pt idx="2">
                  <c:v>6.1967341779733562</c:v>
                </c:pt>
                <c:pt idx="3">
                  <c:v>2.2228896243984777</c:v>
                </c:pt>
                <c:pt idx="4">
                  <c:v>1.4980942385929623</c:v>
                </c:pt>
              </c:numCache>
            </c:numRef>
          </c:val>
        </c:ser>
        <c:ser>
          <c:idx val="4"/>
          <c:order val="4"/>
          <c:tx>
            <c:strRef>
              <c:f>'tcd destination 00 10'!$F$3:$F$4</c:f>
              <c:strCache>
                <c:ptCount val="1"/>
                <c:pt idx="0">
                  <c:v>Esp. urbain</c:v>
                </c:pt>
              </c:strCache>
            </c:strRef>
          </c:tx>
          <c:invertIfNegative val="0"/>
          <c:cat>
            <c:strRef>
              <c:f>'tcd destination 00 10'!$A$5:$A$10</c:f>
              <c:strCache>
                <c:ptCount val="5"/>
                <c:pt idx="0">
                  <c:v>Esp. urbain</c:v>
                </c:pt>
                <c:pt idx="1">
                  <c:v>Activités</c:v>
                </c:pt>
                <c:pt idx="2">
                  <c:v>Esp. en mutation</c:v>
                </c:pt>
                <c:pt idx="3">
                  <c:v>Esp. agricole</c:v>
                </c:pt>
                <c:pt idx="4">
                  <c:v>Esp. naturel</c:v>
                </c:pt>
              </c:strCache>
            </c:strRef>
          </c:cat>
          <c:val>
            <c:numRef>
              <c:f>'tcd destination 00 10'!$F$5:$F$10</c:f>
              <c:numCache>
                <c:formatCode>_-* #\ ##0\ _€_-;\-* #\ ##0\ _€_-;_-* "-"??\ _€_-;_-@_-</c:formatCode>
                <c:ptCount val="5"/>
                <c:pt idx="0">
                  <c:v>11.842061980053606</c:v>
                </c:pt>
                <c:pt idx="2">
                  <c:v>1.2856915106872072E-2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61010448"/>
        <c:axId val="261011008"/>
      </c:barChart>
      <c:catAx>
        <c:axId val="261010448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fr-FR"/>
                  <a:t>destination des sol consommés entre 2000 et 2010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 rot="0" anchor="t" anchorCtr="1"/>
          <a:lstStyle/>
          <a:p>
            <a:pPr>
              <a:defRPr sz="800"/>
            </a:pPr>
            <a:endParaRPr lang="fr-FR"/>
          </a:p>
        </c:txPr>
        <c:crossAx val="261011008"/>
        <c:crosses val="autoZero"/>
        <c:auto val="1"/>
        <c:lblAlgn val="ctr"/>
        <c:lblOffset val="100"/>
        <c:noMultiLvlLbl val="0"/>
      </c:catAx>
      <c:valAx>
        <c:axId val="261011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superficie consommée</a:t>
                </a:r>
                <a:r>
                  <a:rPr lang="fr-FR" baseline="0"/>
                  <a:t> en ha</a:t>
                </a:r>
                <a:endParaRPr lang="fr-FR"/>
              </a:p>
            </c:rich>
          </c:tx>
          <c:layout/>
          <c:overlay val="0"/>
        </c:title>
        <c:numFmt formatCode="_-* #\ ##0\ _€_-;\-* #\ ##0\ _€_-;_-* &quot;-&quot;??\ _€_-;_-@_-" sourceLinked="1"/>
        <c:majorTickMark val="out"/>
        <c:minorTickMark val="none"/>
        <c:tickLblPos val="nextTo"/>
        <c:txPr>
          <a:bodyPr/>
          <a:lstStyle/>
          <a:p>
            <a:pPr>
              <a:defRPr sz="1100" b="1"/>
            </a:pPr>
            <a:endParaRPr lang="fr-FR"/>
          </a:p>
        </c:txPr>
        <c:crossAx val="261010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824395042255583"/>
          <c:y val="0.44315247731169682"/>
          <c:w val="0.1173003138306975"/>
          <c:h val="0.18907068014335099"/>
        </c:manualLayout>
      </c:layout>
      <c:overlay val="0"/>
    </c:legend>
    <c:plotVisOnly val="1"/>
    <c:dispBlanksAs val="gap"/>
    <c:showDLblsOverMax val="0"/>
  </c:chart>
  <c:userShapes r:id="rId2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lrMapOvr bg1="lt1" tx1="dk1" bg2="lt2" tx2="dk2" accent1="accent1" accent2="accent2" accent3="accent3" accent4="accent4" accent5="accent5" accent6="accent6" hlink="hlink" folHlink="folHlink"/>
  <c:pivotSource>
    <c:name>[data_tpl.xlsx]tcd origine 00 10!Tableau croisé dynamique17</c:name>
    <c:fmtId val="3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1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85000"/>
            </a:schemeClr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75000"/>
            </a:schemeClr>
          </a:solidFill>
        </c:spPr>
      </c:pivotFmt>
      <c:pivotFmt>
        <c:idx val="9"/>
        <c:spPr>
          <a:solidFill>
            <a:schemeClr val="accent6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</c:pivotFmt>
      <c:pivotFmt>
        <c:idx val="20"/>
        <c:spPr>
          <a:solidFill>
            <a:schemeClr val="accent3"/>
          </a:solidFill>
        </c:spPr>
        <c:marker>
          <c:symbol val="none"/>
        </c:marker>
      </c:pivotFmt>
      <c:pivotFmt>
        <c:idx val="21"/>
        <c:spPr>
          <a:solidFill>
            <a:schemeClr val="bg1">
              <a:lumMod val="9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5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4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>
              <a:lumMod val="9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3"/>
          </a:solidFill>
        </c:spPr>
        <c:marker>
          <c:symbol val="none"/>
        </c:marker>
      </c:pivotFmt>
      <c:pivotFmt>
        <c:idx val="36"/>
        <c:spPr>
          <a:solidFill>
            <a:schemeClr val="accent5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rgbClr val="727CA3"/>
          </a:solidFill>
        </c:spPr>
        <c:marker>
          <c:symbol val="none"/>
        </c:marker>
      </c:pivotFmt>
      <c:pivotFmt>
        <c:idx val="44"/>
        <c:spPr>
          <a:solidFill>
            <a:srgbClr val="FADA7A"/>
          </a:solidFill>
        </c:spPr>
        <c:marker>
          <c:symbol val="none"/>
        </c:marker>
      </c:pivotFmt>
      <c:pivotFmt>
        <c:idx val="45"/>
        <c:spPr>
          <a:solidFill>
            <a:sysClr val="window" lastClr="FFFFFF">
              <a:lumMod val="95000"/>
            </a:sysClr>
          </a:solidFill>
        </c:spPr>
        <c:marker>
          <c:symbol val="none"/>
        </c:marker>
      </c:pivotFmt>
      <c:pivotFmt>
        <c:idx val="46"/>
        <c:spPr>
          <a:solidFill>
            <a:srgbClr val="D2DA7A"/>
          </a:solidFill>
        </c:spPr>
        <c:marker>
          <c:symbol val="none"/>
        </c:marker>
      </c:pivotFmt>
      <c:pivotFmt>
        <c:idx val="47"/>
        <c:spPr>
          <a:solidFill>
            <a:srgbClr val="8E736A"/>
          </a:solidFill>
        </c:spPr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spPr>
          <a:solidFill>
            <a:srgbClr val="FADA7A"/>
          </a:solidFill>
        </c:spPr>
        <c:marker>
          <c:symbol val="none"/>
        </c:marker>
      </c:pivotFmt>
      <c:pivotFmt>
        <c:idx val="50"/>
        <c:spPr>
          <a:solidFill>
            <a:sysClr val="window" lastClr="FFFFFF">
              <a:lumMod val="95000"/>
            </a:sysClr>
          </a:solidFill>
        </c:spPr>
        <c:marker>
          <c:symbol val="none"/>
        </c:marker>
      </c:pivotFmt>
      <c:pivotFmt>
        <c:idx val="51"/>
        <c:spPr>
          <a:solidFill>
            <a:srgbClr val="D2DA7A"/>
          </a:solidFill>
        </c:spPr>
        <c:marker>
          <c:symbol val="none"/>
        </c:marker>
      </c:pivotFmt>
      <c:pivotFmt>
        <c:idx val="52"/>
        <c:spPr>
          <a:solidFill>
            <a:srgbClr val="8E736A"/>
          </a:solidFill>
        </c:spPr>
        <c:marker>
          <c:symbol val="none"/>
        </c:marker>
      </c:pivotFmt>
      <c:pivotFmt>
        <c:idx val="53"/>
        <c:spPr>
          <a:solidFill>
            <a:srgbClr val="727CA3"/>
          </a:solidFill>
        </c:spPr>
        <c:marker>
          <c:symbol val="none"/>
        </c:marker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</c:pivotFmt>
      <c:pivotFmt>
        <c:idx val="67"/>
        <c:spPr>
          <a:solidFill>
            <a:srgbClr val="8E736A"/>
          </a:solidFill>
        </c:spPr>
        <c:marker>
          <c:symbol val="none"/>
        </c:marker>
      </c:pivotFmt>
      <c:pivotFmt>
        <c:idx val="68"/>
        <c:spPr>
          <a:solidFill>
            <a:srgbClr val="727CA3"/>
          </a:solidFill>
        </c:spPr>
        <c:marker>
          <c:symbol val="none"/>
        </c:marker>
      </c:pivotFmt>
      <c:pivotFmt>
        <c:idx val="69"/>
        <c:spPr>
          <a:solidFill>
            <a:sysClr val="window" lastClr="FFFFFF">
              <a:lumMod val="95000"/>
            </a:sysClr>
          </a:solidFill>
        </c:spPr>
        <c:marker>
          <c:symbol val="none"/>
        </c:marker>
      </c:pivotFmt>
      <c:pivotFmt>
        <c:idx val="70"/>
        <c:spPr>
          <a:solidFill>
            <a:srgbClr val="FADA7A"/>
          </a:solidFill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109110239490365"/>
          <c:y val="2.4477472269120039E-2"/>
          <c:w val="0.86252181812614392"/>
          <c:h val="0.873304485079731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'tcd origine 00 10'!$B$3:$B$4</c:f>
              <c:strCache>
                <c:ptCount val="1"/>
                <c:pt idx="0">
                  <c:v>Esp. urbain</c:v>
                </c:pt>
              </c:strCache>
            </c:strRef>
          </c:tx>
          <c:spPr>
            <a:solidFill>
              <a:srgbClr val="8E736A"/>
            </a:solidFill>
          </c:spPr>
          <c:invertIfNegative val="0"/>
          <c:cat>
            <c:strRef>
              <c:f>'tcd origine 00 10'!$A$5:$A$10</c:f>
              <c:strCache>
                <c:ptCount val="5"/>
                <c:pt idx="0">
                  <c:v>Esp. en mutation</c:v>
                </c:pt>
                <c:pt idx="1">
                  <c:v>Esp. naturel</c:v>
                </c:pt>
                <c:pt idx="2">
                  <c:v>Esp. urbain</c:v>
                </c:pt>
                <c:pt idx="3">
                  <c:v>Esp. agricole</c:v>
                </c:pt>
                <c:pt idx="4">
                  <c:v>Activités</c:v>
                </c:pt>
              </c:strCache>
            </c:strRef>
          </c:cat>
          <c:val>
            <c:numRef>
              <c:f>'tcd origine 00 10'!$B$5:$B$10</c:f>
              <c:numCache>
                <c:formatCode>_-* #\ ##0\ _€_-;\-* #\ ##0\ _€_-;_-* "-"??\ _€_-;_-@_-</c:formatCode>
                <c:ptCount val="5"/>
                <c:pt idx="0">
                  <c:v>16.604817240756219</c:v>
                </c:pt>
                <c:pt idx="1">
                  <c:v>0.34728805116346095</c:v>
                </c:pt>
                <c:pt idx="3">
                  <c:v>6.0262117252005734</c:v>
                </c:pt>
              </c:numCache>
            </c:numRef>
          </c:val>
        </c:ser>
        <c:ser>
          <c:idx val="1"/>
          <c:order val="1"/>
          <c:tx>
            <c:strRef>
              <c:f>'tcd origine 00 10'!$C$3:$C$4</c:f>
              <c:strCache>
                <c:ptCount val="1"/>
                <c:pt idx="0">
                  <c:v>Activités</c:v>
                </c:pt>
              </c:strCache>
            </c:strRef>
          </c:tx>
          <c:spPr>
            <a:solidFill>
              <a:srgbClr val="727CA3"/>
            </a:solidFill>
          </c:spPr>
          <c:invertIfNegative val="0"/>
          <c:cat>
            <c:strRef>
              <c:f>'tcd origine 00 10'!$A$5:$A$10</c:f>
              <c:strCache>
                <c:ptCount val="5"/>
                <c:pt idx="0">
                  <c:v>Esp. en mutation</c:v>
                </c:pt>
                <c:pt idx="1">
                  <c:v>Esp. naturel</c:v>
                </c:pt>
                <c:pt idx="2">
                  <c:v>Esp. urbain</c:v>
                </c:pt>
                <c:pt idx="3">
                  <c:v>Esp. agricole</c:v>
                </c:pt>
                <c:pt idx="4">
                  <c:v>Activités</c:v>
                </c:pt>
              </c:strCache>
            </c:strRef>
          </c:cat>
          <c:val>
            <c:numRef>
              <c:f>'tcd origine 00 10'!$C$5:$C$10</c:f>
              <c:numCache>
                <c:formatCode>_-* #\ ##0\ _€_-;\-* #\ ##0\ _€_-;_-* "-"??\ _€_-;_-@_-</c:formatCode>
                <c:ptCount val="5"/>
                <c:pt idx="0">
                  <c:v>6.1017134946266722</c:v>
                </c:pt>
                <c:pt idx="1">
                  <c:v>8.9806213923368396</c:v>
                </c:pt>
                <c:pt idx="2">
                  <c:v>2.3852433800277568</c:v>
                </c:pt>
              </c:numCache>
            </c:numRef>
          </c:val>
        </c:ser>
        <c:ser>
          <c:idx val="2"/>
          <c:order val="2"/>
          <c:tx>
            <c:strRef>
              <c:f>'tcd origine 00 10'!$D$3:$D$4</c:f>
              <c:strCache>
                <c:ptCount val="1"/>
                <c:pt idx="0">
                  <c:v>Esp. en mutation</c:v>
                </c:pt>
              </c:strCache>
            </c:strRef>
          </c:tx>
          <c:spPr>
            <a:solidFill>
              <a:sysClr val="window" lastClr="FFFFFF">
                <a:lumMod val="95000"/>
              </a:sysClr>
            </a:solidFill>
          </c:spPr>
          <c:invertIfNegative val="0"/>
          <c:cat>
            <c:strRef>
              <c:f>'tcd origine 00 10'!$A$5:$A$10</c:f>
              <c:strCache>
                <c:ptCount val="5"/>
                <c:pt idx="0">
                  <c:v>Esp. en mutation</c:v>
                </c:pt>
                <c:pt idx="1">
                  <c:v>Esp. naturel</c:v>
                </c:pt>
                <c:pt idx="2">
                  <c:v>Esp. urbain</c:v>
                </c:pt>
                <c:pt idx="3">
                  <c:v>Esp. agricole</c:v>
                </c:pt>
                <c:pt idx="4">
                  <c:v>Activités</c:v>
                </c:pt>
              </c:strCache>
            </c:strRef>
          </c:cat>
          <c:val>
            <c:numRef>
              <c:f>'tcd origine 00 10'!$D$5:$D$10</c:f>
              <c:numCache>
                <c:formatCode>_-* #\ ##0\ _€_-;\-* #\ ##0\ _€_-;_-* "-"??\ _€_-;_-@_-</c:formatCode>
                <c:ptCount val="5"/>
                <c:pt idx="1">
                  <c:v>9.6463781186759672</c:v>
                </c:pt>
                <c:pt idx="2">
                  <c:v>4.3503398605255708</c:v>
                </c:pt>
                <c:pt idx="4">
                  <c:v>3.812468926733322</c:v>
                </c:pt>
              </c:numCache>
            </c:numRef>
          </c:val>
        </c:ser>
        <c:ser>
          <c:idx val="3"/>
          <c:order val="3"/>
          <c:tx>
            <c:strRef>
              <c:f>'tcd origine 00 10'!$E$3:$E$4</c:f>
              <c:strCache>
                <c:ptCount val="1"/>
                <c:pt idx="0">
                  <c:v>Esp. agricole</c:v>
                </c:pt>
              </c:strCache>
            </c:strRef>
          </c:tx>
          <c:spPr>
            <a:solidFill>
              <a:srgbClr val="FADA7A"/>
            </a:solidFill>
          </c:spPr>
          <c:invertIfNegative val="0"/>
          <c:cat>
            <c:strRef>
              <c:f>'tcd origine 00 10'!$A$5:$A$10</c:f>
              <c:strCache>
                <c:ptCount val="5"/>
                <c:pt idx="0">
                  <c:v>Esp. en mutation</c:v>
                </c:pt>
                <c:pt idx="1">
                  <c:v>Esp. naturel</c:v>
                </c:pt>
                <c:pt idx="2">
                  <c:v>Esp. urbain</c:v>
                </c:pt>
                <c:pt idx="3">
                  <c:v>Esp. agricole</c:v>
                </c:pt>
                <c:pt idx="4">
                  <c:v>Activités</c:v>
                </c:pt>
              </c:strCache>
            </c:strRef>
          </c:cat>
          <c:val>
            <c:numRef>
              <c:f>'tcd origine 00 10'!$E$5:$E$10</c:f>
              <c:numCache>
                <c:formatCode>_-* #\ ##0\ _€_-;\-* #\ ##0\ _€_-;_-* "-"??\ _€_-;_-@_-</c:formatCode>
                <c:ptCount val="5"/>
                <c:pt idx="0">
                  <c:v>1.809095821025176</c:v>
                </c:pt>
                <c:pt idx="1">
                  <c:v>4.1634658170369017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481715760"/>
        <c:axId val="481716320"/>
      </c:barChart>
      <c:catAx>
        <c:axId val="48171576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fr-FR"/>
                  <a:t>occupation du sol en 2005</a:t>
                </a:r>
                <a:r>
                  <a:rPr lang="fr-FR" baseline="0"/>
                  <a:t> </a:t>
                </a:r>
                <a:r>
                  <a:rPr lang="fr-FR"/>
                  <a:t>de</a:t>
                </a:r>
                <a:r>
                  <a:rPr lang="fr-FR" baseline="0"/>
                  <a:t> l'espace consommé</a:t>
                </a:r>
                <a:endParaRPr lang="fr-FR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 rot="0" anchor="t" anchorCtr="1"/>
          <a:lstStyle/>
          <a:p>
            <a:pPr>
              <a:defRPr sz="800"/>
            </a:pPr>
            <a:endParaRPr lang="fr-FR"/>
          </a:p>
        </c:txPr>
        <c:crossAx val="481716320"/>
        <c:crosses val="autoZero"/>
        <c:auto val="1"/>
        <c:lblAlgn val="ctr"/>
        <c:lblOffset val="100"/>
        <c:noMultiLvlLbl val="0"/>
      </c:catAx>
      <c:valAx>
        <c:axId val="4817163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surfaces consommées en ha</a:t>
                </a:r>
              </a:p>
            </c:rich>
          </c:tx>
          <c:layout/>
          <c:overlay val="0"/>
        </c:title>
        <c:numFmt formatCode="_-* #\ ##0\ _€_-;\-* #\ ##0\ _€_-;_-* &quot;-&quot;??\ _€_-;_-@_-" sourceLinked="1"/>
        <c:majorTickMark val="out"/>
        <c:minorTickMark val="none"/>
        <c:tickLblPos val="nextTo"/>
        <c:txPr>
          <a:bodyPr/>
          <a:lstStyle/>
          <a:p>
            <a:pPr>
              <a:defRPr sz="1100" b="1"/>
            </a:pPr>
            <a:endParaRPr lang="fr-FR"/>
          </a:p>
        </c:txPr>
        <c:crossAx val="481715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824395042255583"/>
          <c:y val="0.63746853119701397"/>
          <c:w val="0.11729004454248368"/>
          <c:h val="0.18927366017592454"/>
        </c:manualLayout>
      </c:layout>
      <c:overlay val="0"/>
    </c:legend>
    <c:plotVisOnly val="1"/>
    <c:dispBlanksAs val="gap"/>
    <c:showDLblsOverMax val="0"/>
  </c:chart>
  <c:userShapes r:id="rId2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lrMapOvr bg1="lt1" tx1="dk1" bg2="lt2" tx2="dk2" accent1="accent1" accent2="accent2" accent3="accent3" accent4="accent4" accent5="accent5" accent6="accent6" hlink="hlink" folHlink="folHlink"/>
  <c:pivotSource>
    <c:name>[data_tpl.xlsx]tcd destination 00 10!Tableau croisé dynamique18</c:name>
    <c:fmtId val="2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1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85000"/>
            </a:schemeClr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75000"/>
            </a:schemeClr>
          </a:solidFill>
        </c:spPr>
      </c:pivotFmt>
      <c:pivotFmt>
        <c:idx val="9"/>
        <c:spPr>
          <a:solidFill>
            <a:schemeClr val="accent6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</c:pivotFmt>
      <c:pivotFmt>
        <c:idx val="20"/>
        <c:spPr>
          <a:solidFill>
            <a:schemeClr val="accent3"/>
          </a:solidFill>
        </c:spPr>
        <c:marker>
          <c:symbol val="none"/>
        </c:marker>
      </c:pivotFmt>
      <c:pivotFmt>
        <c:idx val="21"/>
        <c:spPr>
          <a:solidFill>
            <a:schemeClr val="bg1">
              <a:lumMod val="9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5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4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>
              <a:lumMod val="9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3"/>
          </a:solidFill>
        </c:spPr>
        <c:marker>
          <c:symbol val="none"/>
        </c:marker>
      </c:pivotFmt>
      <c:pivotFmt>
        <c:idx val="36"/>
        <c:spPr>
          <a:solidFill>
            <a:schemeClr val="accent5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spPr>
          <a:solidFill>
            <a:srgbClr val="8E736A"/>
          </a:solidFill>
        </c:spPr>
        <c:marker>
          <c:symbol val="none"/>
        </c:marker>
      </c:pivotFmt>
      <c:pivotFmt>
        <c:idx val="49"/>
        <c:spPr>
          <a:solidFill>
            <a:srgbClr val="727CA3"/>
          </a:solidFill>
        </c:spPr>
        <c:marker>
          <c:symbol val="none"/>
        </c:marker>
      </c:pivotFmt>
      <c:pivotFmt>
        <c:idx val="50"/>
        <c:spPr>
          <a:solidFill>
            <a:sysClr val="window" lastClr="FFFFFF">
              <a:lumMod val="95000"/>
            </a:sysClr>
          </a:solidFill>
        </c:spPr>
        <c:marker>
          <c:symbol val="none"/>
        </c:marker>
      </c:pivotFmt>
      <c:pivotFmt>
        <c:idx val="51"/>
        <c:spPr>
          <a:solidFill>
            <a:srgbClr val="FADA7A"/>
          </a:solidFill>
        </c:spPr>
        <c:marker>
          <c:symbol val="none"/>
        </c:marker>
      </c:pivotFmt>
      <c:pivotFmt>
        <c:idx val="52"/>
        <c:spPr>
          <a:solidFill>
            <a:srgbClr val="D2DA7A"/>
          </a:solidFill>
        </c:spPr>
        <c:marker>
          <c:symbol val="none"/>
        </c:marker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  <c:spPr>
          <a:solidFill>
            <a:srgbClr val="8E736A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rgbClr val="8E736A"/>
          </a:solidFill>
        </c:spPr>
        <c:marker>
          <c:symbol val="none"/>
        </c:marker>
      </c:pivotFmt>
      <c:pivotFmt>
        <c:idx val="68"/>
        <c:spPr>
          <a:solidFill>
            <a:srgbClr val="727CA3"/>
          </a:solidFill>
        </c:spPr>
        <c:marker>
          <c:symbol val="none"/>
        </c:marker>
      </c:pivotFmt>
      <c:pivotFmt>
        <c:idx val="69"/>
        <c:spPr>
          <a:solidFill>
            <a:sysClr val="window" lastClr="FFFFFF">
              <a:lumMod val="95000"/>
            </a:sysClr>
          </a:solidFill>
        </c:spPr>
        <c:marker>
          <c:symbol val="none"/>
        </c:marker>
      </c:pivotFmt>
      <c:pivotFmt>
        <c:idx val="70"/>
        <c:spPr>
          <a:solidFill>
            <a:srgbClr val="FADA7A"/>
          </a:solidFill>
        </c:spPr>
        <c:marker>
          <c:symbol val="none"/>
        </c:marker>
      </c:pivotFmt>
      <c:pivotFmt>
        <c:idx val="71"/>
        <c:spPr>
          <a:solidFill>
            <a:srgbClr val="D2DA7A"/>
          </a:solidFill>
        </c:spPr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spPr>
          <a:solidFill>
            <a:srgbClr val="FADA7A"/>
          </a:solidFill>
        </c:spPr>
        <c:marker>
          <c:symbol val="none"/>
        </c:marker>
      </c:pivotFmt>
      <c:pivotFmt>
        <c:idx val="74"/>
        <c:spPr>
          <a:solidFill>
            <a:sysClr val="window" lastClr="FFFFFF"/>
          </a:solidFill>
        </c:spPr>
        <c:marker>
          <c:symbol val="none"/>
        </c:marker>
      </c:pivotFmt>
      <c:pivotFmt>
        <c:idx val="75"/>
        <c:spPr>
          <a:solidFill>
            <a:srgbClr val="D2DA7A"/>
          </a:solidFill>
        </c:spPr>
        <c:marker>
          <c:symbol val="none"/>
        </c:marker>
      </c:pivotFmt>
      <c:pivotFmt>
        <c:idx val="76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245565863745298"/>
          <c:y val="2.23880523348692E-2"/>
          <c:w val="0.86252181812614404"/>
          <c:h val="0.873304485079731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'tcd destination 00 10'!$B$3:$B$4</c:f>
              <c:strCache>
                <c:ptCount val="1"/>
                <c:pt idx="0">
                  <c:v>Activités</c:v>
                </c:pt>
              </c:strCache>
            </c:strRef>
          </c:tx>
          <c:invertIfNegative val="0"/>
          <c:cat>
            <c:strRef>
              <c:f>'tcd destination 00 10'!$A$5:$A$10</c:f>
              <c:strCache>
                <c:ptCount val="5"/>
                <c:pt idx="0">
                  <c:v>Esp. urbain</c:v>
                </c:pt>
                <c:pt idx="1">
                  <c:v>Activités</c:v>
                </c:pt>
                <c:pt idx="2">
                  <c:v>Esp. en mutation</c:v>
                </c:pt>
                <c:pt idx="3">
                  <c:v>Esp. agricole</c:v>
                </c:pt>
                <c:pt idx="4">
                  <c:v>Esp. naturel</c:v>
                </c:pt>
              </c:strCache>
            </c:strRef>
          </c:cat>
          <c:val>
            <c:numRef>
              <c:f>'tcd destination 00 10'!$B$5:$B$10</c:f>
              <c:numCache>
                <c:formatCode>_-* #\ ##0\ _€_-;\-* #\ ##0\ _€_-;_-* "-"??\ _€_-;_-@_-</c:formatCode>
                <c:ptCount val="5"/>
                <c:pt idx="0">
                  <c:v>1.0732243041771259</c:v>
                </c:pt>
                <c:pt idx="1">
                  <c:v>4.5064691143042461</c:v>
                </c:pt>
                <c:pt idx="2">
                  <c:v>2.158629721264588</c:v>
                </c:pt>
              </c:numCache>
            </c:numRef>
          </c:val>
        </c:ser>
        <c:ser>
          <c:idx val="1"/>
          <c:order val="1"/>
          <c:tx>
            <c:strRef>
              <c:f>'tcd destination 00 10'!$C$3:$C$4</c:f>
              <c:strCache>
                <c:ptCount val="1"/>
                <c:pt idx="0">
                  <c:v>Esp. agricole</c:v>
                </c:pt>
              </c:strCache>
            </c:strRef>
          </c:tx>
          <c:spPr>
            <a:solidFill>
              <a:srgbClr val="FADA7A"/>
            </a:solidFill>
          </c:spPr>
          <c:invertIfNegative val="0"/>
          <c:cat>
            <c:strRef>
              <c:f>'tcd destination 00 10'!$A$5:$A$10</c:f>
              <c:strCache>
                <c:ptCount val="5"/>
                <c:pt idx="0">
                  <c:v>Esp. urbain</c:v>
                </c:pt>
                <c:pt idx="1">
                  <c:v>Activités</c:v>
                </c:pt>
                <c:pt idx="2">
                  <c:v>Esp. en mutation</c:v>
                </c:pt>
                <c:pt idx="3">
                  <c:v>Esp. agricole</c:v>
                </c:pt>
                <c:pt idx="4">
                  <c:v>Esp. naturel</c:v>
                </c:pt>
              </c:strCache>
            </c:strRef>
          </c:cat>
          <c:val>
            <c:numRef>
              <c:f>'tcd destination 00 10'!$C$5:$C$10</c:f>
              <c:numCache>
                <c:formatCode>_-* #\ ##0\ _€_-;\-* #\ ##0\ _€_-;_-* "-"??\ _€_-;_-@_-</c:formatCode>
                <c:ptCount val="5"/>
                <c:pt idx="3">
                  <c:v>1.809095821025176</c:v>
                </c:pt>
              </c:numCache>
            </c:numRef>
          </c:val>
        </c:ser>
        <c:ser>
          <c:idx val="2"/>
          <c:order val="2"/>
          <c:tx>
            <c:strRef>
              <c:f>'tcd destination 00 10'!$D$3:$D$4</c:f>
              <c:strCache>
                <c:ptCount val="1"/>
                <c:pt idx="0">
                  <c:v>Esp. en mutation</c:v>
                </c:pt>
              </c:strCache>
            </c:strRef>
          </c:tx>
          <c:spPr>
            <a:solidFill>
              <a:sysClr val="window" lastClr="FFFFFF"/>
            </a:solidFill>
          </c:spPr>
          <c:invertIfNegative val="0"/>
          <c:cat>
            <c:strRef>
              <c:f>'tcd destination 00 10'!$A$5:$A$10</c:f>
              <c:strCache>
                <c:ptCount val="5"/>
                <c:pt idx="0">
                  <c:v>Esp. urbain</c:v>
                </c:pt>
                <c:pt idx="1">
                  <c:v>Activités</c:v>
                </c:pt>
                <c:pt idx="2">
                  <c:v>Esp. en mutation</c:v>
                </c:pt>
                <c:pt idx="3">
                  <c:v>Esp. agricole</c:v>
                </c:pt>
                <c:pt idx="4">
                  <c:v>Esp. naturel</c:v>
                </c:pt>
              </c:strCache>
            </c:strRef>
          </c:cat>
          <c:val>
            <c:numRef>
              <c:f>'tcd destination 00 10'!$D$5:$D$10</c:f>
              <c:numCache>
                <c:formatCode>_-* #\ ##0\ _€_-;\-* #\ ##0\ _€_-;_-* "-"??\ _€_-;_-@_-</c:formatCode>
                <c:ptCount val="5"/>
                <c:pt idx="0">
                  <c:v>15.152220814620952</c:v>
                </c:pt>
                <c:pt idx="1">
                  <c:v>2.5565252415337727</c:v>
                </c:pt>
                <c:pt idx="2">
                  <c:v>1.9788065368089494</c:v>
                </c:pt>
              </c:numCache>
            </c:numRef>
          </c:val>
        </c:ser>
        <c:ser>
          <c:idx val="3"/>
          <c:order val="3"/>
          <c:tx>
            <c:strRef>
              <c:f>'tcd destination 00 10'!$E$3:$E$4</c:f>
              <c:strCache>
                <c:ptCount val="1"/>
                <c:pt idx="0">
                  <c:v>Esp. naturel</c:v>
                </c:pt>
              </c:strCache>
            </c:strRef>
          </c:tx>
          <c:spPr>
            <a:solidFill>
              <a:srgbClr val="D2DA7A"/>
            </a:solidFill>
          </c:spPr>
          <c:invertIfNegative val="0"/>
          <c:cat>
            <c:strRef>
              <c:f>'tcd destination 00 10'!$A$5:$A$10</c:f>
              <c:strCache>
                <c:ptCount val="5"/>
                <c:pt idx="0">
                  <c:v>Esp. urbain</c:v>
                </c:pt>
                <c:pt idx="1">
                  <c:v>Activités</c:v>
                </c:pt>
                <c:pt idx="2">
                  <c:v>Esp. en mutation</c:v>
                </c:pt>
                <c:pt idx="3">
                  <c:v>Esp. agricole</c:v>
                </c:pt>
                <c:pt idx="4">
                  <c:v>Esp. naturel</c:v>
                </c:pt>
              </c:strCache>
            </c:strRef>
          </c:cat>
          <c:val>
            <c:numRef>
              <c:f>'tcd destination 00 10'!$E$5:$E$10</c:f>
              <c:numCache>
                <c:formatCode>_-* #\ ##0\ _€_-;\-* #\ ##0\ _€_-;_-* "-"??\ _€_-;_-@_-</c:formatCode>
                <c:ptCount val="5"/>
                <c:pt idx="0">
                  <c:v>1.5380103453782867</c:v>
                </c:pt>
                <c:pt idx="1">
                  <c:v>11.682024992870087</c:v>
                </c:pt>
                <c:pt idx="2">
                  <c:v>6.1967341779733562</c:v>
                </c:pt>
                <c:pt idx="3">
                  <c:v>2.2228896243984777</c:v>
                </c:pt>
                <c:pt idx="4">
                  <c:v>1.4980942385929623</c:v>
                </c:pt>
              </c:numCache>
            </c:numRef>
          </c:val>
        </c:ser>
        <c:ser>
          <c:idx val="4"/>
          <c:order val="4"/>
          <c:tx>
            <c:strRef>
              <c:f>'tcd destination 00 10'!$F$3:$F$4</c:f>
              <c:strCache>
                <c:ptCount val="1"/>
                <c:pt idx="0">
                  <c:v>Esp. urbain</c:v>
                </c:pt>
              </c:strCache>
            </c:strRef>
          </c:tx>
          <c:invertIfNegative val="0"/>
          <c:cat>
            <c:strRef>
              <c:f>'tcd destination 00 10'!$A$5:$A$10</c:f>
              <c:strCache>
                <c:ptCount val="5"/>
                <c:pt idx="0">
                  <c:v>Esp. urbain</c:v>
                </c:pt>
                <c:pt idx="1">
                  <c:v>Activités</c:v>
                </c:pt>
                <c:pt idx="2">
                  <c:v>Esp. en mutation</c:v>
                </c:pt>
                <c:pt idx="3">
                  <c:v>Esp. agricole</c:v>
                </c:pt>
                <c:pt idx="4">
                  <c:v>Esp. naturel</c:v>
                </c:pt>
              </c:strCache>
            </c:strRef>
          </c:cat>
          <c:val>
            <c:numRef>
              <c:f>'tcd destination 00 10'!$F$5:$F$10</c:f>
              <c:numCache>
                <c:formatCode>_-* #\ ##0\ _€_-;\-* #\ ##0\ _€_-;_-* "-"??\ _€_-;_-@_-</c:formatCode>
                <c:ptCount val="5"/>
                <c:pt idx="0">
                  <c:v>11.842061980053606</c:v>
                </c:pt>
                <c:pt idx="2">
                  <c:v>1.2856915106872072E-2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03229312"/>
        <c:axId val="503229872"/>
      </c:barChart>
      <c:catAx>
        <c:axId val="503229312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fr-FR"/>
                  <a:t>destination des sol consommés entre 2005 et 2015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 rot="0" anchor="t" anchorCtr="1"/>
          <a:lstStyle/>
          <a:p>
            <a:pPr>
              <a:defRPr sz="800"/>
            </a:pPr>
            <a:endParaRPr lang="fr-FR"/>
          </a:p>
        </c:txPr>
        <c:crossAx val="503229872"/>
        <c:crosses val="autoZero"/>
        <c:auto val="1"/>
        <c:lblAlgn val="ctr"/>
        <c:lblOffset val="100"/>
        <c:noMultiLvlLbl val="0"/>
      </c:catAx>
      <c:valAx>
        <c:axId val="503229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superficie consommée</a:t>
                </a:r>
                <a:r>
                  <a:rPr lang="fr-FR" baseline="0"/>
                  <a:t> en ha</a:t>
                </a:r>
                <a:endParaRPr lang="fr-FR"/>
              </a:p>
            </c:rich>
          </c:tx>
          <c:layout/>
          <c:overlay val="0"/>
        </c:title>
        <c:numFmt formatCode="_-* #\ ##0\ _€_-;\-* #\ ##0\ _€_-;_-* &quot;-&quot;??\ _€_-;_-@_-" sourceLinked="1"/>
        <c:majorTickMark val="out"/>
        <c:minorTickMark val="none"/>
        <c:tickLblPos val="nextTo"/>
        <c:txPr>
          <a:bodyPr/>
          <a:lstStyle/>
          <a:p>
            <a:pPr>
              <a:defRPr sz="1100" b="1"/>
            </a:pPr>
            <a:endParaRPr lang="fr-FR"/>
          </a:p>
        </c:txPr>
        <c:crossAx val="5032293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824395042255583"/>
          <c:y val="0.44315247731169682"/>
          <c:w val="0.1173003138306975"/>
          <c:h val="0.18907068014335099"/>
        </c:manualLayout>
      </c:layout>
      <c:overlay val="0"/>
    </c:legend>
    <c:plotVisOnly val="1"/>
    <c:dispBlanksAs val="gap"/>
    <c:showDLblsOverMax val="0"/>
  </c:chart>
  <c:userShapes r:id="rId2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lrMapOvr bg1="lt1" tx1="dk1" bg2="lt2" tx2="dk2" accent1="accent1" accent2="accent2" accent3="accent3" accent4="accent4" accent5="accent5" accent6="accent6" hlink="hlink" folHlink="folHlink"/>
  <c:pivotSource>
    <c:name>[data_tpl.xlsx]tcd origine 00 05!Tableau croisé dynamique17</c:name>
    <c:fmtId val="3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1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85000"/>
            </a:schemeClr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75000"/>
            </a:schemeClr>
          </a:solidFill>
        </c:spPr>
      </c:pivotFmt>
      <c:pivotFmt>
        <c:idx val="9"/>
        <c:spPr>
          <a:solidFill>
            <a:schemeClr val="accent6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</c:pivotFmt>
      <c:pivotFmt>
        <c:idx val="20"/>
        <c:spPr>
          <a:solidFill>
            <a:schemeClr val="accent3"/>
          </a:solidFill>
        </c:spPr>
        <c:marker>
          <c:symbol val="none"/>
        </c:marker>
      </c:pivotFmt>
      <c:pivotFmt>
        <c:idx val="21"/>
        <c:spPr>
          <a:solidFill>
            <a:schemeClr val="bg1">
              <a:lumMod val="9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5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4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>
              <a:lumMod val="9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3"/>
          </a:solidFill>
        </c:spPr>
        <c:marker>
          <c:symbol val="none"/>
        </c:marker>
      </c:pivotFmt>
      <c:pivotFmt>
        <c:idx val="36"/>
        <c:spPr>
          <a:solidFill>
            <a:schemeClr val="accent5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spPr>
          <a:solidFill>
            <a:srgbClr val="8E736A"/>
          </a:solidFill>
        </c:spPr>
        <c:marker>
          <c:symbol val="none"/>
        </c:marker>
      </c:pivotFmt>
      <c:pivotFmt>
        <c:idx val="49"/>
        <c:spPr>
          <a:solidFill>
            <a:srgbClr val="727CA3"/>
          </a:solidFill>
        </c:spPr>
        <c:marker>
          <c:symbol val="none"/>
        </c:marker>
      </c:pivotFmt>
      <c:pivotFmt>
        <c:idx val="50"/>
        <c:spPr>
          <a:solidFill>
            <a:sysClr val="window" lastClr="FFFFFF">
              <a:lumMod val="95000"/>
            </a:sysClr>
          </a:solidFill>
        </c:spPr>
        <c:marker>
          <c:symbol val="none"/>
        </c:marker>
      </c:pivotFmt>
      <c:pivotFmt>
        <c:idx val="51"/>
        <c:spPr>
          <a:solidFill>
            <a:srgbClr val="FADA7A"/>
          </a:solidFill>
        </c:spPr>
        <c:marker>
          <c:symbol val="none"/>
        </c:marker>
      </c:pivotFmt>
      <c:pivotFmt>
        <c:idx val="52"/>
        <c:spPr>
          <a:solidFill>
            <a:srgbClr val="D2DA7A"/>
          </a:solidFill>
        </c:spPr>
        <c:marker>
          <c:symbol val="none"/>
        </c:marker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</c:pivotFmt>
      <c:pivotFmt>
        <c:idx val="67"/>
        <c:spPr>
          <a:solidFill>
            <a:srgbClr val="8E736A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109110239490365"/>
          <c:y val="2.4477472269120046E-2"/>
          <c:w val="0.86252181812614404"/>
          <c:h val="0.873304485079731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'tcd origine 00 05'!$B$4:$B$5</c:f>
              <c:strCache>
                <c:ptCount val="1"/>
                <c:pt idx="0">
                  <c:v>Esp. urbain</c:v>
                </c:pt>
              </c:strCache>
            </c:strRef>
          </c:tx>
          <c:spPr>
            <a:solidFill>
              <a:srgbClr val="8E736A"/>
            </a:solidFill>
          </c:spPr>
          <c:invertIfNegative val="0"/>
          <c:cat>
            <c:strRef>
              <c:f>'tcd origine 00 05'!$A$6:$A$9</c:f>
              <c:strCache>
                <c:ptCount val="3"/>
                <c:pt idx="0">
                  <c:v>Esp. en mutation</c:v>
                </c:pt>
                <c:pt idx="1">
                  <c:v>Esp. urbain</c:v>
                </c:pt>
                <c:pt idx="2">
                  <c:v>Esp. agricole</c:v>
                </c:pt>
              </c:strCache>
            </c:strRef>
          </c:cat>
          <c:val>
            <c:numRef>
              <c:f>'tcd origine 00 05'!$B$6:$B$9</c:f>
              <c:numCache>
                <c:formatCode>_-* #\ ##0\ _€_-;\-* #\ ##0\ _€_-;_-* "-"??\ _€_-;_-@_-</c:formatCode>
                <c:ptCount val="3"/>
                <c:pt idx="0">
                  <c:v>9.1200021269280604</c:v>
                </c:pt>
                <c:pt idx="2">
                  <c:v>0.36338344451579796</c:v>
                </c:pt>
              </c:numCache>
            </c:numRef>
          </c:val>
        </c:ser>
        <c:ser>
          <c:idx val="1"/>
          <c:order val="1"/>
          <c:tx>
            <c:strRef>
              <c:f>'tcd origine 00 05'!$C$4:$C$5</c:f>
              <c:strCache>
                <c:ptCount val="1"/>
                <c:pt idx="0">
                  <c:v>Activités</c:v>
                </c:pt>
              </c:strCache>
            </c:strRef>
          </c:tx>
          <c:spPr>
            <a:solidFill>
              <a:srgbClr val="727CA3"/>
            </a:solidFill>
          </c:spPr>
          <c:invertIfNegative val="0"/>
          <c:cat>
            <c:strRef>
              <c:f>'tcd origine 00 05'!$A$6:$A$9</c:f>
              <c:strCache>
                <c:ptCount val="3"/>
                <c:pt idx="0">
                  <c:v>Esp. en mutation</c:v>
                </c:pt>
                <c:pt idx="1">
                  <c:v>Esp. urbain</c:v>
                </c:pt>
                <c:pt idx="2">
                  <c:v>Esp. agricole</c:v>
                </c:pt>
              </c:strCache>
            </c:strRef>
          </c:cat>
          <c:val>
            <c:numRef>
              <c:f>'tcd origine 00 05'!$C$6:$C$9</c:f>
              <c:numCache>
                <c:formatCode>_-* #\ ##0\ _€_-;\-* #\ ##0\ _€_-;_-* "-"??\ _€_-;_-@_-</c:formatCode>
                <c:ptCount val="3"/>
                <c:pt idx="0">
                  <c:v>3.9258542130126379</c:v>
                </c:pt>
              </c:numCache>
            </c:numRef>
          </c:val>
        </c:ser>
        <c:ser>
          <c:idx val="2"/>
          <c:order val="2"/>
          <c:tx>
            <c:strRef>
              <c:f>'tcd origine 00 05'!$D$4:$D$5</c:f>
              <c:strCache>
                <c:ptCount val="1"/>
                <c:pt idx="0">
                  <c:v>Esp. en mutation</c:v>
                </c:pt>
              </c:strCache>
            </c:strRef>
          </c:tx>
          <c:spPr>
            <a:solidFill>
              <a:sysClr val="window" lastClr="FFFFFF">
                <a:lumMod val="95000"/>
              </a:sysClr>
            </a:solidFill>
          </c:spPr>
          <c:invertIfNegative val="0"/>
          <c:cat>
            <c:strRef>
              <c:f>'tcd origine 00 05'!$A$6:$A$9</c:f>
              <c:strCache>
                <c:ptCount val="3"/>
                <c:pt idx="0">
                  <c:v>Esp. en mutation</c:v>
                </c:pt>
                <c:pt idx="1">
                  <c:v>Esp. urbain</c:v>
                </c:pt>
                <c:pt idx="2">
                  <c:v>Esp. agricole</c:v>
                </c:pt>
              </c:strCache>
            </c:strRef>
          </c:cat>
          <c:val>
            <c:numRef>
              <c:f>'tcd origine 00 05'!$D$6:$D$9</c:f>
              <c:numCache>
                <c:formatCode>_-* #\ ##0\ _€_-;\-* #\ ##0\ _€_-;_-* "-"??\ _€_-;_-@_-</c:formatCode>
                <c:ptCount val="3"/>
                <c:pt idx="1">
                  <c:v>10.645345182032965</c:v>
                </c:pt>
                <c:pt idx="2">
                  <c:v>5.6628282806847752</c:v>
                </c:pt>
              </c:numCache>
            </c:numRef>
          </c:val>
        </c:ser>
        <c:ser>
          <c:idx val="3"/>
          <c:order val="3"/>
          <c:tx>
            <c:strRef>
              <c:f>'tcd origine 00 05'!$E$4:$E$5</c:f>
              <c:strCache>
                <c:ptCount val="1"/>
                <c:pt idx="0">
                  <c:v>Esp. agricole</c:v>
                </c:pt>
              </c:strCache>
            </c:strRef>
          </c:tx>
          <c:spPr>
            <a:solidFill>
              <a:srgbClr val="FADA7A"/>
            </a:solidFill>
          </c:spPr>
          <c:invertIfNegative val="0"/>
          <c:cat>
            <c:strRef>
              <c:f>'tcd origine 00 05'!$A$6:$A$9</c:f>
              <c:strCache>
                <c:ptCount val="3"/>
                <c:pt idx="0">
                  <c:v>Esp. en mutation</c:v>
                </c:pt>
                <c:pt idx="1">
                  <c:v>Esp. urbain</c:v>
                </c:pt>
                <c:pt idx="2">
                  <c:v>Esp. agricole</c:v>
                </c:pt>
              </c:strCache>
            </c:strRef>
          </c:cat>
          <c:val>
            <c:numRef>
              <c:f>'tcd origine 00 05'!$E$6:$E$9</c:f>
              <c:numCache>
                <c:formatCode>_-* #\ ##0\ _€_-;\-* #\ ##0\ _€_-;_-* "-"??\ _€_-;_-@_-</c:formatCode>
                <c:ptCount val="3"/>
                <c:pt idx="0">
                  <c:v>1.809095821025176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61361600"/>
        <c:axId val="261362160"/>
      </c:barChart>
      <c:catAx>
        <c:axId val="26136160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fr-FR"/>
                  <a:t>occupation du sol initiale de l'espace consommé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 rot="0" anchor="t" anchorCtr="1"/>
          <a:lstStyle/>
          <a:p>
            <a:pPr>
              <a:defRPr sz="800"/>
            </a:pPr>
            <a:endParaRPr lang="fr-FR"/>
          </a:p>
        </c:txPr>
        <c:crossAx val="261362160"/>
        <c:crosses val="autoZero"/>
        <c:auto val="1"/>
        <c:lblAlgn val="ctr"/>
        <c:lblOffset val="100"/>
        <c:noMultiLvlLbl val="0"/>
      </c:catAx>
      <c:valAx>
        <c:axId val="261362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surfaces onsommées en ha</a:t>
                </a:r>
              </a:p>
            </c:rich>
          </c:tx>
          <c:layout/>
          <c:overlay val="0"/>
        </c:title>
        <c:numFmt formatCode="_-* #\ ##0\ _€_-;\-* #\ ##0\ _€_-;_-* &quot;-&quot;??\ _€_-;_-@_-" sourceLinked="1"/>
        <c:majorTickMark val="out"/>
        <c:minorTickMark val="none"/>
        <c:tickLblPos val="nextTo"/>
        <c:txPr>
          <a:bodyPr/>
          <a:lstStyle/>
          <a:p>
            <a:pPr>
              <a:defRPr sz="1100" b="1"/>
            </a:pPr>
            <a:endParaRPr lang="fr-FR"/>
          </a:p>
        </c:txPr>
        <c:crossAx val="261361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824395042255583"/>
          <c:y val="0.63746853119701397"/>
          <c:w val="0.11729004454248368"/>
          <c:h val="0.18927366017592454"/>
        </c:manualLayout>
      </c:layout>
      <c:overlay val="0"/>
    </c:legend>
    <c:plotVisOnly val="1"/>
    <c:dispBlanksAs val="gap"/>
    <c:showDLblsOverMax val="0"/>
  </c:chart>
  <c:userShapes r:id="rId2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lrMapOvr bg1="lt1" tx1="dk1" bg2="lt2" tx2="dk2" accent1="accent1" accent2="accent2" accent3="accent3" accent4="accent4" accent5="accent5" accent6="accent6" hlink="hlink" folHlink="folHlink"/>
  <c:pivotSource>
    <c:name>[data_tpl.xlsx]tcd destination 00 05!Tableau croisé dynamique18</c:name>
    <c:fmtId val="3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1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85000"/>
            </a:schemeClr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75000"/>
            </a:schemeClr>
          </a:solidFill>
        </c:spPr>
      </c:pivotFmt>
      <c:pivotFmt>
        <c:idx val="9"/>
        <c:spPr>
          <a:solidFill>
            <a:schemeClr val="accent6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  <c:spPr>
          <a:solidFill>
            <a:schemeClr val="accent1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</c:pivotFmt>
      <c:pivotFmt>
        <c:idx val="20"/>
        <c:spPr>
          <a:solidFill>
            <a:schemeClr val="accent3"/>
          </a:solidFill>
        </c:spPr>
      </c:pivotFmt>
      <c:pivotFmt>
        <c:idx val="21"/>
        <c:spPr>
          <a:solidFill>
            <a:schemeClr val="bg1">
              <a:lumMod val="95000"/>
            </a:schemeClr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5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  <c:spPr>
          <a:solidFill>
            <a:schemeClr val="accent4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>
              <a:lumMod val="95000"/>
            </a:schemeClr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3"/>
          </a:solidFill>
        </c:spPr>
      </c:pivotFmt>
      <c:pivotFmt>
        <c:idx val="36"/>
        <c:spPr>
          <a:solidFill>
            <a:schemeClr val="accent5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  <c:spPr>
          <a:solidFill>
            <a:srgbClr val="8E736A"/>
          </a:solidFill>
        </c:spPr>
        <c:marker>
          <c:symbol val="none"/>
        </c:marker>
      </c:pivotFmt>
      <c:pivotFmt>
        <c:idx val="49"/>
        <c:spPr>
          <a:solidFill>
            <a:srgbClr val="727CA3"/>
          </a:solidFill>
        </c:spPr>
        <c:marker>
          <c:symbol val="none"/>
        </c:marker>
      </c:pivotFmt>
      <c:pivotFmt>
        <c:idx val="50"/>
        <c:spPr>
          <a:solidFill>
            <a:sysClr val="window" lastClr="FFFFFF">
              <a:lumMod val="95000"/>
            </a:sysClr>
          </a:solidFill>
        </c:spPr>
        <c:marker>
          <c:symbol val="none"/>
        </c:marker>
      </c:pivotFmt>
      <c:pivotFmt>
        <c:idx val="51"/>
        <c:spPr>
          <a:solidFill>
            <a:srgbClr val="FADA7A"/>
          </a:solidFill>
        </c:spPr>
        <c:marker>
          <c:symbol val="none"/>
        </c:marker>
      </c:pivotFmt>
      <c:pivotFmt>
        <c:idx val="52"/>
        <c:spPr>
          <a:solidFill>
            <a:srgbClr val="D2DA7A"/>
          </a:solidFill>
        </c:spPr>
        <c:marker>
          <c:symbol val="none"/>
        </c:marker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  <c:spPr>
          <a:solidFill>
            <a:srgbClr val="8E736A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654932736510099"/>
          <c:y val="3.2835152006122921E-2"/>
          <c:w val="0.86252181812614404"/>
          <c:h val="0.873304485079731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'tcd destination 00 05'!$B$4:$B$5</c:f>
              <c:strCache>
                <c:ptCount val="1"/>
                <c:pt idx="0">
                  <c:v>Esp. urbain</c:v>
                </c:pt>
              </c:strCache>
            </c:strRef>
          </c:tx>
          <c:spPr>
            <a:solidFill>
              <a:srgbClr val="8E736A"/>
            </a:solidFill>
          </c:spPr>
          <c:invertIfNegative val="0"/>
          <c:cat>
            <c:strRef>
              <c:f>'tcd destination 00 05'!$A$6:$A$10</c:f>
              <c:strCache>
                <c:ptCount val="4"/>
                <c:pt idx="0">
                  <c:v>Esp. en mutation</c:v>
                </c:pt>
                <c:pt idx="1">
                  <c:v>Esp. urbain</c:v>
                </c:pt>
                <c:pt idx="2">
                  <c:v>Activités</c:v>
                </c:pt>
                <c:pt idx="3">
                  <c:v>Esp. agricole</c:v>
                </c:pt>
              </c:strCache>
            </c:strRef>
          </c:cat>
          <c:val>
            <c:numRef>
              <c:f>'tcd destination 00 05'!$B$6:$B$10</c:f>
              <c:numCache>
                <c:formatCode>_-* #\ ##0\ _€_-;\-* #\ ##0\ _€_-;_-* "-"??\ _€_-;_-@_-</c:formatCode>
                <c:ptCount val="4"/>
                <c:pt idx="0">
                  <c:v>10.645345182032965</c:v>
                </c:pt>
              </c:numCache>
            </c:numRef>
          </c:val>
        </c:ser>
        <c:ser>
          <c:idx val="1"/>
          <c:order val="1"/>
          <c:tx>
            <c:strRef>
              <c:f>'tcd destination 00 05'!$C$4:$C$5</c:f>
              <c:strCache>
                <c:ptCount val="1"/>
                <c:pt idx="0">
                  <c:v>Esp. en mutation</c:v>
                </c:pt>
              </c:strCache>
            </c:strRef>
          </c:tx>
          <c:spPr>
            <a:solidFill>
              <a:sysClr val="window" lastClr="FFFFFF">
                <a:lumMod val="95000"/>
              </a:sysClr>
            </a:solidFill>
          </c:spPr>
          <c:invertIfNegative val="0"/>
          <c:cat>
            <c:strRef>
              <c:f>'tcd destination 00 05'!$A$6:$A$10</c:f>
              <c:strCache>
                <c:ptCount val="4"/>
                <c:pt idx="0">
                  <c:v>Esp. en mutation</c:v>
                </c:pt>
                <c:pt idx="1">
                  <c:v>Esp. urbain</c:v>
                </c:pt>
                <c:pt idx="2">
                  <c:v>Activités</c:v>
                </c:pt>
                <c:pt idx="3">
                  <c:v>Esp. agricole</c:v>
                </c:pt>
              </c:strCache>
            </c:strRef>
          </c:cat>
          <c:val>
            <c:numRef>
              <c:f>'tcd destination 00 05'!$C$6:$C$10</c:f>
              <c:numCache>
                <c:formatCode>_-* #\ ##0\ _€_-;\-* #\ ##0\ _€_-;_-* "-"??\ _€_-;_-@_-</c:formatCode>
                <c:ptCount val="4"/>
                <c:pt idx="1">
                  <c:v>9.1200021269280604</c:v>
                </c:pt>
                <c:pt idx="2">
                  <c:v>3.9258542130126379</c:v>
                </c:pt>
                <c:pt idx="3">
                  <c:v>1.809095821025176</c:v>
                </c:pt>
              </c:numCache>
            </c:numRef>
          </c:val>
        </c:ser>
        <c:ser>
          <c:idx val="2"/>
          <c:order val="2"/>
          <c:tx>
            <c:strRef>
              <c:f>'tcd destination 00 05'!$D$4:$D$5</c:f>
              <c:strCache>
                <c:ptCount val="1"/>
                <c:pt idx="0">
                  <c:v>Esp. agricole</c:v>
                </c:pt>
              </c:strCache>
            </c:strRef>
          </c:tx>
          <c:spPr>
            <a:solidFill>
              <a:srgbClr val="FADA7A"/>
            </a:solidFill>
          </c:spPr>
          <c:invertIfNegative val="0"/>
          <c:cat>
            <c:strRef>
              <c:f>'tcd destination 00 05'!$A$6:$A$10</c:f>
              <c:strCache>
                <c:ptCount val="4"/>
                <c:pt idx="0">
                  <c:v>Esp. en mutation</c:v>
                </c:pt>
                <c:pt idx="1">
                  <c:v>Esp. urbain</c:v>
                </c:pt>
                <c:pt idx="2">
                  <c:v>Activités</c:v>
                </c:pt>
                <c:pt idx="3">
                  <c:v>Esp. agricole</c:v>
                </c:pt>
              </c:strCache>
            </c:strRef>
          </c:cat>
          <c:val>
            <c:numRef>
              <c:f>'tcd destination 00 05'!$D$6:$D$10</c:f>
              <c:numCache>
                <c:formatCode>_-* #\ ##0\ _€_-;\-* #\ ##0\ _€_-;_-* "-"??\ _€_-;_-@_-</c:formatCode>
                <c:ptCount val="4"/>
                <c:pt idx="0">
                  <c:v>5.6628282806847752</c:v>
                </c:pt>
                <c:pt idx="1">
                  <c:v>0.36338344451579796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61532336"/>
        <c:axId val="261680544"/>
      </c:barChart>
      <c:catAx>
        <c:axId val="261532336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fr-FR"/>
                  <a:t>destination des sols consommés entre 2000 et 2005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 rot="0" anchor="t" anchorCtr="1"/>
          <a:lstStyle/>
          <a:p>
            <a:pPr>
              <a:defRPr sz="800"/>
            </a:pPr>
            <a:endParaRPr lang="fr-FR"/>
          </a:p>
        </c:txPr>
        <c:crossAx val="261680544"/>
        <c:crosses val="autoZero"/>
        <c:auto val="1"/>
        <c:lblAlgn val="ctr"/>
        <c:lblOffset val="100"/>
        <c:noMultiLvlLbl val="0"/>
      </c:catAx>
      <c:valAx>
        <c:axId val="261680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superficie consommée en ha</a:t>
                </a:r>
              </a:p>
            </c:rich>
          </c:tx>
          <c:layout/>
          <c:overlay val="0"/>
        </c:title>
        <c:numFmt formatCode="_-* #\ ##0\ _€_-;\-* #\ ##0\ _€_-;_-* &quot;-&quot;??\ _€_-;_-@_-" sourceLinked="1"/>
        <c:majorTickMark val="out"/>
        <c:minorTickMark val="none"/>
        <c:tickLblPos val="nextTo"/>
        <c:txPr>
          <a:bodyPr/>
          <a:lstStyle/>
          <a:p>
            <a:pPr>
              <a:defRPr sz="1100" b="1"/>
            </a:pPr>
            <a:endParaRPr lang="fr-FR"/>
          </a:p>
        </c:txPr>
        <c:crossAx val="2615323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687939418000733"/>
          <c:y val="0.37629103941567321"/>
          <c:w val="0.11729004454248368"/>
          <c:h val="0.18927366017592454"/>
        </c:manualLayout>
      </c:layout>
      <c:overlay val="0"/>
    </c:legend>
    <c:plotVisOnly val="1"/>
    <c:dispBlanksAs val="gap"/>
    <c:showDLblsOverMax val="0"/>
  </c:chart>
  <c:userShapes r:id="rId2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lrMapOvr bg1="lt1" tx1="dk1" bg2="lt2" tx2="dk2" accent1="accent1" accent2="accent2" accent3="accent3" accent4="accent4" accent5="accent5" accent6="accent6" hlink="hlink" folHlink="folHlink"/>
  <c:pivotSource>
    <c:name>[data_tpl.xlsx]tcd origine 05 10!Tableau croisé dynamique17</c:name>
    <c:fmtId val="5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1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85000"/>
            </a:schemeClr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75000"/>
            </a:schemeClr>
          </a:solidFill>
        </c:spPr>
      </c:pivotFmt>
      <c:pivotFmt>
        <c:idx val="9"/>
        <c:spPr>
          <a:solidFill>
            <a:schemeClr val="accent6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</c:pivotFmt>
      <c:pivotFmt>
        <c:idx val="20"/>
        <c:spPr>
          <a:solidFill>
            <a:schemeClr val="accent3"/>
          </a:solidFill>
        </c:spPr>
        <c:marker>
          <c:symbol val="none"/>
        </c:marker>
      </c:pivotFmt>
      <c:pivotFmt>
        <c:idx val="21"/>
        <c:spPr>
          <a:solidFill>
            <a:schemeClr val="bg1">
              <a:lumMod val="9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5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4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>
              <a:lumMod val="9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3"/>
          </a:solidFill>
        </c:spPr>
        <c:marker>
          <c:symbol val="none"/>
        </c:marker>
      </c:pivotFmt>
      <c:pivotFmt>
        <c:idx val="36"/>
        <c:spPr>
          <a:solidFill>
            <a:schemeClr val="accent5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spPr>
          <a:solidFill>
            <a:srgbClr val="8E736A"/>
          </a:solidFill>
        </c:spPr>
        <c:marker>
          <c:symbol val="none"/>
        </c:marker>
      </c:pivotFmt>
      <c:pivotFmt>
        <c:idx val="49"/>
        <c:spPr>
          <a:solidFill>
            <a:srgbClr val="727CA3"/>
          </a:solidFill>
        </c:spPr>
        <c:marker>
          <c:symbol val="none"/>
        </c:marker>
      </c:pivotFmt>
      <c:pivotFmt>
        <c:idx val="50"/>
        <c:spPr>
          <a:solidFill>
            <a:sysClr val="window" lastClr="FFFFFF">
              <a:lumMod val="95000"/>
            </a:sysClr>
          </a:solidFill>
        </c:spPr>
        <c:marker>
          <c:symbol val="none"/>
        </c:marker>
      </c:pivotFmt>
      <c:pivotFmt>
        <c:idx val="51"/>
        <c:spPr>
          <a:solidFill>
            <a:srgbClr val="FADA7A"/>
          </a:solidFill>
        </c:spPr>
        <c:marker>
          <c:symbol val="none"/>
        </c:marker>
      </c:pivotFmt>
      <c:pivotFmt>
        <c:idx val="52"/>
        <c:spPr>
          <a:solidFill>
            <a:srgbClr val="D2DA7A"/>
          </a:solidFill>
        </c:spPr>
        <c:marker>
          <c:symbol val="none"/>
        </c:marker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</c:pivotFmt>
      <c:pivotFmt>
        <c:idx val="67"/>
        <c:spPr>
          <a:solidFill>
            <a:srgbClr val="8E736A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marker>
          <c:symbol val="none"/>
        </c:marker>
      </c:pivotFmt>
      <c:pivotFmt>
        <c:idx val="70"/>
        <c:spPr>
          <a:solidFill>
            <a:sysClr val="window" lastClr="FFFFFF"/>
          </a:solidFill>
        </c:spPr>
        <c:marker>
          <c:symbol val="none"/>
        </c:marker>
      </c:pivotFmt>
      <c:pivotFmt>
        <c:idx val="71"/>
        <c:spPr>
          <a:solidFill>
            <a:srgbClr val="FADA7A"/>
          </a:solidFill>
        </c:spPr>
        <c:marker>
          <c:symbol val="none"/>
        </c:marker>
      </c:pivotFmt>
      <c:pivotFmt>
        <c:idx val="72"/>
      </c:pivotFmt>
      <c:pivotFmt>
        <c:idx val="73"/>
        <c:spPr>
          <a:solidFill>
            <a:srgbClr val="D2DA7A"/>
          </a:solidFill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0836059021495686"/>
          <c:y val="1.6127330198184991E-2"/>
          <c:w val="0.86252181812614404"/>
          <c:h val="0.873304485079731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'tcd origine 05 10'!$B$5:$B$6</c:f>
              <c:strCache>
                <c:ptCount val="1"/>
                <c:pt idx="0">
                  <c:v>Activités</c:v>
                </c:pt>
              </c:strCache>
            </c:strRef>
          </c:tx>
          <c:invertIfNegative val="0"/>
          <c:cat>
            <c:strRef>
              <c:f>'tcd origine 05 10'!$A$7:$A$11</c:f>
              <c:strCache>
                <c:ptCount val="4"/>
                <c:pt idx="0">
                  <c:v>Esp. urbain</c:v>
                </c:pt>
                <c:pt idx="1">
                  <c:v>Esp. en mutation</c:v>
                </c:pt>
                <c:pt idx="2">
                  <c:v>Activités</c:v>
                </c:pt>
                <c:pt idx="3">
                  <c:v>Esp. agricole</c:v>
                </c:pt>
              </c:strCache>
            </c:strRef>
          </c:cat>
          <c:val>
            <c:numRef>
              <c:f>'tcd origine 05 10'!$B$7:$B$11</c:f>
              <c:numCache>
                <c:formatCode>_-* #\ ##0\ _€_-;\-* #\ ##0\ _€_-;_-* "-"??\ _€_-;_-@_-</c:formatCode>
                <c:ptCount val="4"/>
                <c:pt idx="1">
                  <c:v>3.9200114834957467</c:v>
                </c:pt>
                <c:pt idx="2">
                  <c:v>11.537146633870613</c:v>
                </c:pt>
                <c:pt idx="3">
                  <c:v>0.44248195404546131</c:v>
                </c:pt>
              </c:numCache>
            </c:numRef>
          </c:val>
        </c:ser>
        <c:ser>
          <c:idx val="1"/>
          <c:order val="1"/>
          <c:tx>
            <c:strRef>
              <c:f>'tcd origine 05 10'!$C$5:$C$6</c:f>
              <c:strCache>
                <c:ptCount val="1"/>
                <c:pt idx="0">
                  <c:v>Esp. agricole</c:v>
                </c:pt>
              </c:strCache>
            </c:strRef>
          </c:tx>
          <c:spPr>
            <a:solidFill>
              <a:srgbClr val="FADA7A"/>
            </a:solidFill>
          </c:spPr>
          <c:invertIfNegative val="0"/>
          <c:cat>
            <c:strRef>
              <c:f>'tcd origine 05 10'!$A$7:$A$11</c:f>
              <c:strCache>
                <c:ptCount val="4"/>
                <c:pt idx="0">
                  <c:v>Esp. urbain</c:v>
                </c:pt>
                <c:pt idx="1">
                  <c:v>Esp. en mutation</c:v>
                </c:pt>
                <c:pt idx="2">
                  <c:v>Activités</c:v>
                </c:pt>
                <c:pt idx="3">
                  <c:v>Esp. agricole</c:v>
                </c:pt>
              </c:strCache>
            </c:strRef>
          </c:cat>
          <c:val>
            <c:numRef>
              <c:f>'tcd origine 05 10'!$C$7:$C$11</c:f>
              <c:numCache>
                <c:formatCode>_-* #\ ##0\ _€_-;\-* #\ ##0\ _€_-;_-* "-"??\ _€_-;_-@_-</c:formatCode>
                <c:ptCount val="4"/>
                <c:pt idx="3">
                  <c:v>2.2228896243984777</c:v>
                </c:pt>
              </c:numCache>
            </c:numRef>
          </c:val>
        </c:ser>
        <c:ser>
          <c:idx val="2"/>
          <c:order val="2"/>
          <c:tx>
            <c:strRef>
              <c:f>'tcd origine 05 10'!$D$5:$D$6</c:f>
              <c:strCache>
                <c:ptCount val="1"/>
                <c:pt idx="0">
                  <c:v>Esp. en mutation</c:v>
                </c:pt>
              </c:strCache>
            </c:strRef>
          </c:tx>
          <c:spPr>
            <a:solidFill>
              <a:sysClr val="window" lastClr="FFFFFF"/>
            </a:solidFill>
          </c:spPr>
          <c:invertIfNegative val="0"/>
          <c:cat>
            <c:strRef>
              <c:f>'tcd origine 05 10'!$A$7:$A$11</c:f>
              <c:strCache>
                <c:ptCount val="4"/>
                <c:pt idx="0">
                  <c:v>Esp. urbain</c:v>
                </c:pt>
                <c:pt idx="1">
                  <c:v>Esp. en mutation</c:v>
                </c:pt>
                <c:pt idx="2">
                  <c:v>Activités</c:v>
                </c:pt>
                <c:pt idx="3">
                  <c:v>Esp. agricole</c:v>
                </c:pt>
              </c:strCache>
            </c:strRef>
          </c:cat>
          <c:val>
            <c:numRef>
              <c:f>'tcd origine 05 10'!$D$7:$D$11</c:f>
              <c:numCache>
                <c:formatCode>_-* #\ ##0\ _€_-;\-* #\ ##0\ _€_-;_-* "-"??\ _€_-;_-@_-</c:formatCode>
                <c:ptCount val="4"/>
                <c:pt idx="1">
                  <c:v>8.3609701828055893</c:v>
                </c:pt>
              </c:numCache>
            </c:numRef>
          </c:val>
        </c:ser>
        <c:ser>
          <c:idx val="3"/>
          <c:order val="3"/>
          <c:tx>
            <c:strRef>
              <c:f>'tcd origine 05 10'!$E$5:$E$6</c:f>
              <c:strCache>
                <c:ptCount val="1"/>
                <c:pt idx="0">
                  <c:v>Esp. naturel</c:v>
                </c:pt>
              </c:strCache>
            </c:strRef>
          </c:tx>
          <c:spPr>
            <a:solidFill>
              <a:srgbClr val="D2DA7A"/>
            </a:solidFill>
          </c:spPr>
          <c:invertIfNegative val="0"/>
          <c:cat>
            <c:strRef>
              <c:f>'tcd origine 05 10'!$A$7:$A$11</c:f>
              <c:strCache>
                <c:ptCount val="4"/>
                <c:pt idx="0">
                  <c:v>Esp. urbain</c:v>
                </c:pt>
                <c:pt idx="1">
                  <c:v>Esp. en mutation</c:v>
                </c:pt>
                <c:pt idx="2">
                  <c:v>Activités</c:v>
                </c:pt>
                <c:pt idx="3">
                  <c:v>Esp. agricole</c:v>
                </c:pt>
              </c:strCache>
            </c:strRef>
          </c:cat>
          <c:val>
            <c:numRef>
              <c:f>'tcd origine 05 10'!$E$7:$E$11</c:f>
              <c:numCache>
                <c:formatCode>_-* #\ ##0\ _€_-;\-* #\ ##0\ _€_-;_-* "-"??\ _€_-;_-@_-</c:formatCode>
                <c:ptCount val="4"/>
                <c:pt idx="3">
                  <c:v>1.4980942385929623</c:v>
                </c:pt>
              </c:numCache>
            </c:numRef>
          </c:val>
        </c:ser>
        <c:ser>
          <c:idx val="4"/>
          <c:order val="4"/>
          <c:tx>
            <c:strRef>
              <c:f>'tcd origine 05 10'!$F$5:$F$6</c:f>
              <c:strCache>
                <c:ptCount val="1"/>
                <c:pt idx="0">
                  <c:v>Esp. urbain</c:v>
                </c:pt>
              </c:strCache>
            </c:strRef>
          </c:tx>
          <c:invertIfNegative val="0"/>
          <c:cat>
            <c:strRef>
              <c:f>'tcd origine 05 10'!$A$7:$A$11</c:f>
              <c:strCache>
                <c:ptCount val="4"/>
                <c:pt idx="0">
                  <c:v>Esp. urbain</c:v>
                </c:pt>
                <c:pt idx="1">
                  <c:v>Esp. en mutation</c:v>
                </c:pt>
                <c:pt idx="2">
                  <c:v>Activités</c:v>
                </c:pt>
                <c:pt idx="3">
                  <c:v>Esp. agricole</c:v>
                </c:pt>
              </c:strCache>
            </c:strRef>
          </c:cat>
          <c:val>
            <c:numRef>
              <c:f>'tcd origine 05 10'!$F$7:$F$11</c:f>
              <c:numCache>
                <c:formatCode>_-* #\ ##0\ _€_-;\-* #\ ##0\ _€_-;_-* "-"??\ _€_-;_-@_-</c:formatCode>
                <c:ptCount val="4"/>
                <c:pt idx="0">
                  <c:v>19.776226710872656</c:v>
                </c:pt>
                <c:pt idx="1">
                  <c:v>3.549398702824575</c:v>
                </c:pt>
                <c:pt idx="2">
                  <c:v>2.0045774201080184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61852528"/>
        <c:axId val="261853088"/>
      </c:barChart>
      <c:catAx>
        <c:axId val="261852528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fr-FR"/>
                  <a:t>occupation du sol initiale de l'espace consommé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 rot="0" anchor="t" anchorCtr="1"/>
          <a:lstStyle/>
          <a:p>
            <a:pPr>
              <a:defRPr sz="800"/>
            </a:pPr>
            <a:endParaRPr lang="fr-FR"/>
          </a:p>
        </c:txPr>
        <c:crossAx val="261853088"/>
        <c:crosses val="autoZero"/>
        <c:auto val="1"/>
        <c:lblAlgn val="ctr"/>
        <c:lblOffset val="100"/>
        <c:noMultiLvlLbl val="0"/>
      </c:catAx>
      <c:valAx>
        <c:axId val="261853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surfaces consommées en ha</a:t>
                </a:r>
              </a:p>
            </c:rich>
          </c:tx>
          <c:layout/>
          <c:overlay val="0"/>
        </c:title>
        <c:numFmt formatCode="_-* #\ ##0\ _€_-;\-* #\ ##0\ _€_-;_-* &quot;-&quot;??\ _€_-;_-@_-" sourceLinked="1"/>
        <c:majorTickMark val="out"/>
        <c:minorTickMark val="none"/>
        <c:tickLblPos val="nextTo"/>
        <c:txPr>
          <a:bodyPr/>
          <a:lstStyle/>
          <a:p>
            <a:pPr>
              <a:defRPr sz="1100" b="1"/>
            </a:pPr>
            <a:endParaRPr lang="fr-FR"/>
          </a:p>
        </c:txPr>
        <c:crossAx val="2618525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6879394180008"/>
          <c:y val="0.59776955244625019"/>
          <c:w val="0.1172349062666425"/>
          <c:h val="0.18874420378354656"/>
        </c:manualLayout>
      </c:layout>
      <c:overlay val="0"/>
    </c:legend>
    <c:plotVisOnly val="1"/>
    <c:dispBlanksAs val="gap"/>
    <c:showDLblsOverMax val="0"/>
  </c:chart>
  <c:userShapes r:id="rId2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lrMapOvr bg1="lt1" tx1="dk1" bg2="lt2" tx2="dk2" accent1="accent1" accent2="accent2" accent3="accent3" accent4="accent4" accent5="accent5" accent6="accent6" hlink="hlink" folHlink="folHlink"/>
  <c:pivotSource>
    <c:name>[data_tpl.xlsx]tcd destination 05 10!Tableau croisé dynamique18</c:name>
    <c:fmtId val="5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1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85000"/>
            </a:schemeClr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75000"/>
            </a:schemeClr>
          </a:solidFill>
        </c:spPr>
      </c:pivotFmt>
      <c:pivotFmt>
        <c:idx val="9"/>
        <c:spPr>
          <a:solidFill>
            <a:schemeClr val="accent6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</c:pivotFmt>
      <c:pivotFmt>
        <c:idx val="20"/>
        <c:spPr>
          <a:solidFill>
            <a:schemeClr val="accent3"/>
          </a:solidFill>
        </c:spPr>
        <c:marker>
          <c:symbol val="none"/>
        </c:marker>
      </c:pivotFmt>
      <c:pivotFmt>
        <c:idx val="21"/>
        <c:spPr>
          <a:solidFill>
            <a:schemeClr val="bg1">
              <a:lumMod val="9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5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4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>
              <a:lumMod val="9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3"/>
          </a:solidFill>
        </c:spPr>
        <c:marker>
          <c:symbol val="none"/>
        </c:marker>
      </c:pivotFmt>
      <c:pivotFmt>
        <c:idx val="36"/>
        <c:spPr>
          <a:solidFill>
            <a:schemeClr val="accent5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ysClr val="window" lastClr="FFFFFF">
              <a:lumMod val="95000"/>
            </a:sysClr>
          </a:solidFill>
        </c:spPr>
        <c:marker>
          <c:symbol val="none"/>
        </c:marker>
      </c:pivotFmt>
      <c:pivotFmt>
        <c:idx val="44"/>
        <c:spPr>
          <a:solidFill>
            <a:sysClr val="window" lastClr="FFFFFF"/>
          </a:solidFill>
        </c:spPr>
        <c:marker>
          <c:symbol val="none"/>
        </c:marker>
      </c:pivotFmt>
      <c:pivotFmt>
        <c:idx val="45"/>
        <c:spPr>
          <a:solidFill>
            <a:srgbClr val="FADA7A"/>
          </a:solidFill>
        </c:spPr>
        <c:marker>
          <c:symbol val="none"/>
        </c:marker>
      </c:pivotFmt>
      <c:pivotFmt>
        <c:idx val="46"/>
        <c:spPr>
          <a:solidFill>
            <a:srgbClr val="8E736A"/>
          </a:solidFill>
        </c:spPr>
        <c:marker>
          <c:symbol val="none"/>
        </c:marker>
      </c:pivotFmt>
      <c:pivotFmt>
        <c:idx val="47"/>
        <c:spPr>
          <a:solidFill>
            <a:srgbClr val="727CA3"/>
          </a:solidFill>
        </c:spPr>
        <c:marker>
          <c:symbol val="none"/>
        </c:marker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  <c:spPr>
          <a:solidFill>
            <a:srgbClr val="8E736A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699306694133442"/>
          <c:y val="1.8204061940935636E-2"/>
          <c:w val="0.86252181812614392"/>
          <c:h val="0.873304485079731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'tcd destination 05 10'!$B$5:$B$6</c:f>
              <c:strCache>
                <c:ptCount val="1"/>
                <c:pt idx="0">
                  <c:v>Esp. urbain</c:v>
                </c:pt>
              </c:strCache>
            </c:strRef>
          </c:tx>
          <c:spPr>
            <a:solidFill>
              <a:srgbClr val="8E736A"/>
            </a:solidFill>
          </c:spPr>
          <c:invertIfNegative val="0"/>
          <c:cat>
            <c:strRef>
              <c:f>'tcd destination 05 10'!$A$7:$A$11</c:f>
              <c:strCache>
                <c:ptCount val="4"/>
                <c:pt idx="0">
                  <c:v>Esp. urbain</c:v>
                </c:pt>
                <c:pt idx="1">
                  <c:v>Esp. en mutation</c:v>
                </c:pt>
                <c:pt idx="2">
                  <c:v>Activités</c:v>
                </c:pt>
                <c:pt idx="3">
                  <c:v>Esp. agricole</c:v>
                </c:pt>
              </c:strCache>
            </c:strRef>
          </c:cat>
          <c:val>
            <c:numRef>
              <c:f>'tcd destination 05 10'!$B$7:$B$11</c:f>
              <c:numCache>
                <c:formatCode>_-* #\ ##0\ _€_-;\-* #\ ##0\ _€_-;_-* "-"??\ _€_-;_-@_-</c:formatCode>
                <c:ptCount val="4"/>
                <c:pt idx="1">
                  <c:v>2.371533323716621</c:v>
                </c:pt>
              </c:numCache>
            </c:numRef>
          </c:val>
        </c:ser>
        <c:ser>
          <c:idx val="1"/>
          <c:order val="1"/>
          <c:tx>
            <c:strRef>
              <c:f>'tcd destination 05 10'!$C$5:$C$6</c:f>
              <c:strCache>
                <c:ptCount val="1"/>
                <c:pt idx="0">
                  <c:v>Activités</c:v>
                </c:pt>
              </c:strCache>
            </c:strRef>
          </c:tx>
          <c:spPr>
            <a:solidFill>
              <a:srgbClr val="727CA3"/>
            </a:solidFill>
          </c:spPr>
          <c:invertIfNegative val="0"/>
          <c:cat>
            <c:strRef>
              <c:f>'tcd destination 05 10'!$A$7:$A$11</c:f>
              <c:strCache>
                <c:ptCount val="4"/>
                <c:pt idx="0">
                  <c:v>Esp. urbain</c:v>
                </c:pt>
                <c:pt idx="1">
                  <c:v>Esp. en mutation</c:v>
                </c:pt>
                <c:pt idx="2">
                  <c:v>Activités</c:v>
                </c:pt>
                <c:pt idx="3">
                  <c:v>Esp. agricole</c:v>
                </c:pt>
              </c:strCache>
            </c:strRef>
          </c:cat>
          <c:val>
            <c:numRef>
              <c:f>'tcd destination 05 10'!$C$7:$C$11</c:f>
              <c:numCache>
                <c:formatCode>_-* #\ ##0\ _€_-;\-* #\ ##0\ _€_-;_-* "-"??\ _€_-;_-@_-</c:formatCode>
                <c:ptCount val="4"/>
                <c:pt idx="1">
                  <c:v>3.812468926733322</c:v>
                </c:pt>
              </c:numCache>
            </c:numRef>
          </c:val>
        </c:ser>
        <c:ser>
          <c:idx val="2"/>
          <c:order val="2"/>
          <c:tx>
            <c:strRef>
              <c:f>'tcd destination 05 10'!$D$5:$D$6</c:f>
              <c:strCache>
                <c:ptCount val="1"/>
                <c:pt idx="0">
                  <c:v>Esp. en mutation</c:v>
                </c:pt>
              </c:strCache>
            </c:strRef>
          </c:tx>
          <c:spPr>
            <a:solidFill>
              <a:sysClr val="window" lastClr="FFFFFF"/>
            </a:solidFill>
          </c:spPr>
          <c:invertIfNegative val="0"/>
          <c:cat>
            <c:strRef>
              <c:f>'tcd destination 05 10'!$A$7:$A$11</c:f>
              <c:strCache>
                <c:ptCount val="4"/>
                <c:pt idx="0">
                  <c:v>Esp. urbain</c:v>
                </c:pt>
                <c:pt idx="1">
                  <c:v>Esp. en mutation</c:v>
                </c:pt>
                <c:pt idx="2">
                  <c:v>Activités</c:v>
                </c:pt>
                <c:pt idx="3">
                  <c:v>Esp. agricole</c:v>
                </c:pt>
              </c:strCache>
            </c:strRef>
          </c:cat>
          <c:val>
            <c:numRef>
              <c:f>'tcd destination 05 10'!$D$7:$D$11</c:f>
              <c:numCache>
                <c:formatCode>_-* #\ ##0\ _€_-;\-* #\ ##0\ _€_-;_-* "-"??\ _€_-;_-@_-</c:formatCode>
                <c:ptCount val="4"/>
                <c:pt idx="0">
                  <c:v>19.428938659709193</c:v>
                </c:pt>
                <c:pt idx="2">
                  <c:v>4.5611026616417911</c:v>
                </c:pt>
              </c:numCache>
            </c:numRef>
          </c:val>
        </c:ser>
        <c:ser>
          <c:idx val="3"/>
          <c:order val="3"/>
          <c:tx>
            <c:strRef>
              <c:f>'tcd destination 05 10'!$E$5:$E$6</c:f>
              <c:strCache>
                <c:ptCount val="1"/>
                <c:pt idx="0">
                  <c:v>Esp. naturel</c:v>
                </c:pt>
              </c:strCache>
            </c:strRef>
          </c:tx>
          <c:spPr>
            <a:solidFill>
              <a:srgbClr val="FADA7A"/>
            </a:solidFill>
          </c:spPr>
          <c:invertIfNegative val="0"/>
          <c:cat>
            <c:strRef>
              <c:f>'tcd destination 05 10'!$A$7:$A$11</c:f>
              <c:strCache>
                <c:ptCount val="4"/>
                <c:pt idx="0">
                  <c:v>Esp. urbain</c:v>
                </c:pt>
                <c:pt idx="1">
                  <c:v>Esp. en mutation</c:v>
                </c:pt>
                <c:pt idx="2">
                  <c:v>Activités</c:v>
                </c:pt>
                <c:pt idx="3">
                  <c:v>Esp. agricole</c:v>
                </c:pt>
              </c:strCache>
            </c:strRef>
          </c:cat>
          <c:val>
            <c:numRef>
              <c:f>'tcd destination 05 10'!$E$7:$E$11</c:f>
              <c:numCache>
                <c:formatCode>_-* #\ ##0\ _€_-;\-* #\ ##0\ _€_-;_-* "-"??\ _€_-;_-@_-</c:formatCode>
                <c:ptCount val="4"/>
                <c:pt idx="0">
                  <c:v>0.34728805116346095</c:v>
                </c:pt>
                <c:pt idx="1">
                  <c:v>9.6463781186759672</c:v>
                </c:pt>
                <c:pt idx="2">
                  <c:v>8.9806213923368396</c:v>
                </c:pt>
                <c:pt idx="3">
                  <c:v>4.1634658170369017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62239808"/>
        <c:axId val="262240368"/>
      </c:barChart>
      <c:catAx>
        <c:axId val="262239808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fr-FR"/>
                  <a:t>destination des sol consommés entre 2005</a:t>
                </a:r>
                <a:r>
                  <a:rPr lang="fr-FR" baseline="0"/>
                  <a:t> et 2010</a:t>
                </a:r>
                <a:endParaRPr lang="fr-FR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 rot="0" anchor="t" anchorCtr="1"/>
          <a:lstStyle/>
          <a:p>
            <a:pPr>
              <a:defRPr sz="800"/>
            </a:pPr>
            <a:endParaRPr lang="fr-FR"/>
          </a:p>
        </c:txPr>
        <c:crossAx val="262240368"/>
        <c:crosses val="autoZero"/>
        <c:auto val="1"/>
        <c:lblAlgn val="ctr"/>
        <c:lblOffset val="100"/>
        <c:noMultiLvlLbl val="0"/>
      </c:catAx>
      <c:valAx>
        <c:axId val="262240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superficie consommée en ha</a:t>
                </a:r>
              </a:p>
            </c:rich>
          </c:tx>
          <c:layout/>
          <c:overlay val="0"/>
        </c:title>
        <c:numFmt formatCode="_-* #\ ##0\ _€_-;\-* #\ ##0\ _€_-;_-* &quot;-&quot;??\ _€_-;_-@_-" sourceLinked="1"/>
        <c:majorTickMark val="out"/>
        <c:minorTickMark val="none"/>
        <c:tickLblPos val="nextTo"/>
        <c:txPr>
          <a:bodyPr/>
          <a:lstStyle/>
          <a:p>
            <a:pPr>
              <a:defRPr sz="1100" b="1"/>
            </a:pPr>
            <a:endParaRPr lang="fr-FR"/>
          </a:p>
        </c:txPr>
        <c:crossAx val="2622398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506673163530243"/>
          <c:y val="0.41181117829793618"/>
          <c:w val="0.11712619398054232"/>
          <c:h val="0.18872943726572461"/>
        </c:manualLayout>
      </c:layout>
      <c:overlay val="0"/>
    </c:legend>
    <c:plotVisOnly val="1"/>
    <c:dispBlanksAs val="gap"/>
    <c:showDLblsOverMax val="0"/>
  </c:chart>
  <c:userShapes r:id="rId2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lrMapOvr bg1="lt1" tx1="dk1" bg2="lt2" tx2="dk2" accent1="accent1" accent2="accent2" accent3="accent3" accent4="accent4" accent5="accent5" accent6="accent6" hlink="hlink" folHlink="folHlink"/>
  <c:pivotSource>
    <c:name>[data_tpl.xlsx]tcd origine 05 10!Tableau croisé dynamique17</c:name>
    <c:fmtId val="6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1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85000"/>
            </a:schemeClr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75000"/>
            </a:schemeClr>
          </a:solidFill>
        </c:spPr>
      </c:pivotFmt>
      <c:pivotFmt>
        <c:idx val="9"/>
        <c:spPr>
          <a:solidFill>
            <a:schemeClr val="accent6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</c:pivotFmt>
      <c:pivotFmt>
        <c:idx val="20"/>
        <c:spPr>
          <a:solidFill>
            <a:schemeClr val="accent3"/>
          </a:solidFill>
        </c:spPr>
        <c:marker>
          <c:symbol val="none"/>
        </c:marker>
      </c:pivotFmt>
      <c:pivotFmt>
        <c:idx val="21"/>
        <c:spPr>
          <a:solidFill>
            <a:schemeClr val="bg1">
              <a:lumMod val="9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5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4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>
              <a:lumMod val="9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3"/>
          </a:solidFill>
        </c:spPr>
        <c:marker>
          <c:symbol val="none"/>
        </c:marker>
      </c:pivotFmt>
      <c:pivotFmt>
        <c:idx val="36"/>
        <c:spPr>
          <a:solidFill>
            <a:schemeClr val="accent5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spPr>
          <a:solidFill>
            <a:srgbClr val="8E736A"/>
          </a:solidFill>
        </c:spPr>
        <c:marker>
          <c:symbol val="none"/>
        </c:marker>
      </c:pivotFmt>
      <c:pivotFmt>
        <c:idx val="49"/>
        <c:spPr>
          <a:solidFill>
            <a:srgbClr val="727CA3"/>
          </a:solidFill>
        </c:spPr>
        <c:marker>
          <c:symbol val="none"/>
        </c:marker>
      </c:pivotFmt>
      <c:pivotFmt>
        <c:idx val="50"/>
        <c:spPr>
          <a:solidFill>
            <a:sysClr val="window" lastClr="FFFFFF">
              <a:lumMod val="95000"/>
            </a:sysClr>
          </a:solidFill>
        </c:spPr>
        <c:marker>
          <c:symbol val="none"/>
        </c:marker>
      </c:pivotFmt>
      <c:pivotFmt>
        <c:idx val="51"/>
        <c:spPr>
          <a:solidFill>
            <a:srgbClr val="FADA7A"/>
          </a:solidFill>
        </c:spPr>
        <c:marker>
          <c:symbol val="none"/>
        </c:marker>
      </c:pivotFmt>
      <c:pivotFmt>
        <c:idx val="52"/>
        <c:spPr>
          <a:solidFill>
            <a:srgbClr val="D2DA7A"/>
          </a:solidFill>
        </c:spPr>
        <c:marker>
          <c:symbol val="none"/>
        </c:marker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</c:pivotFmt>
      <c:pivotFmt>
        <c:idx val="67"/>
        <c:spPr>
          <a:solidFill>
            <a:srgbClr val="8E736A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rgbClr val="8E736A"/>
          </a:solidFill>
        </c:spPr>
        <c:marker>
          <c:symbol val="none"/>
        </c:marker>
      </c:pivotFmt>
      <c:pivotFmt>
        <c:idx val="70"/>
        <c:spPr>
          <a:solidFill>
            <a:srgbClr val="727CA3"/>
          </a:solidFill>
        </c:spPr>
        <c:marker>
          <c:symbol val="none"/>
        </c:marker>
      </c:pivotFmt>
      <c:pivotFmt>
        <c:idx val="71"/>
        <c:spPr>
          <a:solidFill>
            <a:sysClr val="window" lastClr="FFFFFF">
              <a:lumMod val="95000"/>
            </a:sysClr>
          </a:solidFill>
        </c:spPr>
        <c:marker>
          <c:symbol val="none"/>
        </c:marker>
      </c:pivotFmt>
      <c:pivotFmt>
        <c:idx val="72"/>
        <c:spPr>
          <a:solidFill>
            <a:srgbClr val="FADA7A"/>
          </a:solidFill>
        </c:spPr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spPr>
          <a:solidFill>
            <a:srgbClr val="FADA7A"/>
          </a:solidFill>
        </c:spPr>
        <c:marker>
          <c:symbol val="none"/>
        </c:marker>
      </c:pivotFmt>
      <c:pivotFmt>
        <c:idx val="75"/>
        <c:spPr>
          <a:solidFill>
            <a:srgbClr val="D2DA7A"/>
          </a:solidFill>
        </c:spPr>
        <c:marker>
          <c:symbol val="none"/>
        </c:marker>
      </c:pivotFmt>
      <c:pivotFmt>
        <c:idx val="76"/>
        <c:spPr>
          <a:solidFill>
            <a:sysClr val="window" lastClr="FFFFFF"/>
          </a:solidFill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109110239490365"/>
          <c:y val="2.4477472269120046E-2"/>
          <c:w val="0.86252181812614404"/>
          <c:h val="0.873304485079731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'tcd origine 05 10'!$B$5:$B$6</c:f>
              <c:strCache>
                <c:ptCount val="1"/>
                <c:pt idx="0">
                  <c:v>Activités</c:v>
                </c:pt>
              </c:strCache>
            </c:strRef>
          </c:tx>
          <c:invertIfNegative val="0"/>
          <c:cat>
            <c:strRef>
              <c:f>'tcd origine 05 10'!$A$7:$A$11</c:f>
              <c:strCache>
                <c:ptCount val="4"/>
                <c:pt idx="0">
                  <c:v>Esp. urbain</c:v>
                </c:pt>
                <c:pt idx="1">
                  <c:v>Esp. en mutation</c:v>
                </c:pt>
                <c:pt idx="2">
                  <c:v>Activités</c:v>
                </c:pt>
                <c:pt idx="3">
                  <c:v>Esp. agricole</c:v>
                </c:pt>
              </c:strCache>
            </c:strRef>
          </c:cat>
          <c:val>
            <c:numRef>
              <c:f>'tcd origine 05 10'!$B$7:$B$11</c:f>
              <c:numCache>
                <c:formatCode>_-* #\ ##0\ _€_-;\-* #\ ##0\ _€_-;_-* "-"??\ _€_-;_-@_-</c:formatCode>
                <c:ptCount val="4"/>
                <c:pt idx="1">
                  <c:v>3.9200114834957467</c:v>
                </c:pt>
                <c:pt idx="2">
                  <c:v>11.537146633870613</c:v>
                </c:pt>
                <c:pt idx="3">
                  <c:v>0.44248195404546131</c:v>
                </c:pt>
              </c:numCache>
            </c:numRef>
          </c:val>
        </c:ser>
        <c:ser>
          <c:idx val="1"/>
          <c:order val="1"/>
          <c:tx>
            <c:strRef>
              <c:f>'tcd origine 05 10'!$C$5:$C$6</c:f>
              <c:strCache>
                <c:ptCount val="1"/>
                <c:pt idx="0">
                  <c:v>Esp. agricole</c:v>
                </c:pt>
              </c:strCache>
            </c:strRef>
          </c:tx>
          <c:spPr>
            <a:solidFill>
              <a:srgbClr val="FADA7A"/>
            </a:solidFill>
          </c:spPr>
          <c:invertIfNegative val="0"/>
          <c:cat>
            <c:strRef>
              <c:f>'tcd origine 05 10'!$A$7:$A$11</c:f>
              <c:strCache>
                <c:ptCount val="4"/>
                <c:pt idx="0">
                  <c:v>Esp. urbain</c:v>
                </c:pt>
                <c:pt idx="1">
                  <c:v>Esp. en mutation</c:v>
                </c:pt>
                <c:pt idx="2">
                  <c:v>Activités</c:v>
                </c:pt>
                <c:pt idx="3">
                  <c:v>Esp. agricole</c:v>
                </c:pt>
              </c:strCache>
            </c:strRef>
          </c:cat>
          <c:val>
            <c:numRef>
              <c:f>'tcd origine 05 10'!$C$7:$C$11</c:f>
              <c:numCache>
                <c:formatCode>_-* #\ ##0\ _€_-;\-* #\ ##0\ _€_-;_-* "-"??\ _€_-;_-@_-</c:formatCode>
                <c:ptCount val="4"/>
                <c:pt idx="3">
                  <c:v>2.2228896243984777</c:v>
                </c:pt>
              </c:numCache>
            </c:numRef>
          </c:val>
        </c:ser>
        <c:ser>
          <c:idx val="2"/>
          <c:order val="2"/>
          <c:tx>
            <c:strRef>
              <c:f>'tcd origine 05 10'!$D$5:$D$6</c:f>
              <c:strCache>
                <c:ptCount val="1"/>
                <c:pt idx="0">
                  <c:v>Esp. en mutation</c:v>
                </c:pt>
              </c:strCache>
            </c:strRef>
          </c:tx>
          <c:spPr>
            <a:solidFill>
              <a:sysClr val="window" lastClr="FFFFFF"/>
            </a:solidFill>
          </c:spPr>
          <c:invertIfNegative val="0"/>
          <c:cat>
            <c:strRef>
              <c:f>'tcd origine 05 10'!$A$7:$A$11</c:f>
              <c:strCache>
                <c:ptCount val="4"/>
                <c:pt idx="0">
                  <c:v>Esp. urbain</c:v>
                </c:pt>
                <c:pt idx="1">
                  <c:v>Esp. en mutation</c:v>
                </c:pt>
                <c:pt idx="2">
                  <c:v>Activités</c:v>
                </c:pt>
                <c:pt idx="3">
                  <c:v>Esp. agricole</c:v>
                </c:pt>
              </c:strCache>
            </c:strRef>
          </c:cat>
          <c:val>
            <c:numRef>
              <c:f>'tcd origine 05 10'!$D$7:$D$11</c:f>
              <c:numCache>
                <c:formatCode>_-* #\ ##0\ _€_-;\-* #\ ##0\ _€_-;_-* "-"??\ _€_-;_-@_-</c:formatCode>
                <c:ptCount val="4"/>
                <c:pt idx="1">
                  <c:v>8.3609701828055893</c:v>
                </c:pt>
              </c:numCache>
            </c:numRef>
          </c:val>
        </c:ser>
        <c:ser>
          <c:idx val="3"/>
          <c:order val="3"/>
          <c:tx>
            <c:strRef>
              <c:f>'tcd origine 05 10'!$E$5:$E$6</c:f>
              <c:strCache>
                <c:ptCount val="1"/>
                <c:pt idx="0">
                  <c:v>Esp. naturel</c:v>
                </c:pt>
              </c:strCache>
            </c:strRef>
          </c:tx>
          <c:spPr>
            <a:solidFill>
              <a:srgbClr val="D2DA7A"/>
            </a:solidFill>
          </c:spPr>
          <c:invertIfNegative val="0"/>
          <c:cat>
            <c:strRef>
              <c:f>'tcd origine 05 10'!$A$7:$A$11</c:f>
              <c:strCache>
                <c:ptCount val="4"/>
                <c:pt idx="0">
                  <c:v>Esp. urbain</c:v>
                </c:pt>
                <c:pt idx="1">
                  <c:v>Esp. en mutation</c:v>
                </c:pt>
                <c:pt idx="2">
                  <c:v>Activités</c:v>
                </c:pt>
                <c:pt idx="3">
                  <c:v>Esp. agricole</c:v>
                </c:pt>
              </c:strCache>
            </c:strRef>
          </c:cat>
          <c:val>
            <c:numRef>
              <c:f>'tcd origine 05 10'!$E$7:$E$11</c:f>
              <c:numCache>
                <c:formatCode>_-* #\ ##0\ _€_-;\-* #\ ##0\ _€_-;_-* "-"??\ _€_-;_-@_-</c:formatCode>
                <c:ptCount val="4"/>
                <c:pt idx="3">
                  <c:v>1.4980942385929623</c:v>
                </c:pt>
              </c:numCache>
            </c:numRef>
          </c:val>
        </c:ser>
        <c:ser>
          <c:idx val="4"/>
          <c:order val="4"/>
          <c:tx>
            <c:strRef>
              <c:f>'tcd origine 05 10'!$F$5:$F$6</c:f>
              <c:strCache>
                <c:ptCount val="1"/>
                <c:pt idx="0">
                  <c:v>Esp. urbain</c:v>
                </c:pt>
              </c:strCache>
            </c:strRef>
          </c:tx>
          <c:invertIfNegative val="0"/>
          <c:cat>
            <c:strRef>
              <c:f>'tcd origine 05 10'!$A$7:$A$11</c:f>
              <c:strCache>
                <c:ptCount val="4"/>
                <c:pt idx="0">
                  <c:v>Esp. urbain</c:v>
                </c:pt>
                <c:pt idx="1">
                  <c:v>Esp. en mutation</c:v>
                </c:pt>
                <c:pt idx="2">
                  <c:v>Activités</c:v>
                </c:pt>
                <c:pt idx="3">
                  <c:v>Esp. agricole</c:v>
                </c:pt>
              </c:strCache>
            </c:strRef>
          </c:cat>
          <c:val>
            <c:numRef>
              <c:f>'tcd origine 05 10'!$F$7:$F$11</c:f>
              <c:numCache>
                <c:formatCode>_-* #\ ##0\ _€_-;\-* #\ ##0\ _€_-;_-* "-"??\ _€_-;_-@_-</c:formatCode>
                <c:ptCount val="4"/>
                <c:pt idx="0">
                  <c:v>19.776226710872656</c:v>
                </c:pt>
                <c:pt idx="1">
                  <c:v>3.549398702824575</c:v>
                </c:pt>
                <c:pt idx="2">
                  <c:v>2.0045774201080184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461930256"/>
        <c:axId val="461929696"/>
      </c:barChart>
      <c:catAx>
        <c:axId val="461930256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fr-FR"/>
                  <a:t>occupation du sol en 2010 de l'espace consommé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 rot="0" anchor="t" anchorCtr="1"/>
          <a:lstStyle/>
          <a:p>
            <a:pPr>
              <a:defRPr sz="800"/>
            </a:pPr>
            <a:endParaRPr lang="fr-FR"/>
          </a:p>
        </c:txPr>
        <c:crossAx val="461929696"/>
        <c:crosses val="autoZero"/>
        <c:auto val="1"/>
        <c:lblAlgn val="ctr"/>
        <c:lblOffset val="100"/>
        <c:noMultiLvlLbl val="0"/>
      </c:catAx>
      <c:valAx>
        <c:axId val="461929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surfaces consommées en ha</a:t>
                </a:r>
              </a:p>
            </c:rich>
          </c:tx>
          <c:layout/>
          <c:overlay val="0"/>
        </c:title>
        <c:numFmt formatCode="_-* #\ ##0\ _€_-;\-* #\ ##0\ _€_-;_-* &quot;-&quot;??\ _€_-;_-@_-" sourceLinked="1"/>
        <c:majorTickMark val="out"/>
        <c:minorTickMark val="none"/>
        <c:tickLblPos val="nextTo"/>
        <c:txPr>
          <a:bodyPr/>
          <a:lstStyle/>
          <a:p>
            <a:pPr>
              <a:defRPr sz="1100" b="1"/>
            </a:pPr>
            <a:endParaRPr lang="fr-FR"/>
          </a:p>
        </c:txPr>
        <c:crossAx val="461930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6879394180008"/>
          <c:y val="0.59776955244625019"/>
          <c:w val="0.1172349062666425"/>
          <c:h val="0.18874420378354656"/>
        </c:manualLayout>
      </c:layout>
      <c:overlay val="0"/>
    </c:legend>
    <c:plotVisOnly val="1"/>
    <c:dispBlanksAs val="gap"/>
    <c:showDLblsOverMax val="0"/>
  </c:chart>
  <c:userShapes r:id="rId2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lrMapOvr bg1="lt1" tx1="dk1" bg2="lt2" tx2="dk2" accent1="accent1" accent2="accent2" accent3="accent3" accent4="accent4" accent5="accent5" accent6="accent6" hlink="hlink" folHlink="folHlink"/>
  <c:pivotSource>
    <c:name>[data_tpl.xlsx]tcd destination 05 10!Tableau croisé dynamique18</c:name>
    <c:fmtId val="6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1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85000"/>
            </a:schemeClr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75000"/>
            </a:schemeClr>
          </a:solidFill>
        </c:spPr>
      </c:pivotFmt>
      <c:pivotFmt>
        <c:idx val="9"/>
        <c:spPr>
          <a:solidFill>
            <a:schemeClr val="accent6"/>
          </a:solidFill>
        </c:spP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</c:pivotFmt>
      <c:pivotFmt>
        <c:idx val="20"/>
        <c:spPr>
          <a:solidFill>
            <a:schemeClr val="accent3"/>
          </a:solidFill>
        </c:spPr>
        <c:marker>
          <c:symbol val="none"/>
        </c:marker>
      </c:pivotFmt>
      <c:pivotFmt>
        <c:idx val="21"/>
        <c:spPr>
          <a:solidFill>
            <a:schemeClr val="bg1">
              <a:lumMod val="9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5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4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bg1">
              <a:lumMod val="95000"/>
            </a:schemeClr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3"/>
          </a:solidFill>
        </c:spPr>
        <c:marker>
          <c:symbol val="none"/>
        </c:marker>
      </c:pivotFmt>
      <c:pivotFmt>
        <c:idx val="36"/>
        <c:spPr>
          <a:solidFill>
            <a:schemeClr val="accent5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ysClr val="window" lastClr="FFFFFF">
              <a:lumMod val="95000"/>
            </a:sysClr>
          </a:solidFill>
        </c:spPr>
        <c:marker>
          <c:symbol val="none"/>
        </c:marker>
      </c:pivotFmt>
      <c:pivotFmt>
        <c:idx val="44"/>
        <c:spPr>
          <a:solidFill>
            <a:srgbClr val="727CA3"/>
          </a:solidFill>
        </c:spPr>
        <c:marker>
          <c:symbol val="none"/>
        </c:marker>
      </c:pivotFmt>
      <c:pivotFmt>
        <c:idx val="45"/>
        <c:spPr>
          <a:solidFill>
            <a:srgbClr val="FADA7A"/>
          </a:solidFill>
        </c:spPr>
        <c:marker>
          <c:symbol val="none"/>
        </c:marker>
      </c:pivotFmt>
      <c:pivotFmt>
        <c:idx val="46"/>
        <c:spPr>
          <a:solidFill>
            <a:srgbClr val="8E736A"/>
          </a:solidFill>
        </c:spPr>
        <c:marker>
          <c:symbol val="none"/>
        </c:marker>
      </c:pivotFmt>
      <c:pivotFmt>
        <c:idx val="47"/>
        <c:spPr>
          <a:solidFill>
            <a:srgbClr val="727CA3"/>
          </a:solidFill>
        </c:spPr>
        <c:marker>
          <c:symbol val="none"/>
        </c:marker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  <c:spPr>
          <a:solidFill>
            <a:srgbClr val="8E736A"/>
          </a:solidFill>
        </c:spPr>
        <c:marker>
          <c:symbol val="none"/>
        </c:marker>
        <c:dLbl>
          <c:idx val="0"/>
          <c:spPr/>
          <c:txPr>
            <a:bodyPr/>
            <a:lstStyle/>
            <a:p>
              <a:pPr>
                <a:defRPr sz="800"/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rgbClr val="8E736A"/>
          </a:solidFill>
        </c:spPr>
        <c:marker>
          <c:symbol val="none"/>
        </c:marker>
      </c:pivotFmt>
      <c:pivotFmt>
        <c:idx val="61"/>
        <c:spPr>
          <a:solidFill>
            <a:srgbClr val="727CA3"/>
          </a:solidFill>
        </c:spPr>
        <c:marker>
          <c:symbol val="none"/>
        </c:marker>
      </c:pivotFmt>
      <c:pivotFmt>
        <c:idx val="62"/>
        <c:spPr>
          <a:solidFill>
            <a:sysClr val="window" lastClr="FFFFFF"/>
          </a:solidFill>
        </c:spPr>
        <c:marker>
          <c:symbol val="none"/>
        </c:marker>
      </c:pivotFmt>
      <c:pivotFmt>
        <c:idx val="63"/>
        <c:spPr>
          <a:solidFill>
            <a:srgbClr val="FADA7A"/>
          </a:solidFill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109110239490365"/>
          <c:y val="2.4477472269120039E-2"/>
          <c:w val="0.86252181812614392"/>
          <c:h val="0.873304485079731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'tcd destination 05 10'!$B$5:$B$6</c:f>
              <c:strCache>
                <c:ptCount val="1"/>
                <c:pt idx="0">
                  <c:v>Esp. urbain</c:v>
                </c:pt>
              </c:strCache>
            </c:strRef>
          </c:tx>
          <c:spPr>
            <a:solidFill>
              <a:srgbClr val="8E736A"/>
            </a:solidFill>
          </c:spPr>
          <c:invertIfNegative val="0"/>
          <c:cat>
            <c:strRef>
              <c:f>'tcd destination 05 10'!$A$7:$A$11</c:f>
              <c:strCache>
                <c:ptCount val="4"/>
                <c:pt idx="0">
                  <c:v>Esp. urbain</c:v>
                </c:pt>
                <c:pt idx="1">
                  <c:v>Esp. en mutation</c:v>
                </c:pt>
                <c:pt idx="2">
                  <c:v>Activités</c:v>
                </c:pt>
                <c:pt idx="3">
                  <c:v>Esp. agricole</c:v>
                </c:pt>
              </c:strCache>
            </c:strRef>
          </c:cat>
          <c:val>
            <c:numRef>
              <c:f>'tcd destination 05 10'!$B$7:$B$11</c:f>
              <c:numCache>
                <c:formatCode>_-* #\ ##0\ _€_-;\-* #\ ##0\ _€_-;_-* "-"??\ _€_-;_-@_-</c:formatCode>
                <c:ptCount val="4"/>
                <c:pt idx="1">
                  <c:v>2.371533323716621</c:v>
                </c:pt>
              </c:numCache>
            </c:numRef>
          </c:val>
        </c:ser>
        <c:ser>
          <c:idx val="1"/>
          <c:order val="1"/>
          <c:tx>
            <c:strRef>
              <c:f>'tcd destination 05 10'!$C$5:$C$6</c:f>
              <c:strCache>
                <c:ptCount val="1"/>
                <c:pt idx="0">
                  <c:v>Activités</c:v>
                </c:pt>
              </c:strCache>
            </c:strRef>
          </c:tx>
          <c:spPr>
            <a:solidFill>
              <a:srgbClr val="727CA3"/>
            </a:solidFill>
          </c:spPr>
          <c:invertIfNegative val="0"/>
          <c:cat>
            <c:strRef>
              <c:f>'tcd destination 05 10'!$A$7:$A$11</c:f>
              <c:strCache>
                <c:ptCount val="4"/>
                <c:pt idx="0">
                  <c:v>Esp. urbain</c:v>
                </c:pt>
                <c:pt idx="1">
                  <c:v>Esp. en mutation</c:v>
                </c:pt>
                <c:pt idx="2">
                  <c:v>Activités</c:v>
                </c:pt>
                <c:pt idx="3">
                  <c:v>Esp. agricole</c:v>
                </c:pt>
              </c:strCache>
            </c:strRef>
          </c:cat>
          <c:val>
            <c:numRef>
              <c:f>'tcd destination 05 10'!$C$7:$C$11</c:f>
              <c:numCache>
                <c:formatCode>_-* #\ ##0\ _€_-;\-* #\ ##0\ _€_-;_-* "-"??\ _€_-;_-@_-</c:formatCode>
                <c:ptCount val="4"/>
                <c:pt idx="1">
                  <c:v>3.812468926733322</c:v>
                </c:pt>
              </c:numCache>
            </c:numRef>
          </c:val>
        </c:ser>
        <c:ser>
          <c:idx val="2"/>
          <c:order val="2"/>
          <c:tx>
            <c:strRef>
              <c:f>'tcd destination 05 10'!$D$5:$D$6</c:f>
              <c:strCache>
                <c:ptCount val="1"/>
                <c:pt idx="0">
                  <c:v>Esp. en mutation</c:v>
                </c:pt>
              </c:strCache>
            </c:strRef>
          </c:tx>
          <c:spPr>
            <a:solidFill>
              <a:sysClr val="window" lastClr="FFFFFF"/>
            </a:solidFill>
          </c:spPr>
          <c:invertIfNegative val="0"/>
          <c:cat>
            <c:strRef>
              <c:f>'tcd destination 05 10'!$A$7:$A$11</c:f>
              <c:strCache>
                <c:ptCount val="4"/>
                <c:pt idx="0">
                  <c:v>Esp. urbain</c:v>
                </c:pt>
                <c:pt idx="1">
                  <c:v>Esp. en mutation</c:v>
                </c:pt>
                <c:pt idx="2">
                  <c:v>Activités</c:v>
                </c:pt>
                <c:pt idx="3">
                  <c:v>Esp. agricole</c:v>
                </c:pt>
              </c:strCache>
            </c:strRef>
          </c:cat>
          <c:val>
            <c:numRef>
              <c:f>'tcd destination 05 10'!$D$7:$D$11</c:f>
              <c:numCache>
                <c:formatCode>_-* #\ ##0\ _€_-;\-* #\ ##0\ _€_-;_-* "-"??\ _€_-;_-@_-</c:formatCode>
                <c:ptCount val="4"/>
                <c:pt idx="0">
                  <c:v>19.428938659709193</c:v>
                </c:pt>
                <c:pt idx="2">
                  <c:v>4.5611026616417911</c:v>
                </c:pt>
              </c:numCache>
            </c:numRef>
          </c:val>
        </c:ser>
        <c:ser>
          <c:idx val="3"/>
          <c:order val="3"/>
          <c:tx>
            <c:strRef>
              <c:f>'tcd destination 05 10'!$E$5:$E$6</c:f>
              <c:strCache>
                <c:ptCount val="1"/>
                <c:pt idx="0">
                  <c:v>Esp. naturel</c:v>
                </c:pt>
              </c:strCache>
            </c:strRef>
          </c:tx>
          <c:spPr>
            <a:solidFill>
              <a:srgbClr val="FADA7A"/>
            </a:solidFill>
          </c:spPr>
          <c:invertIfNegative val="0"/>
          <c:cat>
            <c:strRef>
              <c:f>'tcd destination 05 10'!$A$7:$A$11</c:f>
              <c:strCache>
                <c:ptCount val="4"/>
                <c:pt idx="0">
                  <c:v>Esp. urbain</c:v>
                </c:pt>
                <c:pt idx="1">
                  <c:v>Esp. en mutation</c:v>
                </c:pt>
                <c:pt idx="2">
                  <c:v>Activités</c:v>
                </c:pt>
                <c:pt idx="3">
                  <c:v>Esp. agricole</c:v>
                </c:pt>
              </c:strCache>
            </c:strRef>
          </c:cat>
          <c:val>
            <c:numRef>
              <c:f>'tcd destination 05 10'!$E$7:$E$11</c:f>
              <c:numCache>
                <c:formatCode>_-* #\ ##0\ _€_-;\-* #\ ##0\ _€_-;_-* "-"??\ _€_-;_-@_-</c:formatCode>
                <c:ptCount val="4"/>
                <c:pt idx="0">
                  <c:v>0.34728805116346095</c:v>
                </c:pt>
                <c:pt idx="1">
                  <c:v>9.6463781186759672</c:v>
                </c:pt>
                <c:pt idx="2">
                  <c:v>8.9806213923368396</c:v>
                </c:pt>
                <c:pt idx="3">
                  <c:v>4.1634658170369017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54760688"/>
        <c:axId val="254760128"/>
      </c:barChart>
      <c:catAx>
        <c:axId val="254760688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fr-FR"/>
                  <a:t>destination des sol consommés entre 2005</a:t>
                </a:r>
                <a:r>
                  <a:rPr lang="fr-FR" baseline="0"/>
                  <a:t> et 2010</a:t>
                </a:r>
                <a:endParaRPr lang="fr-FR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txPr>
          <a:bodyPr rot="0" anchor="t" anchorCtr="1"/>
          <a:lstStyle/>
          <a:p>
            <a:pPr>
              <a:defRPr sz="800"/>
            </a:pPr>
            <a:endParaRPr lang="fr-FR"/>
          </a:p>
        </c:txPr>
        <c:crossAx val="254760128"/>
        <c:crosses val="autoZero"/>
        <c:auto val="1"/>
        <c:lblAlgn val="ctr"/>
        <c:lblOffset val="100"/>
        <c:noMultiLvlLbl val="0"/>
      </c:catAx>
      <c:valAx>
        <c:axId val="254760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superficie consommée en ha</a:t>
                </a:r>
              </a:p>
            </c:rich>
          </c:tx>
          <c:layout/>
          <c:overlay val="0"/>
        </c:title>
        <c:numFmt formatCode="_-* #\ ##0\ _€_-;\-* #\ ##0\ _€_-;_-* &quot;-&quot;??\ _€_-;_-@_-" sourceLinked="1"/>
        <c:majorTickMark val="out"/>
        <c:minorTickMark val="none"/>
        <c:tickLblPos val="nextTo"/>
        <c:txPr>
          <a:bodyPr/>
          <a:lstStyle/>
          <a:p>
            <a:pPr>
              <a:defRPr sz="1100" b="1"/>
            </a:pPr>
            <a:endParaRPr lang="fr-FR"/>
          </a:p>
        </c:txPr>
        <c:crossAx val="254760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506673163530243"/>
          <c:y val="0.41181117829793618"/>
          <c:w val="0.11712619398054232"/>
          <c:h val="0.18872943726572461"/>
        </c:manualLayout>
      </c:layout>
      <c:overlay val="0"/>
    </c:legend>
    <c:plotVisOnly val="1"/>
    <c:dispBlanksAs val="gap"/>
    <c:showDLblsOverMax val="0"/>
  </c:chart>
  <c:userShapes r:id="rId2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8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9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0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1.bin"/></Relationships>
</file>

<file path=xl/chart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2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Graph6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Graph7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Graph8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Graph9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Graph10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Graph11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Graph12"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0.90165</cdr:x>
      <cdr:y>0.06676</cdr:y>
    </cdr:from>
    <cdr:to>
      <cdr:x>0.92152</cdr:x>
      <cdr:y>0.11037</cdr:y>
    </cdr:to>
    <cdr:sp macro="" textlink="">
      <cdr:nvSpPr>
        <cdr:cNvPr id="11" name="ZoneTexte 10"/>
        <cdr:cNvSpPr txBox="1"/>
      </cdr:nvSpPr>
      <cdr:spPr>
        <a:xfrm xmlns:a="http://schemas.openxmlformats.org/drawingml/2006/main">
          <a:off x="8383465" y="405000"/>
          <a:ext cx="184731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endParaRPr lang="fr-FR" sz="1100"/>
        </a:p>
      </cdr:txBody>
    </cdr:sp>
  </cdr:relSizeAnchor>
  <cdr:relSizeAnchor xmlns:cdr="http://schemas.openxmlformats.org/drawingml/2006/chartDrawing">
    <cdr:from>
      <cdr:x>0.97016</cdr:x>
      <cdr:y>0</cdr:y>
    </cdr:from>
    <cdr:to>
      <cdr:x>1</cdr:x>
      <cdr:y>0.0978</cdr:y>
    </cdr:to>
    <cdr:sp macro="" textlink="titres!$A$1">
      <cdr:nvSpPr>
        <cdr:cNvPr id="12" name="ZoneTexte 11"/>
        <cdr:cNvSpPr txBox="1"/>
      </cdr:nvSpPr>
      <cdr:spPr>
        <a:xfrm xmlns:a="http://schemas.openxmlformats.org/drawingml/2006/main">
          <a:off x="9020418" y="0"/>
          <a:ext cx="277447" cy="5933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pPr algn="r"/>
          <a:fld id="{17EC3394-DF1B-405D-95BC-E52FCE1737EB}" type="TxLink">
            <a:rPr lang="en-US" sz="3200" b="1" i="0" u="none" strike="noStrike">
              <a:solidFill>
                <a:srgbClr val="000000"/>
              </a:solidFill>
              <a:latin typeface="Calibri"/>
            </a:rPr>
            <a:pPr algn="r"/>
            <a:t> </a:t>
          </a:fld>
          <a:endParaRPr lang="fr-FR" sz="1100"/>
        </a:p>
      </cdr:txBody>
    </cdr:sp>
  </cdr:relSizeAnchor>
  <cdr:relSizeAnchor xmlns:cdr="http://schemas.openxmlformats.org/drawingml/2006/chartDrawing">
    <cdr:from>
      <cdr:x>0.8429</cdr:x>
      <cdr:y>0.09087</cdr:y>
    </cdr:from>
    <cdr:to>
      <cdr:x>1</cdr:x>
      <cdr:y>0.14737</cdr:y>
    </cdr:to>
    <cdr:sp macro="" textlink="titres!$A$2">
      <cdr:nvSpPr>
        <cdr:cNvPr id="13" name="ZoneTexte 1"/>
        <cdr:cNvSpPr txBox="1"/>
      </cdr:nvSpPr>
      <cdr:spPr>
        <a:xfrm xmlns:a="http://schemas.openxmlformats.org/drawingml/2006/main">
          <a:off x="7837144" y="551280"/>
          <a:ext cx="1460721" cy="342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fld id="{89EBB2A8-904C-4AC1-8169-A34C32D7FA63}" type="TxLink">
            <a:rPr lang="en-US" sz="1600" b="1" i="0" u="none" strike="noStrike">
              <a:solidFill>
                <a:srgbClr val="000000"/>
              </a:solidFill>
              <a:latin typeface="Calibri"/>
            </a:rPr>
            <a:pPr algn="r"/>
            <a:t>titre générique</a:t>
          </a:fld>
          <a:endParaRPr lang="fr-FR" sz="1100"/>
        </a:p>
      </cdr:txBody>
    </cdr:sp>
  </cdr:relSizeAnchor>
  <cdr:relSizeAnchor xmlns:cdr="http://schemas.openxmlformats.org/drawingml/2006/chartDrawing">
    <cdr:from>
      <cdr:x>0.85115</cdr:x>
      <cdr:y>0.18173</cdr:y>
    </cdr:from>
    <cdr:to>
      <cdr:x>1</cdr:x>
      <cdr:y>0.25889</cdr:y>
    </cdr:to>
    <cdr:sp macro="" textlink="titres!$A$3">
      <cdr:nvSpPr>
        <cdr:cNvPr id="14" name="ZoneTexte 1"/>
        <cdr:cNvSpPr txBox="1"/>
      </cdr:nvSpPr>
      <cdr:spPr>
        <a:xfrm xmlns:a="http://schemas.openxmlformats.org/drawingml/2006/main">
          <a:off x="8078492" y="1102500"/>
          <a:ext cx="1384033" cy="4680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fld id="{D57B1F64-DEFA-448D-AD6C-1DD81547DF02}" type="TxLink">
            <a:rPr lang="en-US" sz="1200" b="1" i="0" u="none" strike="noStrike">
              <a:solidFill>
                <a:srgbClr val="000000"/>
              </a:solidFill>
              <a:latin typeface="Calibri"/>
            </a:rPr>
            <a:pPr algn="r"/>
            <a:t>évolution de
l'occupation du sol</a:t>
          </a:fld>
          <a:endParaRPr lang="fr-FR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0.81526</cdr:x>
      <cdr:y>0.59894</cdr:y>
    </cdr:from>
    <cdr:to>
      <cdr:x>0.96878</cdr:x>
      <cdr:y>0.64542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7587712" y="3640487"/>
          <a:ext cx="1428750" cy="282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fr-FR" sz="1100" b="1"/>
            <a:t>Destination en 2010</a:t>
          </a:r>
        </a:p>
      </cdr:txBody>
    </cdr:sp>
  </cdr:relSizeAnchor>
  <cdr:relSizeAnchor xmlns:cdr="http://schemas.openxmlformats.org/drawingml/2006/chartDrawing">
    <cdr:from>
      <cdr:x>0.97016</cdr:x>
      <cdr:y>0</cdr:y>
    </cdr:from>
    <cdr:to>
      <cdr:x>1</cdr:x>
      <cdr:y>0.0978</cdr:y>
    </cdr:to>
    <cdr:sp macro="" textlink="titres!$B$1">
      <cdr:nvSpPr>
        <cdr:cNvPr id="21" name="ZoneTexte 1"/>
        <cdr:cNvSpPr txBox="1"/>
      </cdr:nvSpPr>
      <cdr:spPr>
        <a:xfrm xmlns:a="http://schemas.openxmlformats.org/drawingml/2006/main">
          <a:off x="9020418" y="0"/>
          <a:ext cx="277447" cy="5933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D9105053-414D-4FC1-9B8D-6791A89D1801}" type="TxLink">
            <a:rPr lang="en-US" sz="3200" b="1" i="0" u="none" strike="noStrike">
              <a:solidFill>
                <a:srgbClr val="000000"/>
              </a:solidFill>
              <a:latin typeface="Calibri"/>
            </a:rPr>
            <a:pPr algn="r"/>
            <a:t> </a:t>
          </a:fld>
          <a:endParaRPr lang="fr-FR" sz="1100"/>
        </a:p>
      </cdr:txBody>
    </cdr:sp>
  </cdr:relSizeAnchor>
  <cdr:relSizeAnchor xmlns:cdr="http://schemas.openxmlformats.org/drawingml/2006/chartDrawing">
    <cdr:from>
      <cdr:x>0.8429</cdr:x>
      <cdr:y>0.08671</cdr:y>
    </cdr:from>
    <cdr:to>
      <cdr:x>1</cdr:x>
      <cdr:y>0.14321</cdr:y>
    </cdr:to>
    <cdr:sp macro="" textlink="titres!$B$2">
      <cdr:nvSpPr>
        <cdr:cNvPr id="22" name="ZoneTexte 1"/>
        <cdr:cNvSpPr txBox="1"/>
      </cdr:nvSpPr>
      <cdr:spPr>
        <a:xfrm xmlns:a="http://schemas.openxmlformats.org/drawingml/2006/main">
          <a:off x="7837144" y="526043"/>
          <a:ext cx="1460721" cy="342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09484FEA-EC3D-4B89-BE8A-3C446A55D8F4}" type="TxLink">
            <a:rPr lang="en-US" sz="1600" b="1" i="0" u="none" strike="noStrike">
              <a:solidFill>
                <a:srgbClr val="000000"/>
              </a:solidFill>
              <a:latin typeface="Calibri"/>
            </a:rPr>
            <a:pPr algn="r"/>
            <a:t>titre générique</a:t>
          </a:fld>
          <a:endParaRPr lang="fr-FR" sz="1100"/>
        </a:p>
      </cdr:txBody>
    </cdr:sp>
  </cdr:relSizeAnchor>
  <cdr:relSizeAnchor xmlns:cdr="http://schemas.openxmlformats.org/drawingml/2006/chartDrawing">
    <cdr:from>
      <cdr:x>0.76502</cdr:x>
      <cdr:y>0.1774</cdr:y>
    </cdr:from>
    <cdr:to>
      <cdr:x>1</cdr:x>
      <cdr:y>0.25441</cdr:y>
    </cdr:to>
    <cdr:sp macro="" textlink="titres!$B$3">
      <cdr:nvSpPr>
        <cdr:cNvPr id="23" name="ZoneTexte 1"/>
        <cdr:cNvSpPr txBox="1"/>
      </cdr:nvSpPr>
      <cdr:spPr>
        <a:xfrm xmlns:a="http://schemas.openxmlformats.org/drawingml/2006/main">
          <a:off x="7120110" y="1078284"/>
          <a:ext cx="2186945" cy="4680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59862368-3DB6-44D8-B26B-B39CAEDFBD21}" type="TxLink">
            <a:rPr lang="en-US" sz="1200" b="1" i="0" u="none" strike="noStrike">
              <a:solidFill>
                <a:srgbClr val="000000"/>
              </a:solidFill>
              <a:latin typeface="Calibri"/>
            </a:rPr>
            <a:pPr algn="r"/>
            <a:t>origine des sols
consommés entre 2000 et 2010</a:t>
          </a:fld>
          <a:endParaRPr lang="fr-FR" sz="11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0.81874</cdr:x>
      <cdr:y>0.37144</cdr:y>
    </cdr:from>
    <cdr:to>
      <cdr:x>0.95924</cdr:x>
      <cdr:y>0.44581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7620058" y="2257690"/>
          <a:ext cx="1307641" cy="452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fr-FR" sz="1100" b="1"/>
            <a:t>Occupation initiale</a:t>
          </a:r>
        </a:p>
        <a:p xmlns:a="http://schemas.openxmlformats.org/drawingml/2006/main">
          <a:r>
            <a:rPr lang="fr-FR" sz="1100" b="1"/>
            <a:t>en</a:t>
          </a:r>
          <a:r>
            <a:rPr lang="fr-FR" sz="1100" b="1" baseline="0"/>
            <a:t> 2000 :</a:t>
          </a:r>
          <a:endParaRPr lang="fr-FR" sz="1100" b="1"/>
        </a:p>
      </cdr:txBody>
    </cdr:sp>
  </cdr:relSizeAnchor>
  <cdr:relSizeAnchor xmlns:cdr="http://schemas.openxmlformats.org/drawingml/2006/chartDrawing">
    <cdr:from>
      <cdr:x>0.97016</cdr:x>
      <cdr:y>0</cdr:y>
    </cdr:from>
    <cdr:to>
      <cdr:x>1</cdr:x>
      <cdr:y>0.0978</cdr:y>
    </cdr:to>
    <cdr:sp macro="" textlink="titres!$C$1">
      <cdr:nvSpPr>
        <cdr:cNvPr id="17" name="ZoneTexte 1"/>
        <cdr:cNvSpPr txBox="1"/>
      </cdr:nvSpPr>
      <cdr:spPr>
        <a:xfrm xmlns:a="http://schemas.openxmlformats.org/drawingml/2006/main">
          <a:off x="9020418" y="0"/>
          <a:ext cx="277447" cy="5933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9C37D7EA-8EBC-4F37-BD52-C07EB693F5E0}" type="TxLink">
            <a:rPr lang="en-US" sz="3200" b="1" i="0" u="none" strike="noStrike">
              <a:solidFill>
                <a:srgbClr val="000000"/>
              </a:solidFill>
              <a:latin typeface="Calibri"/>
            </a:rPr>
            <a:pPr algn="r"/>
            <a:t> </a:t>
          </a:fld>
          <a:endParaRPr lang="fr-FR" sz="1100"/>
        </a:p>
      </cdr:txBody>
    </cdr:sp>
  </cdr:relSizeAnchor>
  <cdr:relSizeAnchor xmlns:cdr="http://schemas.openxmlformats.org/drawingml/2006/chartDrawing">
    <cdr:from>
      <cdr:x>0.8429</cdr:x>
      <cdr:y>0.08671</cdr:y>
    </cdr:from>
    <cdr:to>
      <cdr:x>1</cdr:x>
      <cdr:y>0.14321</cdr:y>
    </cdr:to>
    <cdr:sp macro="" textlink="titres!$C$2">
      <cdr:nvSpPr>
        <cdr:cNvPr id="18" name="ZoneTexte 1"/>
        <cdr:cNvSpPr txBox="1"/>
      </cdr:nvSpPr>
      <cdr:spPr>
        <a:xfrm xmlns:a="http://schemas.openxmlformats.org/drawingml/2006/main">
          <a:off x="7837144" y="526043"/>
          <a:ext cx="1460721" cy="342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C2EB56E7-9B03-474A-846B-01BF17B802C1}" type="TxLink">
            <a:rPr lang="en-US" sz="1600" b="1" i="0" u="none" strike="noStrike">
              <a:solidFill>
                <a:srgbClr val="000000"/>
              </a:solidFill>
              <a:latin typeface="Calibri"/>
            </a:rPr>
            <a:pPr algn="r"/>
            <a:t>titre générique</a:t>
          </a:fld>
          <a:endParaRPr lang="fr-FR" sz="1100"/>
        </a:p>
      </cdr:txBody>
    </cdr:sp>
  </cdr:relSizeAnchor>
  <cdr:relSizeAnchor xmlns:cdr="http://schemas.openxmlformats.org/drawingml/2006/chartDrawing">
    <cdr:from>
      <cdr:x>0.76502</cdr:x>
      <cdr:y>0.1774</cdr:y>
    </cdr:from>
    <cdr:to>
      <cdr:x>1</cdr:x>
      <cdr:y>0.25441</cdr:y>
    </cdr:to>
    <cdr:sp macro="" textlink="titres!$C$3">
      <cdr:nvSpPr>
        <cdr:cNvPr id="19" name="ZoneTexte 1"/>
        <cdr:cNvSpPr txBox="1"/>
      </cdr:nvSpPr>
      <cdr:spPr>
        <a:xfrm xmlns:a="http://schemas.openxmlformats.org/drawingml/2006/main">
          <a:off x="7120110" y="1078284"/>
          <a:ext cx="2186945" cy="4680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A8BB1A26-1419-4B32-819C-828D5D7D32BC}" type="TxLink">
            <a:rPr lang="en-US" sz="1200" b="1" i="0" u="none" strike="noStrike">
              <a:solidFill>
                <a:srgbClr val="000000"/>
              </a:solidFill>
              <a:latin typeface="Calibri"/>
            </a:rPr>
            <a:pPr algn="r"/>
            <a:t>destination des sols
consommés entre 2000 et 2010</a:t>
          </a:fld>
          <a:endParaRPr lang="fr-FR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0.81526</cdr:x>
      <cdr:y>0.59894</cdr:y>
    </cdr:from>
    <cdr:to>
      <cdr:x>0.96878</cdr:x>
      <cdr:y>0.64542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7587712" y="3640487"/>
          <a:ext cx="1428750" cy="282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fr-FR" sz="1100" b="1"/>
            <a:t>Destination en 2015</a:t>
          </a:r>
        </a:p>
      </cdr:txBody>
    </cdr:sp>
  </cdr:relSizeAnchor>
  <cdr:relSizeAnchor xmlns:cdr="http://schemas.openxmlformats.org/drawingml/2006/chartDrawing">
    <cdr:from>
      <cdr:x>0.97016</cdr:x>
      <cdr:y>0</cdr:y>
    </cdr:from>
    <cdr:to>
      <cdr:x>1</cdr:x>
      <cdr:y>0.0978</cdr:y>
    </cdr:to>
    <cdr:sp macro="" textlink="titres!$B$1">
      <cdr:nvSpPr>
        <cdr:cNvPr id="21" name="ZoneTexte 1"/>
        <cdr:cNvSpPr txBox="1"/>
      </cdr:nvSpPr>
      <cdr:spPr>
        <a:xfrm xmlns:a="http://schemas.openxmlformats.org/drawingml/2006/main">
          <a:off x="9020418" y="0"/>
          <a:ext cx="277447" cy="5933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D9105053-414D-4FC1-9B8D-6791A89D1801}" type="TxLink">
            <a:rPr lang="en-US" sz="3200" b="1" i="0" u="none" strike="noStrike">
              <a:solidFill>
                <a:srgbClr val="000000"/>
              </a:solidFill>
              <a:latin typeface="Calibri"/>
            </a:rPr>
            <a:pPr algn="r"/>
            <a:t> </a:t>
          </a:fld>
          <a:endParaRPr lang="fr-FR" sz="1100"/>
        </a:p>
      </cdr:txBody>
    </cdr:sp>
  </cdr:relSizeAnchor>
  <cdr:relSizeAnchor xmlns:cdr="http://schemas.openxmlformats.org/drawingml/2006/chartDrawing">
    <cdr:from>
      <cdr:x>0.8429</cdr:x>
      <cdr:y>0.08671</cdr:y>
    </cdr:from>
    <cdr:to>
      <cdr:x>1</cdr:x>
      <cdr:y>0.14321</cdr:y>
    </cdr:to>
    <cdr:sp macro="" textlink="titres!$B$2">
      <cdr:nvSpPr>
        <cdr:cNvPr id="22" name="ZoneTexte 1"/>
        <cdr:cNvSpPr txBox="1"/>
      </cdr:nvSpPr>
      <cdr:spPr>
        <a:xfrm xmlns:a="http://schemas.openxmlformats.org/drawingml/2006/main">
          <a:off x="7837144" y="526043"/>
          <a:ext cx="1460721" cy="342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09484FEA-EC3D-4B89-BE8A-3C446A55D8F4}" type="TxLink">
            <a:rPr lang="en-US" sz="1600" b="1" i="0" u="none" strike="noStrike">
              <a:solidFill>
                <a:srgbClr val="000000"/>
              </a:solidFill>
              <a:latin typeface="Calibri"/>
            </a:rPr>
            <a:pPr algn="r"/>
            <a:t>titre générique</a:t>
          </a:fld>
          <a:endParaRPr lang="fr-FR" sz="1100"/>
        </a:p>
      </cdr:txBody>
    </cdr:sp>
  </cdr:relSizeAnchor>
  <cdr:relSizeAnchor xmlns:cdr="http://schemas.openxmlformats.org/drawingml/2006/chartDrawing">
    <cdr:from>
      <cdr:x>0.76502</cdr:x>
      <cdr:y>0.1774</cdr:y>
    </cdr:from>
    <cdr:to>
      <cdr:x>1</cdr:x>
      <cdr:y>0.25441</cdr:y>
    </cdr:to>
    <cdr:sp macro="" textlink="titres!$J$3">
      <cdr:nvSpPr>
        <cdr:cNvPr id="23" name="ZoneTexte 1"/>
        <cdr:cNvSpPr txBox="1"/>
      </cdr:nvSpPr>
      <cdr:spPr>
        <a:xfrm xmlns:a="http://schemas.openxmlformats.org/drawingml/2006/main">
          <a:off x="7120110" y="1078284"/>
          <a:ext cx="2186945" cy="4680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91950101-0E6E-44CA-825B-341D2C820883}" type="TxLink">
            <a:rPr lang="en-US" sz="1200" b="1" i="0" u="none" strike="noStrike">
              <a:solidFill>
                <a:srgbClr val="000000"/>
              </a:solidFill>
              <a:latin typeface="Calibri"/>
            </a:rPr>
            <a:t>origine des sols
consommés entre 2005 et 2015</a:t>
          </a:fld>
          <a:endParaRPr lang="fr-FR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0.81874</cdr:x>
      <cdr:y>0.37144</cdr:y>
    </cdr:from>
    <cdr:to>
      <cdr:x>0.95924</cdr:x>
      <cdr:y>0.44581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7620058" y="2257690"/>
          <a:ext cx="1307641" cy="452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fr-FR" sz="1100" b="1"/>
            <a:t>Occupation initiale</a:t>
          </a:r>
        </a:p>
        <a:p xmlns:a="http://schemas.openxmlformats.org/drawingml/2006/main">
          <a:r>
            <a:rPr lang="fr-FR" sz="1100" b="1"/>
            <a:t>en</a:t>
          </a:r>
          <a:r>
            <a:rPr lang="fr-FR" sz="1100" b="1" baseline="0"/>
            <a:t> 2005 :</a:t>
          </a:r>
          <a:endParaRPr lang="fr-FR" sz="1100" b="1"/>
        </a:p>
      </cdr:txBody>
    </cdr:sp>
  </cdr:relSizeAnchor>
  <cdr:relSizeAnchor xmlns:cdr="http://schemas.openxmlformats.org/drawingml/2006/chartDrawing">
    <cdr:from>
      <cdr:x>0.97016</cdr:x>
      <cdr:y>0</cdr:y>
    </cdr:from>
    <cdr:to>
      <cdr:x>1</cdr:x>
      <cdr:y>0.0978</cdr:y>
    </cdr:to>
    <cdr:sp macro="" textlink="titres!$C$1">
      <cdr:nvSpPr>
        <cdr:cNvPr id="17" name="ZoneTexte 1"/>
        <cdr:cNvSpPr txBox="1"/>
      </cdr:nvSpPr>
      <cdr:spPr>
        <a:xfrm xmlns:a="http://schemas.openxmlformats.org/drawingml/2006/main">
          <a:off x="9020418" y="0"/>
          <a:ext cx="277447" cy="5933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9C37D7EA-8EBC-4F37-BD52-C07EB693F5E0}" type="TxLink">
            <a:rPr lang="en-US" sz="3200" b="1" i="0" u="none" strike="noStrike">
              <a:solidFill>
                <a:srgbClr val="000000"/>
              </a:solidFill>
              <a:latin typeface="Calibri"/>
            </a:rPr>
            <a:pPr algn="r"/>
            <a:t> </a:t>
          </a:fld>
          <a:endParaRPr lang="fr-FR" sz="1100"/>
        </a:p>
      </cdr:txBody>
    </cdr:sp>
  </cdr:relSizeAnchor>
  <cdr:relSizeAnchor xmlns:cdr="http://schemas.openxmlformats.org/drawingml/2006/chartDrawing">
    <cdr:from>
      <cdr:x>0.8429</cdr:x>
      <cdr:y>0.08671</cdr:y>
    </cdr:from>
    <cdr:to>
      <cdr:x>1</cdr:x>
      <cdr:y>0.14321</cdr:y>
    </cdr:to>
    <cdr:sp macro="" textlink="titres!$C$2">
      <cdr:nvSpPr>
        <cdr:cNvPr id="18" name="ZoneTexte 1"/>
        <cdr:cNvSpPr txBox="1"/>
      </cdr:nvSpPr>
      <cdr:spPr>
        <a:xfrm xmlns:a="http://schemas.openxmlformats.org/drawingml/2006/main">
          <a:off x="7837144" y="526043"/>
          <a:ext cx="1460721" cy="342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C2EB56E7-9B03-474A-846B-01BF17B802C1}" type="TxLink">
            <a:rPr lang="en-US" sz="1600" b="1" i="0" u="none" strike="noStrike">
              <a:solidFill>
                <a:srgbClr val="000000"/>
              </a:solidFill>
              <a:latin typeface="Calibri"/>
            </a:rPr>
            <a:pPr algn="r"/>
            <a:t>titre générique</a:t>
          </a:fld>
          <a:endParaRPr lang="fr-FR" sz="1100"/>
        </a:p>
      </cdr:txBody>
    </cdr:sp>
  </cdr:relSizeAnchor>
  <cdr:relSizeAnchor xmlns:cdr="http://schemas.openxmlformats.org/drawingml/2006/chartDrawing">
    <cdr:from>
      <cdr:x>0.76502</cdr:x>
      <cdr:y>0.1774</cdr:y>
    </cdr:from>
    <cdr:to>
      <cdr:x>1</cdr:x>
      <cdr:y>0.25441</cdr:y>
    </cdr:to>
    <cdr:sp macro="" textlink="titres!$K$3">
      <cdr:nvSpPr>
        <cdr:cNvPr id="19" name="ZoneTexte 1"/>
        <cdr:cNvSpPr txBox="1"/>
      </cdr:nvSpPr>
      <cdr:spPr>
        <a:xfrm xmlns:a="http://schemas.openxmlformats.org/drawingml/2006/main">
          <a:off x="7120110" y="1078284"/>
          <a:ext cx="2186945" cy="4680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B2624C5F-4526-4390-81FD-0035C3623491}" type="TxLink">
            <a:rPr lang="en-US" sz="1200" b="1" i="0" u="none" strike="noStrike">
              <a:solidFill>
                <a:srgbClr val="000000"/>
              </a:solidFill>
              <a:latin typeface="Calibri"/>
            </a:rPr>
            <a:t>destination des sols
consommés entre 2005 et 2015</a:t>
          </a:fld>
          <a:endParaRPr lang="fr-FR" sz="1100"/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0.81787</cdr:x>
      <cdr:y>0.59628</cdr:y>
    </cdr:from>
    <cdr:to>
      <cdr:x>0.97138</cdr:x>
      <cdr:y>0.64276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7611928" y="3624343"/>
          <a:ext cx="1428750" cy="282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fr-FR" sz="1100" b="1"/>
            <a:t>Destination en 2005</a:t>
          </a:r>
        </a:p>
      </cdr:txBody>
    </cdr:sp>
  </cdr:relSizeAnchor>
  <cdr:relSizeAnchor xmlns:cdr="http://schemas.openxmlformats.org/drawingml/2006/chartDrawing">
    <cdr:from>
      <cdr:x>0.97016</cdr:x>
      <cdr:y>0</cdr:y>
    </cdr:from>
    <cdr:to>
      <cdr:x>1</cdr:x>
      <cdr:y>0.0978</cdr:y>
    </cdr:to>
    <cdr:sp macro="" textlink="titres!$D$1">
      <cdr:nvSpPr>
        <cdr:cNvPr id="10" name="ZoneTexte 1"/>
        <cdr:cNvSpPr txBox="1"/>
      </cdr:nvSpPr>
      <cdr:spPr>
        <a:xfrm xmlns:a="http://schemas.openxmlformats.org/drawingml/2006/main">
          <a:off x="9020418" y="0"/>
          <a:ext cx="277447" cy="5933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2C216C00-95D4-4165-9476-4108F8E83CAC}" type="TxLink">
            <a:rPr lang="en-US" sz="3200" b="1" i="0" u="none" strike="noStrike">
              <a:solidFill>
                <a:srgbClr val="000000"/>
              </a:solidFill>
              <a:latin typeface="Calibri"/>
            </a:rPr>
            <a:pPr algn="r"/>
            <a:t> </a:t>
          </a:fld>
          <a:endParaRPr lang="fr-FR" sz="1100"/>
        </a:p>
      </cdr:txBody>
    </cdr:sp>
  </cdr:relSizeAnchor>
  <cdr:relSizeAnchor xmlns:cdr="http://schemas.openxmlformats.org/drawingml/2006/chartDrawing">
    <cdr:from>
      <cdr:x>0.8429</cdr:x>
      <cdr:y>0.08671</cdr:y>
    </cdr:from>
    <cdr:to>
      <cdr:x>1</cdr:x>
      <cdr:y>0.14321</cdr:y>
    </cdr:to>
    <cdr:sp macro="" textlink="titres!$D$2">
      <cdr:nvSpPr>
        <cdr:cNvPr id="11" name="ZoneTexte 1"/>
        <cdr:cNvSpPr txBox="1"/>
      </cdr:nvSpPr>
      <cdr:spPr>
        <a:xfrm xmlns:a="http://schemas.openxmlformats.org/drawingml/2006/main">
          <a:off x="7837144" y="526043"/>
          <a:ext cx="1460721" cy="342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51C6C16C-75DB-4ABB-B078-162FF11FC911}" type="TxLink">
            <a:rPr lang="en-US" sz="1600" b="1" i="0" u="none" strike="noStrike">
              <a:solidFill>
                <a:srgbClr val="000000"/>
              </a:solidFill>
              <a:latin typeface="Calibri"/>
            </a:rPr>
            <a:pPr algn="r"/>
            <a:t>titre générique</a:t>
          </a:fld>
          <a:endParaRPr lang="fr-FR" sz="1100"/>
        </a:p>
      </cdr:txBody>
    </cdr:sp>
  </cdr:relSizeAnchor>
  <cdr:relSizeAnchor xmlns:cdr="http://schemas.openxmlformats.org/drawingml/2006/chartDrawing">
    <cdr:from>
      <cdr:x>0.76502</cdr:x>
      <cdr:y>0.1774</cdr:y>
    </cdr:from>
    <cdr:to>
      <cdr:x>1</cdr:x>
      <cdr:y>0.25441</cdr:y>
    </cdr:to>
    <cdr:sp macro="" textlink="titres!$D$3">
      <cdr:nvSpPr>
        <cdr:cNvPr id="12" name="ZoneTexte 1"/>
        <cdr:cNvSpPr txBox="1"/>
      </cdr:nvSpPr>
      <cdr:spPr>
        <a:xfrm xmlns:a="http://schemas.openxmlformats.org/drawingml/2006/main">
          <a:off x="7120110" y="1078284"/>
          <a:ext cx="2186945" cy="4680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F063CAB3-7D31-4BA5-9A78-052047C613BF}" type="TxLink">
            <a:rPr lang="en-US" sz="1200" b="1" i="0" u="none" strike="noStrike">
              <a:solidFill>
                <a:srgbClr val="000000"/>
              </a:solidFill>
              <a:latin typeface="Calibri"/>
            </a:rPr>
            <a:pPr algn="r"/>
            <a:t>origine des sols
consommés entre 2000 et 2005</a:t>
          </a:fld>
          <a:endParaRPr lang="fr-FR" sz="1100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0.81125</cdr:x>
      <cdr:y>0.30332</cdr:y>
    </cdr:from>
    <cdr:to>
      <cdr:x>0.95175</cdr:x>
      <cdr:y>0.37769</cdr:y>
    </cdr:to>
    <cdr:sp macro="" textlink="">
      <cdr:nvSpPr>
        <cdr:cNvPr id="4" name="ZoneTexte 1"/>
        <cdr:cNvSpPr txBox="1"/>
      </cdr:nvSpPr>
      <cdr:spPr>
        <a:xfrm xmlns:a="http://schemas.openxmlformats.org/drawingml/2006/main">
          <a:off x="7550358" y="1843646"/>
          <a:ext cx="1307641" cy="4520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fr-FR" sz="1100" b="1"/>
            <a:t>Occupation initiale</a:t>
          </a:r>
        </a:p>
        <a:p xmlns:a="http://schemas.openxmlformats.org/drawingml/2006/main">
          <a:r>
            <a:rPr lang="fr-FR" sz="1100" b="1"/>
            <a:t>en</a:t>
          </a:r>
          <a:r>
            <a:rPr lang="fr-FR" sz="1100" b="1" baseline="0"/>
            <a:t> 2005 :</a:t>
          </a:r>
          <a:endParaRPr lang="fr-FR" sz="1100" b="1"/>
        </a:p>
      </cdr:txBody>
    </cdr:sp>
  </cdr:relSizeAnchor>
  <cdr:relSizeAnchor xmlns:cdr="http://schemas.openxmlformats.org/drawingml/2006/chartDrawing">
    <cdr:from>
      <cdr:x>0.97016</cdr:x>
      <cdr:y>0</cdr:y>
    </cdr:from>
    <cdr:to>
      <cdr:x>1</cdr:x>
      <cdr:y>0.0978</cdr:y>
    </cdr:to>
    <cdr:sp macro="" textlink="titres!$E$1">
      <cdr:nvSpPr>
        <cdr:cNvPr id="13" name="ZoneTexte 1"/>
        <cdr:cNvSpPr txBox="1"/>
      </cdr:nvSpPr>
      <cdr:spPr>
        <a:xfrm xmlns:a="http://schemas.openxmlformats.org/drawingml/2006/main">
          <a:off x="9020418" y="0"/>
          <a:ext cx="277447" cy="5933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650CE6FE-ECE2-486B-8D24-03275BA96C73}" type="TxLink">
            <a:rPr lang="en-US" sz="3200" b="1" i="0" u="none" strike="noStrike">
              <a:solidFill>
                <a:srgbClr val="000000"/>
              </a:solidFill>
              <a:latin typeface="Calibri"/>
            </a:rPr>
            <a:pPr algn="r"/>
            <a:t> </a:t>
          </a:fld>
          <a:endParaRPr lang="fr-FR" sz="1100"/>
        </a:p>
      </cdr:txBody>
    </cdr:sp>
  </cdr:relSizeAnchor>
  <cdr:relSizeAnchor xmlns:cdr="http://schemas.openxmlformats.org/drawingml/2006/chartDrawing">
    <cdr:from>
      <cdr:x>0.8429</cdr:x>
      <cdr:y>0.08671</cdr:y>
    </cdr:from>
    <cdr:to>
      <cdr:x>1</cdr:x>
      <cdr:y>0.14321</cdr:y>
    </cdr:to>
    <cdr:sp macro="" textlink="titres!$E$2">
      <cdr:nvSpPr>
        <cdr:cNvPr id="14" name="ZoneTexte 1"/>
        <cdr:cNvSpPr txBox="1"/>
      </cdr:nvSpPr>
      <cdr:spPr>
        <a:xfrm xmlns:a="http://schemas.openxmlformats.org/drawingml/2006/main">
          <a:off x="7837144" y="526043"/>
          <a:ext cx="1460721" cy="342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D4AE434A-9B97-4645-8F3F-19DA33BC4474}" type="TxLink">
            <a:rPr lang="en-US" sz="1600" b="1" i="0" u="none" strike="noStrike">
              <a:solidFill>
                <a:srgbClr val="000000"/>
              </a:solidFill>
              <a:latin typeface="Calibri"/>
            </a:rPr>
            <a:pPr algn="r"/>
            <a:t>titre générique</a:t>
          </a:fld>
          <a:endParaRPr lang="fr-FR" sz="1100"/>
        </a:p>
      </cdr:txBody>
    </cdr:sp>
  </cdr:relSizeAnchor>
  <cdr:relSizeAnchor xmlns:cdr="http://schemas.openxmlformats.org/drawingml/2006/chartDrawing">
    <cdr:from>
      <cdr:x>0.76502</cdr:x>
      <cdr:y>0.1774</cdr:y>
    </cdr:from>
    <cdr:to>
      <cdr:x>1</cdr:x>
      <cdr:y>0.25441</cdr:y>
    </cdr:to>
    <cdr:sp macro="" textlink="titres!$E$3">
      <cdr:nvSpPr>
        <cdr:cNvPr id="15" name="ZoneTexte 1"/>
        <cdr:cNvSpPr txBox="1"/>
      </cdr:nvSpPr>
      <cdr:spPr>
        <a:xfrm xmlns:a="http://schemas.openxmlformats.org/drawingml/2006/main">
          <a:off x="7120110" y="1078284"/>
          <a:ext cx="2186945" cy="4680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B59DFEE1-01BB-4234-BBC5-8BC01E4C6F3F}" type="TxLink">
            <a:rPr lang="en-US" sz="1200" b="1" i="0" u="none" strike="noStrike">
              <a:solidFill>
                <a:srgbClr val="000000"/>
              </a:solidFill>
              <a:latin typeface="Calibri"/>
            </a:rPr>
            <a:pPr algn="r"/>
            <a:t>destination des sols
consommés entre 2000 et 2005</a:t>
          </a:fld>
          <a:endParaRPr lang="fr-FR" sz="1100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0.81613</cdr:x>
      <cdr:y>0.5591</cdr:y>
    </cdr:from>
    <cdr:to>
      <cdr:x>0.96964</cdr:x>
      <cdr:y>0.60558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7595785" y="3398326"/>
          <a:ext cx="1428750" cy="282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r-FR" sz="1100" b="1"/>
            <a:t>Destination en 2010</a:t>
          </a:r>
        </a:p>
      </cdr:txBody>
    </cdr:sp>
  </cdr:relSizeAnchor>
  <cdr:relSizeAnchor xmlns:cdr="http://schemas.openxmlformats.org/drawingml/2006/chartDrawing">
    <cdr:from>
      <cdr:x>0.97016</cdr:x>
      <cdr:y>0</cdr:y>
    </cdr:from>
    <cdr:to>
      <cdr:x>1</cdr:x>
      <cdr:y>0.0978</cdr:y>
    </cdr:to>
    <cdr:sp macro="" textlink="titres!$E$1">
      <cdr:nvSpPr>
        <cdr:cNvPr id="10" name="ZoneTexte 1"/>
        <cdr:cNvSpPr txBox="1"/>
      </cdr:nvSpPr>
      <cdr:spPr>
        <a:xfrm xmlns:a="http://schemas.openxmlformats.org/drawingml/2006/main">
          <a:off x="9020418" y="0"/>
          <a:ext cx="277447" cy="5933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C72F590F-A5AB-4EDB-AD77-FF491EE60D14}" type="TxLink">
            <a:rPr lang="en-US" sz="3200" b="1" i="0" u="none" strike="noStrike">
              <a:solidFill>
                <a:srgbClr val="000000"/>
              </a:solidFill>
              <a:latin typeface="Calibri"/>
            </a:rPr>
            <a:pPr algn="r"/>
            <a:t> </a:t>
          </a:fld>
          <a:endParaRPr lang="fr-FR" sz="1100"/>
        </a:p>
      </cdr:txBody>
    </cdr:sp>
  </cdr:relSizeAnchor>
  <cdr:relSizeAnchor xmlns:cdr="http://schemas.openxmlformats.org/drawingml/2006/chartDrawing">
    <cdr:from>
      <cdr:x>0.8429</cdr:x>
      <cdr:y>0.08671</cdr:y>
    </cdr:from>
    <cdr:to>
      <cdr:x>1</cdr:x>
      <cdr:y>0.14321</cdr:y>
    </cdr:to>
    <cdr:sp macro="" textlink="titres!$F$2">
      <cdr:nvSpPr>
        <cdr:cNvPr id="11" name="ZoneTexte 1"/>
        <cdr:cNvSpPr txBox="1"/>
      </cdr:nvSpPr>
      <cdr:spPr>
        <a:xfrm xmlns:a="http://schemas.openxmlformats.org/drawingml/2006/main">
          <a:off x="7837144" y="526043"/>
          <a:ext cx="1460721" cy="342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8D1D3C6E-2A3B-429A-81DD-C715A18922B9}" type="TxLink">
            <a:rPr lang="en-US" sz="1600" b="1" i="0" u="none" strike="noStrike">
              <a:solidFill>
                <a:srgbClr val="000000"/>
              </a:solidFill>
              <a:latin typeface="Calibri"/>
            </a:rPr>
            <a:pPr algn="r"/>
            <a:t>titre générique</a:t>
          </a:fld>
          <a:endParaRPr lang="fr-FR" sz="1100"/>
        </a:p>
      </cdr:txBody>
    </cdr:sp>
  </cdr:relSizeAnchor>
  <cdr:relSizeAnchor xmlns:cdr="http://schemas.openxmlformats.org/drawingml/2006/chartDrawing">
    <cdr:from>
      <cdr:x>0.76502</cdr:x>
      <cdr:y>0.1774</cdr:y>
    </cdr:from>
    <cdr:to>
      <cdr:x>1</cdr:x>
      <cdr:y>0.25441</cdr:y>
    </cdr:to>
    <cdr:sp macro="" textlink="titres!$F$3">
      <cdr:nvSpPr>
        <cdr:cNvPr id="12" name="ZoneTexte 1"/>
        <cdr:cNvSpPr txBox="1"/>
      </cdr:nvSpPr>
      <cdr:spPr>
        <a:xfrm xmlns:a="http://schemas.openxmlformats.org/drawingml/2006/main">
          <a:off x="7120110" y="1078284"/>
          <a:ext cx="2186945" cy="4680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B5E603A4-9F14-4D82-8F73-E140118C1CC4}" type="TxLink">
            <a:rPr lang="en-US" sz="1200" b="1" i="0" u="none" strike="noStrike">
              <a:solidFill>
                <a:srgbClr val="000000"/>
              </a:solidFill>
              <a:latin typeface="Calibri"/>
            </a:rPr>
            <a:pPr algn="r"/>
            <a:t>origine des sols
consommés entre 2005 et 2010</a:t>
          </a:fld>
          <a:endParaRPr lang="fr-FR" sz="1100"/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0.82046</cdr:x>
      <cdr:y>0.33599</cdr:y>
    </cdr:from>
    <cdr:to>
      <cdr:x>0.96097</cdr:x>
      <cdr:y>0.41036</cdr:y>
    </cdr:to>
    <cdr:sp macro="" textlink="">
      <cdr:nvSpPr>
        <cdr:cNvPr id="3" name="ZoneTexte 2"/>
        <cdr:cNvSpPr txBox="1"/>
      </cdr:nvSpPr>
      <cdr:spPr>
        <a:xfrm xmlns:a="http://schemas.openxmlformats.org/drawingml/2006/main">
          <a:off x="7636109" y="2042245"/>
          <a:ext cx="1307734" cy="4520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r-FR" sz="1100" b="1"/>
            <a:t>Occupation initiale</a:t>
          </a:r>
        </a:p>
        <a:p xmlns:a="http://schemas.openxmlformats.org/drawingml/2006/main">
          <a:r>
            <a:rPr lang="fr-FR" sz="1100" b="1"/>
            <a:t>en</a:t>
          </a:r>
          <a:r>
            <a:rPr lang="fr-FR" sz="1100" b="1" baseline="0"/>
            <a:t> 2005 :</a:t>
          </a:r>
          <a:endParaRPr lang="fr-FR" sz="1100" b="1"/>
        </a:p>
      </cdr:txBody>
    </cdr:sp>
  </cdr:relSizeAnchor>
  <cdr:relSizeAnchor xmlns:cdr="http://schemas.openxmlformats.org/drawingml/2006/chartDrawing">
    <cdr:from>
      <cdr:x>0.9702</cdr:x>
      <cdr:y>0</cdr:y>
    </cdr:from>
    <cdr:to>
      <cdr:x>1</cdr:x>
      <cdr:y>0.09752</cdr:y>
    </cdr:to>
    <cdr:sp macro="" textlink="titres!$G$1">
      <cdr:nvSpPr>
        <cdr:cNvPr id="8" name="ZoneTexte 1"/>
        <cdr:cNvSpPr txBox="1"/>
      </cdr:nvSpPr>
      <cdr:spPr>
        <a:xfrm xmlns:a="http://schemas.openxmlformats.org/drawingml/2006/main">
          <a:off x="9033425" y="0"/>
          <a:ext cx="277447" cy="5933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EC6A8F54-1FDB-43FA-A485-8B5CFE25CF47}" type="TxLink">
            <a:rPr lang="en-US" sz="3200" b="1" i="0" u="none" strike="noStrike">
              <a:solidFill>
                <a:srgbClr val="000000"/>
              </a:solidFill>
              <a:latin typeface="Calibri"/>
            </a:rPr>
            <a:pPr algn="r"/>
            <a:t> </a:t>
          </a:fld>
          <a:endParaRPr lang="fr-FR" sz="1100"/>
        </a:p>
      </cdr:txBody>
    </cdr:sp>
  </cdr:relSizeAnchor>
  <cdr:relSizeAnchor xmlns:cdr="http://schemas.openxmlformats.org/drawingml/2006/chartDrawing">
    <cdr:from>
      <cdr:x>0.84312</cdr:x>
      <cdr:y>0.08671</cdr:y>
    </cdr:from>
    <cdr:to>
      <cdr:x>1</cdr:x>
      <cdr:y>0.14305</cdr:y>
    </cdr:to>
    <cdr:sp macro="" textlink="titres!$G$2">
      <cdr:nvSpPr>
        <cdr:cNvPr id="9" name="ZoneTexte 1"/>
        <cdr:cNvSpPr txBox="1"/>
      </cdr:nvSpPr>
      <cdr:spPr>
        <a:xfrm xmlns:a="http://schemas.openxmlformats.org/drawingml/2006/main">
          <a:off x="7850151" y="527560"/>
          <a:ext cx="1460721" cy="342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6116D7A9-C509-4F5E-8614-685829516C9E}" type="TxLink">
            <a:rPr lang="en-US" sz="1600" b="1" i="0" u="none" strike="noStrike">
              <a:solidFill>
                <a:srgbClr val="000000"/>
              </a:solidFill>
              <a:latin typeface="Calibri"/>
            </a:rPr>
            <a:pPr algn="r"/>
            <a:t>titre générique</a:t>
          </a:fld>
          <a:endParaRPr lang="fr-FR" sz="1100"/>
        </a:p>
      </cdr:txBody>
    </cdr:sp>
  </cdr:relSizeAnchor>
  <cdr:relSizeAnchor xmlns:cdr="http://schemas.openxmlformats.org/drawingml/2006/chartDrawing">
    <cdr:from>
      <cdr:x>0.76502</cdr:x>
      <cdr:y>0.1774</cdr:y>
    </cdr:from>
    <cdr:to>
      <cdr:x>1</cdr:x>
      <cdr:y>0.25441</cdr:y>
    </cdr:to>
    <cdr:sp macro="" textlink="titres!$G$3">
      <cdr:nvSpPr>
        <cdr:cNvPr id="10" name="ZoneTexte 1"/>
        <cdr:cNvSpPr txBox="1"/>
      </cdr:nvSpPr>
      <cdr:spPr>
        <a:xfrm xmlns:a="http://schemas.openxmlformats.org/drawingml/2006/main">
          <a:off x="7120110" y="1078284"/>
          <a:ext cx="2186945" cy="4680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B59FE128-0DD7-4905-8A73-9ED47117F657}" type="TxLink">
            <a:rPr lang="en-US" sz="1200" b="1" i="0" u="none" strike="noStrike">
              <a:solidFill>
                <a:srgbClr val="000000"/>
              </a:solidFill>
              <a:latin typeface="Calibri"/>
            </a:rPr>
            <a:pPr algn="r"/>
            <a:t>destination des sols
consommés entre 2005 et 2010</a:t>
          </a:fld>
          <a:endParaRPr lang="fr-FR" sz="1100"/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0.81613</cdr:x>
      <cdr:y>0.5591</cdr:y>
    </cdr:from>
    <cdr:to>
      <cdr:x>0.96964</cdr:x>
      <cdr:y>0.60558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7595785" y="3398326"/>
          <a:ext cx="1428750" cy="282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r-FR" sz="1100" b="1"/>
            <a:t>Destination en 2015</a:t>
          </a:r>
        </a:p>
      </cdr:txBody>
    </cdr:sp>
  </cdr:relSizeAnchor>
  <cdr:relSizeAnchor xmlns:cdr="http://schemas.openxmlformats.org/drawingml/2006/chartDrawing">
    <cdr:from>
      <cdr:x>0.97016</cdr:x>
      <cdr:y>0</cdr:y>
    </cdr:from>
    <cdr:to>
      <cdr:x>1</cdr:x>
      <cdr:y>0.0978</cdr:y>
    </cdr:to>
    <cdr:sp macro="" textlink="titres!$E$1">
      <cdr:nvSpPr>
        <cdr:cNvPr id="10" name="ZoneTexte 1"/>
        <cdr:cNvSpPr txBox="1"/>
      </cdr:nvSpPr>
      <cdr:spPr>
        <a:xfrm xmlns:a="http://schemas.openxmlformats.org/drawingml/2006/main">
          <a:off x="9020418" y="0"/>
          <a:ext cx="277447" cy="5933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C72F590F-A5AB-4EDB-AD77-FF491EE60D14}" type="TxLink">
            <a:rPr lang="en-US" sz="3200" b="1" i="0" u="none" strike="noStrike">
              <a:solidFill>
                <a:srgbClr val="000000"/>
              </a:solidFill>
              <a:latin typeface="Calibri"/>
            </a:rPr>
            <a:pPr algn="r"/>
            <a:t> </a:t>
          </a:fld>
          <a:endParaRPr lang="fr-FR" sz="1100"/>
        </a:p>
      </cdr:txBody>
    </cdr:sp>
  </cdr:relSizeAnchor>
  <cdr:relSizeAnchor xmlns:cdr="http://schemas.openxmlformats.org/drawingml/2006/chartDrawing">
    <cdr:from>
      <cdr:x>0.8429</cdr:x>
      <cdr:y>0.08671</cdr:y>
    </cdr:from>
    <cdr:to>
      <cdr:x>1</cdr:x>
      <cdr:y>0.14321</cdr:y>
    </cdr:to>
    <cdr:sp macro="" textlink="titres!$F$2">
      <cdr:nvSpPr>
        <cdr:cNvPr id="11" name="ZoneTexte 1"/>
        <cdr:cNvSpPr txBox="1"/>
      </cdr:nvSpPr>
      <cdr:spPr>
        <a:xfrm xmlns:a="http://schemas.openxmlformats.org/drawingml/2006/main">
          <a:off x="7837144" y="526043"/>
          <a:ext cx="1460721" cy="342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8D1D3C6E-2A3B-429A-81DD-C715A18922B9}" type="TxLink">
            <a:rPr lang="en-US" sz="1600" b="1" i="0" u="none" strike="noStrike">
              <a:solidFill>
                <a:srgbClr val="000000"/>
              </a:solidFill>
              <a:latin typeface="Calibri"/>
            </a:rPr>
            <a:pPr algn="r"/>
            <a:t>titre générique</a:t>
          </a:fld>
          <a:endParaRPr lang="fr-FR" sz="1100"/>
        </a:p>
      </cdr:txBody>
    </cdr:sp>
  </cdr:relSizeAnchor>
  <cdr:relSizeAnchor xmlns:cdr="http://schemas.openxmlformats.org/drawingml/2006/chartDrawing">
    <cdr:from>
      <cdr:x>0.76502</cdr:x>
      <cdr:y>0.1774</cdr:y>
    </cdr:from>
    <cdr:to>
      <cdr:x>1</cdr:x>
      <cdr:y>0.25441</cdr:y>
    </cdr:to>
    <cdr:sp macro="" textlink="titres!$J$3">
      <cdr:nvSpPr>
        <cdr:cNvPr id="12" name="ZoneTexte 1"/>
        <cdr:cNvSpPr txBox="1"/>
      </cdr:nvSpPr>
      <cdr:spPr>
        <a:xfrm xmlns:a="http://schemas.openxmlformats.org/drawingml/2006/main">
          <a:off x="7120110" y="1078284"/>
          <a:ext cx="2186945" cy="4680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B4E98E48-6B7C-44BB-A7BD-EA8AF91F805B}" type="TxLink">
            <a:rPr lang="en-US" sz="1200" b="1" i="0" u="none" strike="noStrike">
              <a:solidFill>
                <a:srgbClr val="000000"/>
              </a:solidFill>
              <a:latin typeface="Calibri"/>
            </a:rPr>
            <a:t>origine des sols
consommés entre 2005 et 2015</a:t>
          </a:fld>
          <a:endParaRPr lang="fr-FR" sz="1100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0.82046</cdr:x>
      <cdr:y>0.33599</cdr:y>
    </cdr:from>
    <cdr:to>
      <cdr:x>0.96097</cdr:x>
      <cdr:y>0.41036</cdr:y>
    </cdr:to>
    <cdr:sp macro="" textlink="">
      <cdr:nvSpPr>
        <cdr:cNvPr id="3" name="ZoneTexte 2"/>
        <cdr:cNvSpPr txBox="1"/>
      </cdr:nvSpPr>
      <cdr:spPr>
        <a:xfrm xmlns:a="http://schemas.openxmlformats.org/drawingml/2006/main">
          <a:off x="7636109" y="2042245"/>
          <a:ext cx="1307734" cy="4520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r-FR" sz="1100" b="1"/>
            <a:t>Occupation initiale</a:t>
          </a:r>
        </a:p>
        <a:p xmlns:a="http://schemas.openxmlformats.org/drawingml/2006/main">
          <a:r>
            <a:rPr lang="fr-FR" sz="1100" b="1"/>
            <a:t>en</a:t>
          </a:r>
          <a:r>
            <a:rPr lang="fr-FR" sz="1100" b="1" baseline="0"/>
            <a:t> 2010 :</a:t>
          </a:r>
          <a:endParaRPr lang="fr-FR" sz="1100" b="1"/>
        </a:p>
      </cdr:txBody>
    </cdr:sp>
  </cdr:relSizeAnchor>
  <cdr:relSizeAnchor xmlns:cdr="http://schemas.openxmlformats.org/drawingml/2006/chartDrawing">
    <cdr:from>
      <cdr:x>0.9702</cdr:x>
      <cdr:y>0</cdr:y>
    </cdr:from>
    <cdr:to>
      <cdr:x>1</cdr:x>
      <cdr:y>0.09752</cdr:y>
    </cdr:to>
    <cdr:sp macro="" textlink="titres!$G$1">
      <cdr:nvSpPr>
        <cdr:cNvPr id="8" name="ZoneTexte 1"/>
        <cdr:cNvSpPr txBox="1"/>
      </cdr:nvSpPr>
      <cdr:spPr>
        <a:xfrm xmlns:a="http://schemas.openxmlformats.org/drawingml/2006/main">
          <a:off x="9033425" y="0"/>
          <a:ext cx="277447" cy="59330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EC6A8F54-1FDB-43FA-A485-8B5CFE25CF47}" type="TxLink">
            <a:rPr lang="en-US" sz="3200" b="1" i="0" u="none" strike="noStrike">
              <a:solidFill>
                <a:srgbClr val="000000"/>
              </a:solidFill>
              <a:latin typeface="Calibri"/>
            </a:rPr>
            <a:pPr algn="r"/>
            <a:t> </a:t>
          </a:fld>
          <a:endParaRPr lang="fr-FR" sz="1100"/>
        </a:p>
      </cdr:txBody>
    </cdr:sp>
  </cdr:relSizeAnchor>
  <cdr:relSizeAnchor xmlns:cdr="http://schemas.openxmlformats.org/drawingml/2006/chartDrawing">
    <cdr:from>
      <cdr:x>0.84312</cdr:x>
      <cdr:y>0.08671</cdr:y>
    </cdr:from>
    <cdr:to>
      <cdr:x>1</cdr:x>
      <cdr:y>0.14305</cdr:y>
    </cdr:to>
    <cdr:sp macro="" textlink="titres!$G$2">
      <cdr:nvSpPr>
        <cdr:cNvPr id="9" name="ZoneTexte 1"/>
        <cdr:cNvSpPr txBox="1"/>
      </cdr:nvSpPr>
      <cdr:spPr>
        <a:xfrm xmlns:a="http://schemas.openxmlformats.org/drawingml/2006/main">
          <a:off x="7850151" y="527560"/>
          <a:ext cx="1460721" cy="342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6116D7A9-C509-4F5E-8614-685829516C9E}" type="TxLink">
            <a:rPr lang="en-US" sz="1600" b="1" i="0" u="none" strike="noStrike">
              <a:solidFill>
                <a:srgbClr val="000000"/>
              </a:solidFill>
              <a:latin typeface="Calibri"/>
            </a:rPr>
            <a:pPr algn="r"/>
            <a:t>titre générique</a:t>
          </a:fld>
          <a:endParaRPr lang="fr-FR" sz="1100"/>
        </a:p>
      </cdr:txBody>
    </cdr:sp>
  </cdr:relSizeAnchor>
  <cdr:relSizeAnchor xmlns:cdr="http://schemas.openxmlformats.org/drawingml/2006/chartDrawing">
    <cdr:from>
      <cdr:x>0.76502</cdr:x>
      <cdr:y>0.1774</cdr:y>
    </cdr:from>
    <cdr:to>
      <cdr:x>1</cdr:x>
      <cdr:y>0.25441</cdr:y>
    </cdr:to>
    <cdr:sp macro="" textlink="titres!$I$3">
      <cdr:nvSpPr>
        <cdr:cNvPr id="10" name="ZoneTexte 1"/>
        <cdr:cNvSpPr txBox="1"/>
      </cdr:nvSpPr>
      <cdr:spPr>
        <a:xfrm xmlns:a="http://schemas.openxmlformats.org/drawingml/2006/main">
          <a:off x="7120110" y="1078284"/>
          <a:ext cx="2186945" cy="4680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>
          <a:spAutoFit/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r"/>
          <a:fld id="{8A197B98-E046-47D0-9883-98CA855041F6}" type="TxLink">
            <a:rPr lang="en-US" sz="1200" b="1" i="0" u="none" strike="noStrike">
              <a:solidFill>
                <a:srgbClr val="000000"/>
              </a:solidFill>
              <a:latin typeface="Calibri"/>
            </a:rPr>
            <a:t>destination des sols
consommés entre 2010 et 2015</a:t>
          </a:fld>
          <a:endParaRPr lang="fr-FR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auffer Marc" refreshedDate="42415.5997943287" createdVersion="3" refreshedVersion="5" minRefreshableVersion="3" recordCount="1378">
  <cacheSource type="worksheet">
    <worksheetSource ref="A1:V1048576" sheet="data"/>
  </cacheSource>
  <cacheFields count="22">
    <cacheField name="depcom_2015" numFmtId="0">
      <sharedItems containsString="0" containsBlank="1" containsNumber="1" containsInteger="1" minValue="69123" maxValue="69266"/>
    </cacheField>
    <cacheField name="ST_00" numFmtId="0">
      <sharedItems containsString="0" containsBlank="1" containsNumber="1" containsInteger="1" minValue="11" maxValue="90"/>
    </cacheField>
    <cacheField name="ST_05" numFmtId="0">
      <sharedItems containsString="0" containsBlank="1" containsNumber="1" containsInteger="1" minValue="11" maxValue="90"/>
    </cacheField>
    <cacheField name="ST_10" numFmtId="0">
      <sharedItems containsString="0" containsBlank="1" containsNumber="1" containsInteger="1" minValue="11" maxValue="90"/>
    </cacheField>
    <cacheField name="ST_15" numFmtId="0">
      <sharedItems containsString="0" containsBlank="1" containsNumber="1" containsInteger="1" minValue="11" maxValue="90"/>
    </cacheField>
    <cacheField name="ST5_05" numFmtId="0">
      <sharedItems containsNonDate="0" containsString="0" containsBlank="1"/>
    </cacheField>
    <cacheField name="ST5_10" numFmtId="0">
      <sharedItems containsNonDate="0" containsString="0" containsBlank="1"/>
    </cacheField>
    <cacheField name="ST5_15" numFmtId="0">
      <sharedItems containsNonDate="0" containsString="0" containsBlank="1"/>
    </cacheField>
    <cacheField name="Shape_Area" numFmtId="168">
      <sharedItems containsString="0" containsBlank="1" containsNumber="1" minValue="1.4429598197722437E-3" maxValue="1473673.0657329701"/>
    </cacheField>
    <cacheField name="lib_00" numFmtId="0">
      <sharedItems containsBlank="1" count="28">
        <s v="11 - zones bâties à prédominance d'habitat"/>
        <s v="31 - extraction de matériaux, décharges, chantiers"/>
        <s v="90 - espaces libres urbains"/>
        <s v="12 - grands équipements urbains"/>
        <s v="51 - cultures annuelles et prairies"/>
        <s v="41 - espaces verts (parcs, jardins)"/>
        <s v="61 - feuillus dominants"/>
        <s v="21 - zones d'activités économiques"/>
        <s v="71 - landes et fourrés"/>
        <s v="22 - infra. routières et ferroviaires"/>
        <s v="23 - infra. des zones portuaires"/>
        <s v="42 - espaces sportifs et de loisirs"/>
        <s v="81 - cours et voies d'eau"/>
        <s v="65 - boisements linéaires"/>
        <s v="82 - eaux continentales"/>
        <m/>
        <s v="62 - conifères dominants" u="1"/>
        <s v="72 - Végétations sclérophylles" u="1"/>
        <s v="24 - infra. des zones aéroport. et aérodromes" u="1"/>
        <s v="74 - Plages, dunes, sables" u="1"/>
        <s v="75 - Roches nues" u="1"/>
        <e v="#N/A" u="1"/>
        <s v="63 - peuplements indéterminés" u="1"/>
        <s v="52 - cultures permanentes" u="1"/>
        <s v="64 - espaces boisés en mutation" u="1"/>
        <s v="78 - marais et tourbières" u="1"/>
        <s v="73 - Pelouses et steppes" u="1"/>
        <s v="76 - Zones incendiées" u="1"/>
      </sharedItems>
    </cacheField>
    <cacheField name="s00" numFmtId="0">
      <sharedItems containsBlank="1" count="7">
        <s v="Esp. urbain"/>
        <s v="Esp. en mutation"/>
        <s v="Esp. agricole"/>
        <s v="Esp. naturel"/>
        <s v="Activités"/>
        <m/>
        <e v="#N/A" u="1"/>
      </sharedItems>
    </cacheField>
    <cacheField name="lib_05" numFmtId="0">
      <sharedItems containsBlank="1" count="28">
        <s v="11 - zones bâties à prédominance d'habitat"/>
        <s v="12 - grands équipements urbains"/>
        <s v="31 - extraction de matériaux, décharges, chantiers"/>
        <s v="41 - espaces verts (parcs, jardins)"/>
        <s v="61 - feuillus dominants"/>
        <s v="90 - espaces libres urbains"/>
        <s v="21 - zones d'activités économiques"/>
        <s v="71 - landes et fourrés"/>
        <s v="22 - infra. routières et ferroviaires"/>
        <s v="23 - infra. des zones portuaires"/>
        <s v="42 - espaces sportifs et de loisirs"/>
        <s v="51 - cultures annuelles et prairies"/>
        <s v="81 - cours et voies d'eau"/>
        <s v="65 - boisements linéaires"/>
        <s v="82 - eaux continentales"/>
        <m/>
        <s v="62 - conifères dominants" u="1"/>
        <s v="72 - Végétations sclérophylles" u="1"/>
        <s v="24 - infra. des zones aéroport. et aérodromes" u="1"/>
        <s v="74 - Plages, dunes, sables" u="1"/>
        <s v="75 - Roches nues" u="1"/>
        <e v="#N/A" u="1"/>
        <s v="63 - peuplements indéterminés" u="1"/>
        <s v="52 - cultures permanentes" u="1"/>
        <s v="64 - espaces boisés en mutation" u="1"/>
        <s v="78 - marais et tourbières" u="1"/>
        <s v="73 - Pelouses et steppes" u="1"/>
        <s v="76 - Zones incendiées" u="1"/>
      </sharedItems>
    </cacheField>
    <cacheField name="s05" numFmtId="0">
      <sharedItems containsBlank="1" count="7">
        <s v="Esp. urbain"/>
        <s v="Esp. en mutation"/>
        <s v="Esp. naturel"/>
        <s v="Activités"/>
        <s v="Esp. agricole"/>
        <m/>
        <e v="#N/A" u="1"/>
      </sharedItems>
    </cacheField>
    <cacheField name="lib_10" numFmtId="0">
      <sharedItems containsBlank="1" count="28">
        <s v="11 - zones bâties à prédominance d'habitat"/>
        <s v="12 - grands équipements urbains"/>
        <s v="21 - zones d'activités économiques"/>
        <s v="22 - infra. routières et ferroviaires"/>
        <s v="23 - infra. des zones portuaires"/>
        <s v="31 - extraction de matériaux, décharges, chantiers"/>
        <s v="41 - espaces verts (parcs, jardins)"/>
        <s v="42 - espaces sportifs et de loisirs"/>
        <s v="51 - cultures annuelles et prairies"/>
        <s v="61 - feuillus dominants"/>
        <s v="65 - boisements linéaires"/>
        <s v="71 - landes et fourrés"/>
        <s v="81 - cours et voies d'eau"/>
        <s v="82 - eaux continentales"/>
        <s v="90 - espaces libres urbains"/>
        <m/>
        <s v="62 - conifères dominants" u="1"/>
        <s v="72 - Végétations sclérophylles" u="1"/>
        <s v="24 - infra. des zones aéroport. et aérodromes" u="1"/>
        <s v="74 - Plages, dunes, sables" u="1"/>
        <s v="75 - Roches nues" u="1"/>
        <e v="#N/A" u="1"/>
        <s v="63 - peuplements indéterminés" u="1"/>
        <s v="52 - cultures permanentes" u="1"/>
        <s v="64 - espaces boisés en mutation" u="1"/>
        <s v="78 - marais et tourbières" u="1"/>
        <s v="73 - Pelouses et steppes" u="1"/>
        <s v="76 - Zones incendiées" u="1"/>
      </sharedItems>
    </cacheField>
    <cacheField name="s10" numFmtId="0">
      <sharedItems containsBlank="1" count="7">
        <s v="Esp. urbain"/>
        <s v="Activités"/>
        <s v="Esp. en mutation"/>
        <s v="Esp. agricole"/>
        <s v="Esp. naturel"/>
        <m/>
        <e v="#N/A" u="1"/>
      </sharedItems>
    </cacheField>
    <cacheField name="lib_15" numFmtId="0">
      <sharedItems containsBlank="1" count="18">
        <s v="11 - zones bâties à prédominance d'habitat"/>
        <s v="31 - extraction de matériaux, décharges, chantiers"/>
        <s v="90 - espaces libres urbains"/>
        <s v="41 - espaces verts (parcs, jardins)"/>
        <s v="12 - grands équipements urbains"/>
        <s v="42 - espaces sportifs et de loisirs"/>
        <s v="21 - zones d'activités économiques"/>
        <s v="23 - infra. des zones portuaires"/>
        <s v="22 - infra. routières et ferroviaires"/>
        <s v="71 - landes et fourrés"/>
        <s v="51 - cultures annuelles et prairies"/>
        <s v="74 - Plages, dunes, sables"/>
        <s v="61 - feuillus dominants"/>
        <s v="64 - espaces boisés en mutation"/>
        <s v="65 - boisements linéaires"/>
        <s v="81 - cours et voies d'eau"/>
        <s v="82 - eaux continentales"/>
        <m/>
      </sharedItems>
    </cacheField>
    <cacheField name="s15" numFmtId="0">
      <sharedItems containsBlank="1" count="6">
        <s v="Esp. urbain"/>
        <s v="Esp. en mutation"/>
        <s v="Activités"/>
        <s v="Esp. naturel"/>
        <s v="Esp. agricole"/>
        <m/>
      </sharedItems>
    </cacheField>
    <cacheField name="ha" numFmtId="0">
      <sharedItems containsString="0" containsBlank="1" containsNumber="1" minValue="1.4429598197722437E-7" maxValue="147.36730657329701"/>
    </cacheField>
    <cacheField name="evo s 00 05" numFmtId="0">
      <sharedItems containsString="0" containsBlank="1" containsNumber="1" containsInteger="1" minValue="0" maxValue="1" count="3">
        <n v="0"/>
        <n v="1"/>
        <m/>
      </sharedItems>
    </cacheField>
    <cacheField name="evo s 05 10" numFmtId="0">
      <sharedItems containsString="0" containsBlank="1" containsNumber="1" containsInteger="1" minValue="0" maxValue="1" count="3">
        <n v="0"/>
        <n v="1"/>
        <m/>
      </sharedItems>
    </cacheField>
    <cacheField name="evo s 10 15" numFmtId="0">
      <sharedItems containsString="0" containsBlank="1" containsNumber="1" containsInteger="1" minValue="0" maxValue="1"/>
    </cacheField>
    <cacheField name="evo s 00 10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auffer Marc" refreshedDate="42415.602670717592" createdVersion="5" refreshedVersion="5" minRefreshableVersion="3" recordCount="1377">
  <cacheSource type="worksheet">
    <worksheetSource name="Tableau1"/>
  </cacheSource>
  <cacheFields count="23">
    <cacheField name="depcom_2015" numFmtId="0">
      <sharedItems containsSemiMixedTypes="0" containsString="0" containsNumber="1" containsInteger="1" minValue="69123" maxValue="69266"/>
    </cacheField>
    <cacheField name="ST_00" numFmtId="0">
      <sharedItems containsSemiMixedTypes="0" containsString="0" containsNumber="1" containsInteger="1" minValue="11" maxValue="90"/>
    </cacheField>
    <cacheField name="ST_05" numFmtId="0">
      <sharedItems containsSemiMixedTypes="0" containsString="0" containsNumber="1" containsInteger="1" minValue="11" maxValue="90"/>
    </cacheField>
    <cacheField name="ST_10" numFmtId="0">
      <sharedItems containsSemiMixedTypes="0" containsString="0" containsNumber="1" containsInteger="1" minValue="11" maxValue="90"/>
    </cacheField>
    <cacheField name="ST_15" numFmtId="0">
      <sharedItems containsSemiMixedTypes="0" containsString="0" containsNumber="1" containsInteger="1" minValue="11" maxValue="90"/>
    </cacheField>
    <cacheField name="ST5_05" numFmtId="0">
      <sharedItems containsNonDate="0" containsString="0" containsBlank="1"/>
    </cacheField>
    <cacheField name="ST5_10" numFmtId="0">
      <sharedItems containsNonDate="0" containsString="0" containsBlank="1"/>
    </cacheField>
    <cacheField name="ST5_15" numFmtId="0">
      <sharedItems containsNonDate="0" containsString="0" containsBlank="1"/>
    </cacheField>
    <cacheField name="Shape_Area" numFmtId="168">
      <sharedItems containsSemiMixedTypes="0" containsString="0" containsNumber="1" minValue="1.4429598197722437E-3" maxValue="1473673.0657329701"/>
    </cacheField>
    <cacheField name="lib_00" numFmtId="0">
      <sharedItems/>
    </cacheField>
    <cacheField name="s00" numFmtId="0">
      <sharedItems/>
    </cacheField>
    <cacheField name="lib_05" numFmtId="0">
      <sharedItems/>
    </cacheField>
    <cacheField name="s05" numFmtId="0">
      <sharedItems/>
    </cacheField>
    <cacheField name="lib_10" numFmtId="0">
      <sharedItems/>
    </cacheField>
    <cacheField name="s10" numFmtId="0">
      <sharedItems/>
    </cacheField>
    <cacheField name="lib_15" numFmtId="0">
      <sharedItems count="17">
        <s v="11 - zones bâties à prédominance d'habitat"/>
        <s v="31 - extraction de matériaux, décharges, chantiers"/>
        <s v="90 - espaces libres urbains"/>
        <s v="41 - espaces verts (parcs, jardins)"/>
        <s v="12 - grands équipements urbains"/>
        <s v="42 - espaces sportifs et de loisirs"/>
        <s v="21 - zones d'activités économiques"/>
        <s v="23 - infra. des zones portuaires"/>
        <s v="22 - infra. routières et ferroviaires"/>
        <s v="71 - landes et fourrés"/>
        <s v="51 - cultures annuelles et prairies"/>
        <s v="74 - Plages, dunes, sables"/>
        <s v="61 - feuillus dominants"/>
        <s v="64 - espaces boisés en mutation"/>
        <s v="65 - boisements linéaires"/>
        <s v="81 - cours et voies d'eau"/>
        <s v="82 - eaux continentales"/>
      </sharedItems>
    </cacheField>
    <cacheField name="s15" numFmtId="0">
      <sharedItems count="5">
        <s v="Esp. urbain"/>
        <s v="Esp. en mutation"/>
        <s v="Activités"/>
        <s v="Esp. naturel"/>
        <s v="Esp. agricole"/>
      </sharedItems>
    </cacheField>
    <cacheField name="ha" numFmtId="0">
      <sharedItems containsSemiMixedTypes="0" containsString="0" containsNumber="1" minValue="1.4429598197722437E-7" maxValue="147.36730657329701"/>
    </cacheField>
    <cacheField name="evo s 00 05" numFmtId="0">
      <sharedItems containsSemiMixedTypes="0" containsString="0" containsNumber="1" containsInteger="1" minValue="0" maxValue="1"/>
    </cacheField>
    <cacheField name="evo s 05 10" numFmtId="0">
      <sharedItems containsSemiMixedTypes="0" containsString="0" containsNumber="1" containsInteger="1" minValue="0" maxValue="1"/>
    </cacheField>
    <cacheField name="evo s 10 15" numFmtId="0">
      <sharedItems containsSemiMixedTypes="0" containsString="0" containsNumber="1" containsInteger="1" minValue="0" maxValue="1"/>
    </cacheField>
    <cacheField name="evo s 00 10" numFmtId="0">
      <sharedItems containsSemiMixedTypes="0" containsString="0" containsNumber="1" containsInteger="1" minValue="0" maxValue="1"/>
    </cacheField>
    <cacheField name="evo s 05 15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78">
  <r>
    <n v="69123"/>
    <n v="11"/>
    <n v="11"/>
    <n v="11"/>
    <n v="11"/>
    <m/>
    <m/>
    <m/>
    <n v="15952.833749772204"/>
    <x v="0"/>
    <x v="0"/>
    <x v="0"/>
    <x v="0"/>
    <x v="0"/>
    <x v="0"/>
    <x v="0"/>
    <x v="0"/>
    <n v="1.5952833749772204"/>
    <x v="0"/>
    <x v="0"/>
    <n v="0"/>
    <x v="0"/>
  </r>
  <r>
    <n v="69123"/>
    <n v="11"/>
    <n v="11"/>
    <n v="11"/>
    <n v="11"/>
    <m/>
    <m/>
    <m/>
    <n v="15353.220050444153"/>
    <x v="0"/>
    <x v="0"/>
    <x v="0"/>
    <x v="0"/>
    <x v="0"/>
    <x v="0"/>
    <x v="0"/>
    <x v="0"/>
    <n v="1.5353220050444154"/>
    <x v="0"/>
    <x v="0"/>
    <n v="0"/>
    <x v="0"/>
  </r>
  <r>
    <n v="69123"/>
    <n v="11"/>
    <n v="11"/>
    <n v="11"/>
    <n v="11"/>
    <m/>
    <m/>
    <m/>
    <n v="29507.947689469343"/>
    <x v="0"/>
    <x v="0"/>
    <x v="0"/>
    <x v="0"/>
    <x v="0"/>
    <x v="0"/>
    <x v="0"/>
    <x v="0"/>
    <n v="2.9507947689469343"/>
    <x v="0"/>
    <x v="0"/>
    <n v="0"/>
    <x v="0"/>
  </r>
  <r>
    <n v="69123"/>
    <n v="11"/>
    <n v="11"/>
    <n v="11"/>
    <n v="11"/>
    <m/>
    <m/>
    <m/>
    <n v="50994.220853131686"/>
    <x v="0"/>
    <x v="0"/>
    <x v="0"/>
    <x v="0"/>
    <x v="0"/>
    <x v="0"/>
    <x v="0"/>
    <x v="0"/>
    <n v="5.0994220853131687"/>
    <x v="0"/>
    <x v="0"/>
    <n v="0"/>
    <x v="0"/>
  </r>
  <r>
    <n v="69123"/>
    <n v="11"/>
    <n v="11"/>
    <n v="11"/>
    <n v="11"/>
    <m/>
    <m/>
    <m/>
    <n v="233170.22428156415"/>
    <x v="0"/>
    <x v="0"/>
    <x v="0"/>
    <x v="0"/>
    <x v="0"/>
    <x v="0"/>
    <x v="0"/>
    <x v="0"/>
    <n v="23.317022428156417"/>
    <x v="0"/>
    <x v="0"/>
    <n v="0"/>
    <x v="0"/>
  </r>
  <r>
    <n v="69123"/>
    <n v="11"/>
    <n v="11"/>
    <n v="11"/>
    <n v="11"/>
    <m/>
    <m/>
    <m/>
    <n v="14986.378867279696"/>
    <x v="0"/>
    <x v="0"/>
    <x v="0"/>
    <x v="0"/>
    <x v="0"/>
    <x v="0"/>
    <x v="0"/>
    <x v="0"/>
    <n v="1.4986378867279697"/>
    <x v="0"/>
    <x v="0"/>
    <n v="0"/>
    <x v="0"/>
  </r>
  <r>
    <n v="69123"/>
    <n v="11"/>
    <n v="11"/>
    <n v="11"/>
    <n v="11"/>
    <m/>
    <m/>
    <m/>
    <n v="564160.78857575473"/>
    <x v="0"/>
    <x v="0"/>
    <x v="0"/>
    <x v="0"/>
    <x v="0"/>
    <x v="0"/>
    <x v="0"/>
    <x v="0"/>
    <n v="56.416078857575471"/>
    <x v="0"/>
    <x v="0"/>
    <n v="0"/>
    <x v="0"/>
  </r>
  <r>
    <n v="69123"/>
    <n v="11"/>
    <n v="11"/>
    <n v="11"/>
    <n v="11"/>
    <m/>
    <m/>
    <m/>
    <n v="49412.360350880488"/>
    <x v="0"/>
    <x v="0"/>
    <x v="0"/>
    <x v="0"/>
    <x v="0"/>
    <x v="0"/>
    <x v="0"/>
    <x v="0"/>
    <n v="4.9412360350880489"/>
    <x v="0"/>
    <x v="0"/>
    <n v="0"/>
    <x v="0"/>
  </r>
  <r>
    <n v="69123"/>
    <n v="11"/>
    <n v="11"/>
    <n v="11"/>
    <n v="11"/>
    <m/>
    <m/>
    <m/>
    <n v="260213.67787070354"/>
    <x v="0"/>
    <x v="0"/>
    <x v="0"/>
    <x v="0"/>
    <x v="0"/>
    <x v="0"/>
    <x v="0"/>
    <x v="0"/>
    <n v="26.021367787070353"/>
    <x v="0"/>
    <x v="0"/>
    <n v="0"/>
    <x v="0"/>
  </r>
  <r>
    <n v="69123"/>
    <n v="11"/>
    <n v="11"/>
    <n v="11"/>
    <n v="11"/>
    <m/>
    <m/>
    <m/>
    <n v="813804.52026009955"/>
    <x v="0"/>
    <x v="0"/>
    <x v="0"/>
    <x v="0"/>
    <x v="0"/>
    <x v="0"/>
    <x v="0"/>
    <x v="0"/>
    <n v="81.380452026009962"/>
    <x v="0"/>
    <x v="0"/>
    <n v="0"/>
    <x v="0"/>
  </r>
  <r>
    <n v="69123"/>
    <n v="11"/>
    <n v="11"/>
    <n v="11"/>
    <n v="31"/>
    <m/>
    <m/>
    <m/>
    <n v="5774.3133002608956"/>
    <x v="0"/>
    <x v="0"/>
    <x v="0"/>
    <x v="0"/>
    <x v="0"/>
    <x v="0"/>
    <x v="1"/>
    <x v="1"/>
    <n v="0.5774313300260896"/>
    <x v="0"/>
    <x v="0"/>
    <n v="1"/>
    <x v="0"/>
  </r>
  <r>
    <n v="69123"/>
    <n v="11"/>
    <n v="11"/>
    <n v="11"/>
    <n v="11"/>
    <m/>
    <m/>
    <m/>
    <n v="375619.99996026524"/>
    <x v="0"/>
    <x v="0"/>
    <x v="0"/>
    <x v="0"/>
    <x v="0"/>
    <x v="0"/>
    <x v="0"/>
    <x v="0"/>
    <n v="37.561999996026522"/>
    <x v="0"/>
    <x v="0"/>
    <n v="0"/>
    <x v="0"/>
  </r>
  <r>
    <n v="69123"/>
    <n v="11"/>
    <n v="11"/>
    <n v="11"/>
    <n v="11"/>
    <m/>
    <m/>
    <m/>
    <n v="53.920512223932569"/>
    <x v="0"/>
    <x v="0"/>
    <x v="0"/>
    <x v="0"/>
    <x v="0"/>
    <x v="0"/>
    <x v="0"/>
    <x v="0"/>
    <n v="5.3920512223932567E-3"/>
    <x v="0"/>
    <x v="0"/>
    <n v="0"/>
    <x v="0"/>
  </r>
  <r>
    <n v="69123"/>
    <n v="11"/>
    <n v="11"/>
    <n v="11"/>
    <n v="11"/>
    <m/>
    <m/>
    <m/>
    <n v="220173.69306892084"/>
    <x v="0"/>
    <x v="0"/>
    <x v="0"/>
    <x v="0"/>
    <x v="0"/>
    <x v="0"/>
    <x v="0"/>
    <x v="0"/>
    <n v="22.017369306892085"/>
    <x v="0"/>
    <x v="0"/>
    <n v="0"/>
    <x v="0"/>
  </r>
  <r>
    <n v="69123"/>
    <n v="11"/>
    <n v="11"/>
    <n v="11"/>
    <n v="11"/>
    <m/>
    <m/>
    <m/>
    <n v="301740.54200872785"/>
    <x v="0"/>
    <x v="0"/>
    <x v="0"/>
    <x v="0"/>
    <x v="0"/>
    <x v="0"/>
    <x v="0"/>
    <x v="0"/>
    <n v="30.174054200872785"/>
    <x v="0"/>
    <x v="0"/>
    <n v="0"/>
    <x v="0"/>
  </r>
  <r>
    <n v="69123"/>
    <n v="11"/>
    <n v="11"/>
    <n v="11"/>
    <n v="11"/>
    <m/>
    <m/>
    <m/>
    <n v="247852.26108372389"/>
    <x v="0"/>
    <x v="0"/>
    <x v="0"/>
    <x v="0"/>
    <x v="0"/>
    <x v="0"/>
    <x v="0"/>
    <x v="0"/>
    <n v="24.785226108372388"/>
    <x v="0"/>
    <x v="0"/>
    <n v="0"/>
    <x v="0"/>
  </r>
  <r>
    <n v="69123"/>
    <n v="11"/>
    <n v="11"/>
    <n v="11"/>
    <n v="11"/>
    <m/>
    <m/>
    <m/>
    <n v="61895.453845981974"/>
    <x v="0"/>
    <x v="0"/>
    <x v="0"/>
    <x v="0"/>
    <x v="0"/>
    <x v="0"/>
    <x v="0"/>
    <x v="0"/>
    <n v="6.1895453845981976"/>
    <x v="0"/>
    <x v="0"/>
    <n v="0"/>
    <x v="0"/>
  </r>
  <r>
    <n v="69123"/>
    <n v="11"/>
    <n v="11"/>
    <n v="11"/>
    <n v="11"/>
    <m/>
    <m/>
    <m/>
    <n v="64982.632594360693"/>
    <x v="0"/>
    <x v="0"/>
    <x v="0"/>
    <x v="0"/>
    <x v="0"/>
    <x v="0"/>
    <x v="0"/>
    <x v="0"/>
    <n v="6.4982632594360696"/>
    <x v="0"/>
    <x v="0"/>
    <n v="0"/>
    <x v="0"/>
  </r>
  <r>
    <n v="69123"/>
    <n v="11"/>
    <n v="11"/>
    <n v="11"/>
    <n v="11"/>
    <m/>
    <m/>
    <m/>
    <n v="27792.474544613637"/>
    <x v="0"/>
    <x v="0"/>
    <x v="0"/>
    <x v="0"/>
    <x v="0"/>
    <x v="0"/>
    <x v="0"/>
    <x v="0"/>
    <n v="2.7792474544613635"/>
    <x v="0"/>
    <x v="0"/>
    <n v="0"/>
    <x v="0"/>
  </r>
  <r>
    <n v="69123"/>
    <n v="11"/>
    <n v="11"/>
    <n v="11"/>
    <n v="11"/>
    <m/>
    <m/>
    <m/>
    <n v="38711.450036058617"/>
    <x v="0"/>
    <x v="0"/>
    <x v="0"/>
    <x v="0"/>
    <x v="0"/>
    <x v="0"/>
    <x v="0"/>
    <x v="0"/>
    <n v="3.8711450036058617"/>
    <x v="0"/>
    <x v="0"/>
    <n v="0"/>
    <x v="0"/>
  </r>
  <r>
    <n v="69123"/>
    <n v="11"/>
    <n v="11"/>
    <n v="11"/>
    <n v="11"/>
    <m/>
    <m/>
    <m/>
    <n v="222777.91117064489"/>
    <x v="0"/>
    <x v="0"/>
    <x v="0"/>
    <x v="0"/>
    <x v="0"/>
    <x v="0"/>
    <x v="0"/>
    <x v="0"/>
    <n v="22.277791117064488"/>
    <x v="0"/>
    <x v="0"/>
    <n v="0"/>
    <x v="0"/>
  </r>
  <r>
    <n v="69123"/>
    <n v="11"/>
    <n v="11"/>
    <n v="11"/>
    <n v="11"/>
    <m/>
    <m/>
    <m/>
    <n v="473437.9798372988"/>
    <x v="0"/>
    <x v="0"/>
    <x v="0"/>
    <x v="0"/>
    <x v="0"/>
    <x v="0"/>
    <x v="0"/>
    <x v="0"/>
    <n v="47.343797983729878"/>
    <x v="0"/>
    <x v="0"/>
    <n v="0"/>
    <x v="0"/>
  </r>
  <r>
    <n v="69123"/>
    <n v="11"/>
    <n v="11"/>
    <n v="11"/>
    <n v="11"/>
    <m/>
    <m/>
    <m/>
    <n v="24052.712244001625"/>
    <x v="0"/>
    <x v="0"/>
    <x v="0"/>
    <x v="0"/>
    <x v="0"/>
    <x v="0"/>
    <x v="0"/>
    <x v="0"/>
    <n v="2.4052712244001624"/>
    <x v="0"/>
    <x v="0"/>
    <n v="0"/>
    <x v="0"/>
  </r>
  <r>
    <n v="69123"/>
    <n v="11"/>
    <n v="11"/>
    <n v="11"/>
    <n v="11"/>
    <m/>
    <m/>
    <m/>
    <n v="9497.0363985026452"/>
    <x v="0"/>
    <x v="0"/>
    <x v="0"/>
    <x v="0"/>
    <x v="0"/>
    <x v="0"/>
    <x v="0"/>
    <x v="0"/>
    <n v="0.94970363985026451"/>
    <x v="0"/>
    <x v="0"/>
    <n v="0"/>
    <x v="0"/>
  </r>
  <r>
    <n v="69123"/>
    <n v="11"/>
    <n v="11"/>
    <n v="11"/>
    <n v="11"/>
    <m/>
    <m/>
    <m/>
    <n v="17239.593758806106"/>
    <x v="0"/>
    <x v="0"/>
    <x v="0"/>
    <x v="0"/>
    <x v="0"/>
    <x v="0"/>
    <x v="0"/>
    <x v="0"/>
    <n v="1.7239593758806107"/>
    <x v="0"/>
    <x v="0"/>
    <n v="0"/>
    <x v="0"/>
  </r>
  <r>
    <n v="69123"/>
    <n v="11"/>
    <n v="11"/>
    <n v="11"/>
    <n v="11"/>
    <m/>
    <m/>
    <m/>
    <n v="15598.105089667963"/>
    <x v="0"/>
    <x v="0"/>
    <x v="0"/>
    <x v="0"/>
    <x v="0"/>
    <x v="0"/>
    <x v="0"/>
    <x v="0"/>
    <n v="1.5598105089667962"/>
    <x v="0"/>
    <x v="0"/>
    <n v="0"/>
    <x v="0"/>
  </r>
  <r>
    <n v="69123"/>
    <n v="11"/>
    <n v="11"/>
    <n v="11"/>
    <n v="11"/>
    <m/>
    <m/>
    <m/>
    <n v="11187.171630209719"/>
    <x v="0"/>
    <x v="0"/>
    <x v="0"/>
    <x v="0"/>
    <x v="0"/>
    <x v="0"/>
    <x v="0"/>
    <x v="0"/>
    <n v="1.118717163020972"/>
    <x v="0"/>
    <x v="0"/>
    <n v="0"/>
    <x v="0"/>
  </r>
  <r>
    <n v="69123"/>
    <n v="11"/>
    <n v="11"/>
    <n v="11"/>
    <n v="11"/>
    <m/>
    <m/>
    <m/>
    <n v="9653.093430028388"/>
    <x v="0"/>
    <x v="0"/>
    <x v="0"/>
    <x v="0"/>
    <x v="0"/>
    <x v="0"/>
    <x v="0"/>
    <x v="0"/>
    <n v="0.96530934300283877"/>
    <x v="0"/>
    <x v="0"/>
    <n v="0"/>
    <x v="0"/>
  </r>
  <r>
    <n v="69123"/>
    <n v="11"/>
    <n v="11"/>
    <n v="11"/>
    <n v="11"/>
    <m/>
    <m/>
    <m/>
    <n v="19517.543764481608"/>
    <x v="0"/>
    <x v="0"/>
    <x v="0"/>
    <x v="0"/>
    <x v="0"/>
    <x v="0"/>
    <x v="0"/>
    <x v="0"/>
    <n v="1.9517543764481609"/>
    <x v="0"/>
    <x v="0"/>
    <n v="0"/>
    <x v="0"/>
  </r>
  <r>
    <n v="69123"/>
    <n v="11"/>
    <n v="11"/>
    <n v="11"/>
    <n v="11"/>
    <m/>
    <m/>
    <m/>
    <n v="8409.4953854419546"/>
    <x v="0"/>
    <x v="0"/>
    <x v="0"/>
    <x v="0"/>
    <x v="0"/>
    <x v="0"/>
    <x v="0"/>
    <x v="0"/>
    <n v="0.84094953854419541"/>
    <x v="0"/>
    <x v="0"/>
    <n v="0"/>
    <x v="0"/>
  </r>
  <r>
    <n v="69123"/>
    <n v="11"/>
    <n v="11"/>
    <n v="11"/>
    <n v="11"/>
    <m/>
    <m/>
    <m/>
    <n v="375099.63336658996"/>
    <x v="0"/>
    <x v="0"/>
    <x v="0"/>
    <x v="0"/>
    <x v="0"/>
    <x v="0"/>
    <x v="0"/>
    <x v="0"/>
    <n v="37.509963336658998"/>
    <x v="0"/>
    <x v="0"/>
    <n v="0"/>
    <x v="0"/>
  </r>
  <r>
    <n v="69123"/>
    <n v="11"/>
    <n v="11"/>
    <n v="11"/>
    <n v="11"/>
    <m/>
    <m/>
    <m/>
    <n v="14000.636157914472"/>
    <x v="0"/>
    <x v="0"/>
    <x v="0"/>
    <x v="0"/>
    <x v="0"/>
    <x v="0"/>
    <x v="0"/>
    <x v="0"/>
    <n v="1.4000636157914472"/>
    <x v="0"/>
    <x v="0"/>
    <n v="0"/>
    <x v="0"/>
  </r>
  <r>
    <n v="69123"/>
    <n v="11"/>
    <n v="11"/>
    <n v="11"/>
    <n v="11"/>
    <m/>
    <m/>
    <m/>
    <n v="7867.4889956917605"/>
    <x v="0"/>
    <x v="0"/>
    <x v="0"/>
    <x v="0"/>
    <x v="0"/>
    <x v="0"/>
    <x v="0"/>
    <x v="0"/>
    <n v="0.78674889956917604"/>
    <x v="0"/>
    <x v="0"/>
    <n v="0"/>
    <x v="0"/>
  </r>
  <r>
    <n v="69123"/>
    <n v="11"/>
    <n v="11"/>
    <n v="11"/>
    <n v="11"/>
    <m/>
    <m/>
    <m/>
    <n v="86286.508169698835"/>
    <x v="0"/>
    <x v="0"/>
    <x v="0"/>
    <x v="0"/>
    <x v="0"/>
    <x v="0"/>
    <x v="0"/>
    <x v="0"/>
    <n v="8.6286508169698841"/>
    <x v="0"/>
    <x v="0"/>
    <n v="0"/>
    <x v="0"/>
  </r>
  <r>
    <n v="69123"/>
    <n v="11"/>
    <n v="11"/>
    <n v="11"/>
    <n v="11"/>
    <m/>
    <m/>
    <m/>
    <n v="26015.407521460878"/>
    <x v="0"/>
    <x v="0"/>
    <x v="0"/>
    <x v="0"/>
    <x v="0"/>
    <x v="0"/>
    <x v="0"/>
    <x v="0"/>
    <n v="2.601540752146088"/>
    <x v="0"/>
    <x v="0"/>
    <n v="0"/>
    <x v="0"/>
  </r>
  <r>
    <n v="69123"/>
    <n v="11"/>
    <n v="11"/>
    <n v="11"/>
    <n v="11"/>
    <m/>
    <m/>
    <m/>
    <n v="129681.71015120653"/>
    <x v="0"/>
    <x v="0"/>
    <x v="0"/>
    <x v="0"/>
    <x v="0"/>
    <x v="0"/>
    <x v="0"/>
    <x v="0"/>
    <n v="12.968171015120653"/>
    <x v="0"/>
    <x v="0"/>
    <n v="0"/>
    <x v="0"/>
  </r>
  <r>
    <n v="69123"/>
    <n v="11"/>
    <n v="11"/>
    <n v="11"/>
    <n v="11"/>
    <m/>
    <m/>
    <m/>
    <n v="30820.058203780423"/>
    <x v="0"/>
    <x v="0"/>
    <x v="0"/>
    <x v="0"/>
    <x v="0"/>
    <x v="0"/>
    <x v="0"/>
    <x v="0"/>
    <n v="3.0820058203780425"/>
    <x v="0"/>
    <x v="0"/>
    <n v="0"/>
    <x v="0"/>
  </r>
  <r>
    <n v="69123"/>
    <n v="11"/>
    <n v="11"/>
    <n v="11"/>
    <n v="11"/>
    <m/>
    <m/>
    <m/>
    <n v="24003.021663884538"/>
    <x v="0"/>
    <x v="0"/>
    <x v="0"/>
    <x v="0"/>
    <x v="0"/>
    <x v="0"/>
    <x v="0"/>
    <x v="0"/>
    <n v="2.4003021663884536"/>
    <x v="0"/>
    <x v="0"/>
    <n v="0"/>
    <x v="0"/>
  </r>
  <r>
    <n v="69123"/>
    <n v="11"/>
    <n v="11"/>
    <n v="11"/>
    <n v="11"/>
    <m/>
    <m/>
    <m/>
    <n v="48883.462836212464"/>
    <x v="0"/>
    <x v="0"/>
    <x v="0"/>
    <x v="0"/>
    <x v="0"/>
    <x v="0"/>
    <x v="0"/>
    <x v="0"/>
    <n v="4.8883462836212468"/>
    <x v="0"/>
    <x v="0"/>
    <n v="0"/>
    <x v="0"/>
  </r>
  <r>
    <n v="69123"/>
    <n v="11"/>
    <n v="11"/>
    <n v="11"/>
    <n v="11"/>
    <m/>
    <m/>
    <m/>
    <n v="44595.180579911597"/>
    <x v="0"/>
    <x v="0"/>
    <x v="0"/>
    <x v="0"/>
    <x v="0"/>
    <x v="0"/>
    <x v="0"/>
    <x v="0"/>
    <n v="4.4595180579911595"/>
    <x v="0"/>
    <x v="0"/>
    <n v="0"/>
    <x v="0"/>
  </r>
  <r>
    <n v="69123"/>
    <n v="11"/>
    <n v="11"/>
    <n v="11"/>
    <n v="11"/>
    <m/>
    <m/>
    <m/>
    <n v="46613.959099446874"/>
    <x v="0"/>
    <x v="0"/>
    <x v="0"/>
    <x v="0"/>
    <x v="0"/>
    <x v="0"/>
    <x v="0"/>
    <x v="0"/>
    <n v="4.6613959099446873"/>
    <x v="0"/>
    <x v="0"/>
    <n v="0"/>
    <x v="0"/>
  </r>
  <r>
    <n v="69123"/>
    <n v="11"/>
    <n v="11"/>
    <n v="11"/>
    <n v="11"/>
    <m/>
    <m/>
    <m/>
    <n v="12281.790956122255"/>
    <x v="0"/>
    <x v="0"/>
    <x v="0"/>
    <x v="0"/>
    <x v="0"/>
    <x v="0"/>
    <x v="0"/>
    <x v="0"/>
    <n v="1.2281790956122256"/>
    <x v="0"/>
    <x v="0"/>
    <n v="0"/>
    <x v="0"/>
  </r>
  <r>
    <n v="69123"/>
    <n v="11"/>
    <n v="11"/>
    <n v="11"/>
    <n v="11"/>
    <m/>
    <m/>
    <m/>
    <n v="570823.57340504078"/>
    <x v="0"/>
    <x v="0"/>
    <x v="0"/>
    <x v="0"/>
    <x v="0"/>
    <x v="0"/>
    <x v="0"/>
    <x v="0"/>
    <n v="57.082357340504075"/>
    <x v="0"/>
    <x v="0"/>
    <n v="0"/>
    <x v="0"/>
  </r>
  <r>
    <n v="69123"/>
    <n v="11"/>
    <n v="11"/>
    <n v="11"/>
    <n v="11"/>
    <m/>
    <m/>
    <m/>
    <n v="10046.19527019047"/>
    <x v="0"/>
    <x v="0"/>
    <x v="0"/>
    <x v="0"/>
    <x v="0"/>
    <x v="0"/>
    <x v="0"/>
    <x v="0"/>
    <n v="1.004619527019047"/>
    <x v="0"/>
    <x v="0"/>
    <n v="0"/>
    <x v="0"/>
  </r>
  <r>
    <n v="69123"/>
    <n v="11"/>
    <n v="11"/>
    <n v="11"/>
    <n v="11"/>
    <m/>
    <m/>
    <m/>
    <n v="24225.819741952422"/>
    <x v="0"/>
    <x v="0"/>
    <x v="0"/>
    <x v="0"/>
    <x v="0"/>
    <x v="0"/>
    <x v="0"/>
    <x v="0"/>
    <n v="2.4225819741952423"/>
    <x v="0"/>
    <x v="0"/>
    <n v="0"/>
    <x v="0"/>
  </r>
  <r>
    <n v="69123"/>
    <n v="11"/>
    <n v="11"/>
    <n v="11"/>
    <n v="11"/>
    <m/>
    <m/>
    <m/>
    <n v="74838.897988841782"/>
    <x v="0"/>
    <x v="0"/>
    <x v="0"/>
    <x v="0"/>
    <x v="0"/>
    <x v="0"/>
    <x v="0"/>
    <x v="0"/>
    <n v="7.4838897988841779"/>
    <x v="0"/>
    <x v="0"/>
    <n v="0"/>
    <x v="0"/>
  </r>
  <r>
    <n v="69123"/>
    <n v="11"/>
    <n v="11"/>
    <n v="11"/>
    <n v="11"/>
    <m/>
    <m/>
    <m/>
    <n v="309841.37504028209"/>
    <x v="0"/>
    <x v="0"/>
    <x v="0"/>
    <x v="0"/>
    <x v="0"/>
    <x v="0"/>
    <x v="0"/>
    <x v="0"/>
    <n v="30.984137504028208"/>
    <x v="0"/>
    <x v="0"/>
    <n v="0"/>
    <x v="0"/>
  </r>
  <r>
    <n v="69123"/>
    <n v="11"/>
    <n v="11"/>
    <n v="11"/>
    <n v="11"/>
    <m/>
    <m/>
    <m/>
    <n v="47671.347747069063"/>
    <x v="0"/>
    <x v="0"/>
    <x v="0"/>
    <x v="0"/>
    <x v="0"/>
    <x v="0"/>
    <x v="0"/>
    <x v="0"/>
    <n v="4.7671347747069062"/>
    <x v="0"/>
    <x v="0"/>
    <n v="0"/>
    <x v="0"/>
  </r>
  <r>
    <n v="69123"/>
    <n v="11"/>
    <n v="11"/>
    <n v="11"/>
    <n v="11"/>
    <m/>
    <m/>
    <m/>
    <n v="60426.696637806672"/>
    <x v="0"/>
    <x v="0"/>
    <x v="0"/>
    <x v="0"/>
    <x v="0"/>
    <x v="0"/>
    <x v="0"/>
    <x v="0"/>
    <n v="6.0426696637806669"/>
    <x v="0"/>
    <x v="0"/>
    <n v="0"/>
    <x v="0"/>
  </r>
  <r>
    <n v="69123"/>
    <n v="11"/>
    <n v="11"/>
    <n v="11"/>
    <n v="11"/>
    <m/>
    <m/>
    <m/>
    <n v="138297.75574785512"/>
    <x v="0"/>
    <x v="0"/>
    <x v="0"/>
    <x v="0"/>
    <x v="0"/>
    <x v="0"/>
    <x v="0"/>
    <x v="0"/>
    <n v="13.829775574785511"/>
    <x v="0"/>
    <x v="0"/>
    <n v="0"/>
    <x v="0"/>
  </r>
  <r>
    <n v="69123"/>
    <n v="11"/>
    <n v="11"/>
    <n v="11"/>
    <n v="11"/>
    <m/>
    <m/>
    <m/>
    <n v="101307.04947331217"/>
    <x v="0"/>
    <x v="0"/>
    <x v="0"/>
    <x v="0"/>
    <x v="0"/>
    <x v="0"/>
    <x v="0"/>
    <x v="0"/>
    <n v="10.130704947331218"/>
    <x v="0"/>
    <x v="0"/>
    <n v="0"/>
    <x v="0"/>
  </r>
  <r>
    <n v="69123"/>
    <n v="11"/>
    <n v="11"/>
    <n v="11"/>
    <n v="11"/>
    <m/>
    <m/>
    <m/>
    <n v="6109.3293107998124"/>
    <x v="0"/>
    <x v="0"/>
    <x v="0"/>
    <x v="0"/>
    <x v="0"/>
    <x v="0"/>
    <x v="0"/>
    <x v="0"/>
    <n v="0.61093293107998126"/>
    <x v="0"/>
    <x v="0"/>
    <n v="0"/>
    <x v="0"/>
  </r>
  <r>
    <n v="69123"/>
    <n v="11"/>
    <n v="11"/>
    <n v="11"/>
    <n v="11"/>
    <m/>
    <m/>
    <m/>
    <n v="847.54946467557022"/>
    <x v="0"/>
    <x v="0"/>
    <x v="0"/>
    <x v="0"/>
    <x v="0"/>
    <x v="0"/>
    <x v="0"/>
    <x v="0"/>
    <n v="8.4754946467557019E-2"/>
    <x v="0"/>
    <x v="0"/>
    <n v="0"/>
    <x v="0"/>
  </r>
  <r>
    <n v="69123"/>
    <n v="11"/>
    <n v="11"/>
    <n v="11"/>
    <n v="11"/>
    <m/>
    <m/>
    <m/>
    <n v="97820.316860742299"/>
    <x v="0"/>
    <x v="0"/>
    <x v="0"/>
    <x v="0"/>
    <x v="0"/>
    <x v="0"/>
    <x v="0"/>
    <x v="0"/>
    <n v="9.7820316860742302"/>
    <x v="0"/>
    <x v="0"/>
    <n v="0"/>
    <x v="0"/>
  </r>
  <r>
    <n v="69123"/>
    <n v="11"/>
    <n v="11"/>
    <n v="11"/>
    <n v="11"/>
    <m/>
    <m/>
    <m/>
    <n v="48992.072752731474"/>
    <x v="0"/>
    <x v="0"/>
    <x v="0"/>
    <x v="0"/>
    <x v="0"/>
    <x v="0"/>
    <x v="0"/>
    <x v="0"/>
    <n v="4.899207275273147"/>
    <x v="0"/>
    <x v="0"/>
    <n v="0"/>
    <x v="0"/>
  </r>
  <r>
    <n v="69123"/>
    <n v="11"/>
    <n v="11"/>
    <n v="11"/>
    <n v="11"/>
    <m/>
    <m/>
    <m/>
    <n v="3.1002183794393141"/>
    <x v="0"/>
    <x v="0"/>
    <x v="0"/>
    <x v="0"/>
    <x v="0"/>
    <x v="0"/>
    <x v="0"/>
    <x v="0"/>
    <n v="3.1002183794393142E-4"/>
    <x v="0"/>
    <x v="0"/>
    <n v="0"/>
    <x v="0"/>
  </r>
  <r>
    <n v="69123"/>
    <n v="11"/>
    <n v="11"/>
    <n v="11"/>
    <n v="11"/>
    <m/>
    <m/>
    <m/>
    <n v="58447.183535412027"/>
    <x v="0"/>
    <x v="0"/>
    <x v="0"/>
    <x v="0"/>
    <x v="0"/>
    <x v="0"/>
    <x v="0"/>
    <x v="0"/>
    <n v="5.8447183535412028"/>
    <x v="0"/>
    <x v="0"/>
    <n v="0"/>
    <x v="0"/>
  </r>
  <r>
    <n v="69123"/>
    <n v="11"/>
    <n v="11"/>
    <n v="11"/>
    <n v="11"/>
    <m/>
    <m/>
    <m/>
    <n v="35183.010060739987"/>
    <x v="0"/>
    <x v="0"/>
    <x v="0"/>
    <x v="0"/>
    <x v="0"/>
    <x v="0"/>
    <x v="0"/>
    <x v="0"/>
    <n v="3.5183010060739988"/>
    <x v="0"/>
    <x v="0"/>
    <n v="0"/>
    <x v="0"/>
  </r>
  <r>
    <n v="69123"/>
    <n v="11"/>
    <n v="11"/>
    <n v="11"/>
    <n v="11"/>
    <m/>
    <m/>
    <m/>
    <n v="53696.495961694265"/>
    <x v="0"/>
    <x v="0"/>
    <x v="0"/>
    <x v="0"/>
    <x v="0"/>
    <x v="0"/>
    <x v="0"/>
    <x v="0"/>
    <n v="5.3696495961694266"/>
    <x v="0"/>
    <x v="0"/>
    <n v="0"/>
    <x v="0"/>
  </r>
  <r>
    <n v="69123"/>
    <n v="11"/>
    <n v="11"/>
    <n v="11"/>
    <n v="11"/>
    <m/>
    <m/>
    <m/>
    <n v="7299.9664047259785"/>
    <x v="0"/>
    <x v="0"/>
    <x v="0"/>
    <x v="0"/>
    <x v="0"/>
    <x v="0"/>
    <x v="0"/>
    <x v="0"/>
    <n v="0.72999664047259782"/>
    <x v="0"/>
    <x v="0"/>
    <n v="0"/>
    <x v="0"/>
  </r>
  <r>
    <n v="69123"/>
    <n v="11"/>
    <n v="11"/>
    <n v="11"/>
    <n v="11"/>
    <m/>
    <m/>
    <m/>
    <n v="707863.48948340514"/>
    <x v="0"/>
    <x v="0"/>
    <x v="0"/>
    <x v="0"/>
    <x v="0"/>
    <x v="0"/>
    <x v="0"/>
    <x v="0"/>
    <n v="70.786348948340517"/>
    <x v="0"/>
    <x v="0"/>
    <n v="0"/>
    <x v="0"/>
  </r>
  <r>
    <n v="69123"/>
    <n v="11"/>
    <n v="11"/>
    <n v="11"/>
    <n v="11"/>
    <m/>
    <m/>
    <m/>
    <n v="10721.679527204769"/>
    <x v="0"/>
    <x v="0"/>
    <x v="0"/>
    <x v="0"/>
    <x v="0"/>
    <x v="0"/>
    <x v="0"/>
    <x v="0"/>
    <n v="1.0721679527204768"/>
    <x v="0"/>
    <x v="0"/>
    <n v="0"/>
    <x v="0"/>
  </r>
  <r>
    <n v="69123"/>
    <n v="11"/>
    <n v="11"/>
    <n v="11"/>
    <n v="11"/>
    <m/>
    <m/>
    <m/>
    <n v="15705.489121497696"/>
    <x v="0"/>
    <x v="0"/>
    <x v="0"/>
    <x v="0"/>
    <x v="0"/>
    <x v="0"/>
    <x v="0"/>
    <x v="0"/>
    <n v="1.5705489121497695"/>
    <x v="0"/>
    <x v="0"/>
    <n v="0"/>
    <x v="0"/>
  </r>
  <r>
    <n v="69123"/>
    <n v="11"/>
    <n v="11"/>
    <n v="11"/>
    <n v="11"/>
    <m/>
    <m/>
    <m/>
    <n v="21357.362744189984"/>
    <x v="0"/>
    <x v="0"/>
    <x v="0"/>
    <x v="0"/>
    <x v="0"/>
    <x v="0"/>
    <x v="0"/>
    <x v="0"/>
    <n v="2.1357362744189983"/>
    <x v="0"/>
    <x v="0"/>
    <n v="0"/>
    <x v="0"/>
  </r>
  <r>
    <n v="69123"/>
    <n v="11"/>
    <n v="11"/>
    <n v="11"/>
    <n v="11"/>
    <m/>
    <m/>
    <m/>
    <n v="155616.92333834094"/>
    <x v="0"/>
    <x v="0"/>
    <x v="0"/>
    <x v="0"/>
    <x v="0"/>
    <x v="0"/>
    <x v="0"/>
    <x v="0"/>
    <n v="15.561692333834095"/>
    <x v="0"/>
    <x v="0"/>
    <n v="0"/>
    <x v="0"/>
  </r>
  <r>
    <n v="69123"/>
    <n v="11"/>
    <n v="11"/>
    <n v="11"/>
    <n v="11"/>
    <m/>
    <m/>
    <m/>
    <n v="697559.76629765925"/>
    <x v="0"/>
    <x v="0"/>
    <x v="0"/>
    <x v="0"/>
    <x v="0"/>
    <x v="0"/>
    <x v="0"/>
    <x v="0"/>
    <n v="69.755976629765925"/>
    <x v="0"/>
    <x v="0"/>
    <n v="0"/>
    <x v="0"/>
  </r>
  <r>
    <n v="69123"/>
    <n v="11"/>
    <n v="11"/>
    <n v="11"/>
    <n v="11"/>
    <m/>
    <m/>
    <m/>
    <n v="0.15348539062240035"/>
    <x v="0"/>
    <x v="0"/>
    <x v="0"/>
    <x v="0"/>
    <x v="0"/>
    <x v="0"/>
    <x v="0"/>
    <x v="0"/>
    <n v="1.5348539062240036E-5"/>
    <x v="0"/>
    <x v="0"/>
    <n v="0"/>
    <x v="0"/>
  </r>
  <r>
    <n v="69123"/>
    <n v="11"/>
    <n v="11"/>
    <n v="11"/>
    <n v="11"/>
    <m/>
    <m/>
    <m/>
    <n v="7.4056403715105912"/>
    <x v="0"/>
    <x v="0"/>
    <x v="0"/>
    <x v="0"/>
    <x v="0"/>
    <x v="0"/>
    <x v="0"/>
    <x v="0"/>
    <n v="7.4056403715105912E-4"/>
    <x v="0"/>
    <x v="0"/>
    <n v="0"/>
    <x v="0"/>
  </r>
  <r>
    <n v="69123"/>
    <n v="11"/>
    <n v="11"/>
    <n v="11"/>
    <n v="11"/>
    <m/>
    <m/>
    <m/>
    <n v="466592.73102385818"/>
    <x v="0"/>
    <x v="0"/>
    <x v="0"/>
    <x v="0"/>
    <x v="0"/>
    <x v="0"/>
    <x v="0"/>
    <x v="0"/>
    <n v="46.659273102385818"/>
    <x v="0"/>
    <x v="0"/>
    <n v="0"/>
    <x v="0"/>
  </r>
  <r>
    <n v="69123"/>
    <n v="11"/>
    <n v="11"/>
    <n v="11"/>
    <n v="11"/>
    <m/>
    <m/>
    <m/>
    <n v="508102.64999265445"/>
    <x v="0"/>
    <x v="0"/>
    <x v="0"/>
    <x v="0"/>
    <x v="0"/>
    <x v="0"/>
    <x v="0"/>
    <x v="0"/>
    <n v="50.810264999265442"/>
    <x v="0"/>
    <x v="0"/>
    <n v="0"/>
    <x v="0"/>
  </r>
  <r>
    <n v="69123"/>
    <n v="11"/>
    <n v="11"/>
    <n v="11"/>
    <n v="11"/>
    <m/>
    <m/>
    <m/>
    <n v="53257.662842668818"/>
    <x v="0"/>
    <x v="0"/>
    <x v="0"/>
    <x v="0"/>
    <x v="0"/>
    <x v="0"/>
    <x v="0"/>
    <x v="0"/>
    <n v="5.3257662842668818"/>
    <x v="0"/>
    <x v="0"/>
    <n v="0"/>
    <x v="0"/>
  </r>
  <r>
    <n v="69123"/>
    <n v="31"/>
    <n v="11"/>
    <n v="11"/>
    <n v="11"/>
    <m/>
    <m/>
    <m/>
    <n v="6892.1351870380004"/>
    <x v="1"/>
    <x v="1"/>
    <x v="0"/>
    <x v="0"/>
    <x v="0"/>
    <x v="0"/>
    <x v="0"/>
    <x v="0"/>
    <n v="0.68921351870379999"/>
    <x v="1"/>
    <x v="0"/>
    <n v="0"/>
    <x v="1"/>
  </r>
  <r>
    <n v="69266"/>
    <n v="11"/>
    <n v="11"/>
    <n v="11"/>
    <n v="11"/>
    <m/>
    <m/>
    <m/>
    <n v="2493.0942980996442"/>
    <x v="0"/>
    <x v="0"/>
    <x v="0"/>
    <x v="0"/>
    <x v="0"/>
    <x v="0"/>
    <x v="0"/>
    <x v="0"/>
    <n v="0.24930942980996443"/>
    <x v="0"/>
    <x v="0"/>
    <n v="0"/>
    <x v="0"/>
  </r>
  <r>
    <n v="69266"/>
    <n v="11"/>
    <n v="11"/>
    <n v="11"/>
    <n v="11"/>
    <m/>
    <m/>
    <m/>
    <n v="39983.500734984751"/>
    <x v="0"/>
    <x v="0"/>
    <x v="0"/>
    <x v="0"/>
    <x v="0"/>
    <x v="0"/>
    <x v="0"/>
    <x v="0"/>
    <n v="3.9983500734984752"/>
    <x v="0"/>
    <x v="0"/>
    <n v="0"/>
    <x v="0"/>
  </r>
  <r>
    <n v="69266"/>
    <n v="11"/>
    <n v="11"/>
    <n v="11"/>
    <n v="11"/>
    <m/>
    <m/>
    <m/>
    <n v="41688.658585562625"/>
    <x v="0"/>
    <x v="0"/>
    <x v="0"/>
    <x v="0"/>
    <x v="0"/>
    <x v="0"/>
    <x v="0"/>
    <x v="0"/>
    <n v="4.1688658585562628"/>
    <x v="0"/>
    <x v="0"/>
    <n v="0"/>
    <x v="0"/>
  </r>
  <r>
    <n v="69266"/>
    <n v="11"/>
    <n v="11"/>
    <n v="11"/>
    <n v="11"/>
    <m/>
    <m/>
    <m/>
    <n v="207787.04334798313"/>
    <x v="0"/>
    <x v="0"/>
    <x v="0"/>
    <x v="0"/>
    <x v="0"/>
    <x v="0"/>
    <x v="0"/>
    <x v="0"/>
    <n v="20.778704334798313"/>
    <x v="0"/>
    <x v="0"/>
    <n v="0"/>
    <x v="0"/>
  </r>
  <r>
    <n v="69266"/>
    <n v="11"/>
    <n v="11"/>
    <n v="11"/>
    <n v="11"/>
    <m/>
    <m/>
    <m/>
    <n v="1486.9399353182928"/>
    <x v="0"/>
    <x v="0"/>
    <x v="0"/>
    <x v="0"/>
    <x v="0"/>
    <x v="0"/>
    <x v="0"/>
    <x v="0"/>
    <n v="0.14869399353182927"/>
    <x v="0"/>
    <x v="0"/>
    <n v="0"/>
    <x v="0"/>
  </r>
  <r>
    <n v="69266"/>
    <n v="11"/>
    <n v="11"/>
    <n v="11"/>
    <n v="11"/>
    <m/>
    <m/>
    <m/>
    <n v="69601.948672877581"/>
    <x v="0"/>
    <x v="0"/>
    <x v="0"/>
    <x v="0"/>
    <x v="0"/>
    <x v="0"/>
    <x v="0"/>
    <x v="0"/>
    <n v="6.9601948672877585"/>
    <x v="0"/>
    <x v="0"/>
    <n v="0"/>
    <x v="0"/>
  </r>
  <r>
    <n v="69266"/>
    <n v="11"/>
    <n v="11"/>
    <n v="11"/>
    <n v="11"/>
    <m/>
    <m/>
    <m/>
    <n v="204377.20186075754"/>
    <x v="0"/>
    <x v="0"/>
    <x v="0"/>
    <x v="0"/>
    <x v="0"/>
    <x v="0"/>
    <x v="0"/>
    <x v="0"/>
    <n v="20.437720186075754"/>
    <x v="0"/>
    <x v="0"/>
    <n v="0"/>
    <x v="0"/>
  </r>
  <r>
    <n v="69266"/>
    <n v="11"/>
    <n v="11"/>
    <n v="11"/>
    <n v="31"/>
    <m/>
    <m/>
    <m/>
    <n v="19146.584986355636"/>
    <x v="0"/>
    <x v="0"/>
    <x v="0"/>
    <x v="0"/>
    <x v="0"/>
    <x v="0"/>
    <x v="1"/>
    <x v="1"/>
    <n v="1.9146584986355637"/>
    <x v="0"/>
    <x v="0"/>
    <n v="1"/>
    <x v="0"/>
  </r>
  <r>
    <n v="69266"/>
    <n v="11"/>
    <n v="11"/>
    <n v="11"/>
    <n v="11"/>
    <m/>
    <m/>
    <m/>
    <n v="119373.22189641384"/>
    <x v="0"/>
    <x v="0"/>
    <x v="0"/>
    <x v="0"/>
    <x v="0"/>
    <x v="0"/>
    <x v="0"/>
    <x v="0"/>
    <n v="11.937322189641385"/>
    <x v="0"/>
    <x v="0"/>
    <n v="0"/>
    <x v="0"/>
  </r>
  <r>
    <n v="69266"/>
    <n v="11"/>
    <n v="11"/>
    <n v="11"/>
    <n v="11"/>
    <m/>
    <m/>
    <m/>
    <n v="18953.671848600159"/>
    <x v="0"/>
    <x v="0"/>
    <x v="0"/>
    <x v="0"/>
    <x v="0"/>
    <x v="0"/>
    <x v="0"/>
    <x v="0"/>
    <n v="1.895367184860016"/>
    <x v="0"/>
    <x v="0"/>
    <n v="0"/>
    <x v="0"/>
  </r>
  <r>
    <n v="69266"/>
    <n v="11"/>
    <n v="11"/>
    <n v="11"/>
    <n v="11"/>
    <m/>
    <m/>
    <m/>
    <n v="877751.93617217755"/>
    <x v="0"/>
    <x v="0"/>
    <x v="0"/>
    <x v="0"/>
    <x v="0"/>
    <x v="0"/>
    <x v="0"/>
    <x v="0"/>
    <n v="87.775193617217752"/>
    <x v="0"/>
    <x v="0"/>
    <n v="0"/>
    <x v="0"/>
  </r>
  <r>
    <n v="69266"/>
    <n v="11"/>
    <n v="11"/>
    <n v="11"/>
    <n v="11"/>
    <m/>
    <m/>
    <m/>
    <n v="19833.026801737193"/>
    <x v="0"/>
    <x v="0"/>
    <x v="0"/>
    <x v="0"/>
    <x v="0"/>
    <x v="0"/>
    <x v="0"/>
    <x v="0"/>
    <n v="1.9833026801737192"/>
    <x v="0"/>
    <x v="0"/>
    <n v="0"/>
    <x v="0"/>
  </r>
  <r>
    <n v="69266"/>
    <n v="11"/>
    <n v="11"/>
    <n v="11"/>
    <n v="11"/>
    <m/>
    <m/>
    <m/>
    <n v="11541.257719095"/>
    <x v="0"/>
    <x v="0"/>
    <x v="0"/>
    <x v="0"/>
    <x v="0"/>
    <x v="0"/>
    <x v="0"/>
    <x v="0"/>
    <n v="1.1541257719094999"/>
    <x v="0"/>
    <x v="0"/>
    <n v="0"/>
    <x v="0"/>
  </r>
  <r>
    <n v="69266"/>
    <n v="11"/>
    <n v="11"/>
    <n v="11"/>
    <n v="11"/>
    <m/>
    <m/>
    <m/>
    <n v="65102.677696923245"/>
    <x v="0"/>
    <x v="0"/>
    <x v="0"/>
    <x v="0"/>
    <x v="0"/>
    <x v="0"/>
    <x v="0"/>
    <x v="0"/>
    <n v="6.5102677696923248"/>
    <x v="0"/>
    <x v="0"/>
    <n v="0"/>
    <x v="0"/>
  </r>
  <r>
    <n v="69266"/>
    <n v="11"/>
    <n v="11"/>
    <n v="11"/>
    <n v="11"/>
    <m/>
    <m/>
    <m/>
    <n v="379292.68958537193"/>
    <x v="0"/>
    <x v="0"/>
    <x v="0"/>
    <x v="0"/>
    <x v="0"/>
    <x v="0"/>
    <x v="0"/>
    <x v="0"/>
    <n v="37.929268958537193"/>
    <x v="0"/>
    <x v="0"/>
    <n v="0"/>
    <x v="0"/>
  </r>
  <r>
    <n v="69266"/>
    <n v="11"/>
    <n v="11"/>
    <n v="11"/>
    <n v="31"/>
    <m/>
    <m/>
    <m/>
    <n v="16263.482362526838"/>
    <x v="0"/>
    <x v="0"/>
    <x v="0"/>
    <x v="0"/>
    <x v="0"/>
    <x v="0"/>
    <x v="1"/>
    <x v="1"/>
    <n v="1.6263482362526838"/>
    <x v="0"/>
    <x v="0"/>
    <n v="1"/>
    <x v="0"/>
  </r>
  <r>
    <n v="69266"/>
    <n v="11"/>
    <n v="11"/>
    <n v="11"/>
    <n v="11"/>
    <m/>
    <m/>
    <m/>
    <n v="42419.372462062049"/>
    <x v="0"/>
    <x v="0"/>
    <x v="0"/>
    <x v="0"/>
    <x v="0"/>
    <x v="0"/>
    <x v="0"/>
    <x v="0"/>
    <n v="4.2419372462062048"/>
    <x v="0"/>
    <x v="0"/>
    <n v="0"/>
    <x v="0"/>
  </r>
  <r>
    <n v="69266"/>
    <n v="11"/>
    <n v="11"/>
    <n v="11"/>
    <n v="11"/>
    <m/>
    <m/>
    <m/>
    <n v="74267.100916946816"/>
    <x v="0"/>
    <x v="0"/>
    <x v="0"/>
    <x v="0"/>
    <x v="0"/>
    <x v="0"/>
    <x v="0"/>
    <x v="0"/>
    <n v="7.426710091694682"/>
    <x v="0"/>
    <x v="0"/>
    <n v="0"/>
    <x v="0"/>
  </r>
  <r>
    <n v="69266"/>
    <n v="11"/>
    <n v="11"/>
    <n v="11"/>
    <n v="11"/>
    <m/>
    <m/>
    <m/>
    <n v="109697.51789694549"/>
    <x v="0"/>
    <x v="0"/>
    <x v="0"/>
    <x v="0"/>
    <x v="0"/>
    <x v="0"/>
    <x v="0"/>
    <x v="0"/>
    <n v="10.969751789694548"/>
    <x v="0"/>
    <x v="0"/>
    <n v="0"/>
    <x v="0"/>
  </r>
  <r>
    <n v="69123"/>
    <n v="11"/>
    <n v="11"/>
    <n v="11"/>
    <n v="11"/>
    <m/>
    <m/>
    <m/>
    <n v="3570.9327383385521"/>
    <x v="0"/>
    <x v="0"/>
    <x v="0"/>
    <x v="0"/>
    <x v="0"/>
    <x v="0"/>
    <x v="0"/>
    <x v="0"/>
    <n v="0.3570932738338552"/>
    <x v="0"/>
    <x v="0"/>
    <n v="0"/>
    <x v="0"/>
  </r>
  <r>
    <n v="69123"/>
    <n v="11"/>
    <n v="11"/>
    <n v="11"/>
    <n v="11"/>
    <m/>
    <m/>
    <m/>
    <n v="20887.117675808993"/>
    <x v="0"/>
    <x v="0"/>
    <x v="0"/>
    <x v="0"/>
    <x v="0"/>
    <x v="0"/>
    <x v="0"/>
    <x v="0"/>
    <n v="2.0887117675808993"/>
    <x v="0"/>
    <x v="0"/>
    <n v="0"/>
    <x v="0"/>
  </r>
  <r>
    <n v="69123"/>
    <n v="11"/>
    <n v="11"/>
    <n v="11"/>
    <n v="11"/>
    <m/>
    <m/>
    <m/>
    <n v="18876.326654318895"/>
    <x v="0"/>
    <x v="0"/>
    <x v="0"/>
    <x v="0"/>
    <x v="0"/>
    <x v="0"/>
    <x v="0"/>
    <x v="0"/>
    <n v="1.8876326654318896"/>
    <x v="0"/>
    <x v="0"/>
    <n v="0"/>
    <x v="0"/>
  </r>
  <r>
    <n v="69123"/>
    <n v="11"/>
    <n v="11"/>
    <n v="11"/>
    <n v="11"/>
    <m/>
    <m/>
    <m/>
    <n v="61310.892466434991"/>
    <x v="0"/>
    <x v="0"/>
    <x v="0"/>
    <x v="0"/>
    <x v="0"/>
    <x v="0"/>
    <x v="0"/>
    <x v="0"/>
    <n v="6.1310892466434987"/>
    <x v="0"/>
    <x v="0"/>
    <n v="0"/>
    <x v="0"/>
  </r>
  <r>
    <n v="69123"/>
    <n v="11"/>
    <n v="11"/>
    <n v="11"/>
    <n v="11"/>
    <m/>
    <m/>
    <m/>
    <n v="48980.843206472833"/>
    <x v="0"/>
    <x v="0"/>
    <x v="0"/>
    <x v="0"/>
    <x v="0"/>
    <x v="0"/>
    <x v="0"/>
    <x v="0"/>
    <n v="4.8980843206472837"/>
    <x v="0"/>
    <x v="0"/>
    <n v="0"/>
    <x v="0"/>
  </r>
  <r>
    <n v="69123"/>
    <n v="11"/>
    <n v="11"/>
    <n v="11"/>
    <n v="11"/>
    <m/>
    <m/>
    <m/>
    <n v="67656.505778647843"/>
    <x v="0"/>
    <x v="0"/>
    <x v="0"/>
    <x v="0"/>
    <x v="0"/>
    <x v="0"/>
    <x v="0"/>
    <x v="0"/>
    <n v="6.7656505778647844"/>
    <x v="0"/>
    <x v="0"/>
    <n v="0"/>
    <x v="0"/>
  </r>
  <r>
    <n v="69123"/>
    <n v="11"/>
    <n v="11"/>
    <n v="11"/>
    <n v="11"/>
    <m/>
    <m/>
    <m/>
    <n v="72362.242088842919"/>
    <x v="0"/>
    <x v="0"/>
    <x v="0"/>
    <x v="0"/>
    <x v="0"/>
    <x v="0"/>
    <x v="0"/>
    <x v="0"/>
    <n v="7.2362242088842921"/>
    <x v="0"/>
    <x v="0"/>
    <n v="0"/>
    <x v="0"/>
  </r>
  <r>
    <n v="69123"/>
    <n v="11"/>
    <n v="11"/>
    <n v="11"/>
    <n v="11"/>
    <m/>
    <m/>
    <m/>
    <n v="26021.162684591392"/>
    <x v="0"/>
    <x v="0"/>
    <x v="0"/>
    <x v="0"/>
    <x v="0"/>
    <x v="0"/>
    <x v="0"/>
    <x v="0"/>
    <n v="2.6021162684591395"/>
    <x v="0"/>
    <x v="0"/>
    <n v="0"/>
    <x v="0"/>
  </r>
  <r>
    <n v="69123"/>
    <n v="11"/>
    <n v="11"/>
    <n v="11"/>
    <n v="11"/>
    <m/>
    <m/>
    <m/>
    <n v="6249.6651072940567"/>
    <x v="0"/>
    <x v="0"/>
    <x v="0"/>
    <x v="0"/>
    <x v="0"/>
    <x v="0"/>
    <x v="0"/>
    <x v="0"/>
    <n v="0.62496651072940568"/>
    <x v="0"/>
    <x v="0"/>
    <n v="0"/>
    <x v="0"/>
  </r>
  <r>
    <n v="69123"/>
    <n v="11"/>
    <n v="11"/>
    <n v="11"/>
    <n v="11"/>
    <m/>
    <m/>
    <m/>
    <n v="26437.508462587179"/>
    <x v="0"/>
    <x v="0"/>
    <x v="0"/>
    <x v="0"/>
    <x v="0"/>
    <x v="0"/>
    <x v="0"/>
    <x v="0"/>
    <n v="2.643750846258718"/>
    <x v="0"/>
    <x v="0"/>
    <n v="0"/>
    <x v="0"/>
  </r>
  <r>
    <n v="69123"/>
    <n v="11"/>
    <n v="11"/>
    <n v="11"/>
    <n v="11"/>
    <m/>
    <m/>
    <m/>
    <n v="13676.120274848568"/>
    <x v="0"/>
    <x v="0"/>
    <x v="0"/>
    <x v="0"/>
    <x v="0"/>
    <x v="0"/>
    <x v="0"/>
    <x v="0"/>
    <n v="1.3676120274848569"/>
    <x v="0"/>
    <x v="0"/>
    <n v="0"/>
    <x v="0"/>
  </r>
  <r>
    <n v="69123"/>
    <n v="11"/>
    <n v="11"/>
    <n v="11"/>
    <n v="11"/>
    <m/>
    <m/>
    <m/>
    <n v="19725.378044942376"/>
    <x v="0"/>
    <x v="0"/>
    <x v="0"/>
    <x v="0"/>
    <x v="0"/>
    <x v="0"/>
    <x v="0"/>
    <x v="0"/>
    <n v="1.9725378044942377"/>
    <x v="0"/>
    <x v="0"/>
    <n v="0"/>
    <x v="0"/>
  </r>
  <r>
    <n v="69123"/>
    <n v="11"/>
    <n v="11"/>
    <n v="11"/>
    <n v="11"/>
    <m/>
    <m/>
    <m/>
    <n v="16588.88281687424"/>
    <x v="0"/>
    <x v="0"/>
    <x v="0"/>
    <x v="0"/>
    <x v="0"/>
    <x v="0"/>
    <x v="0"/>
    <x v="0"/>
    <n v="1.658888281687424"/>
    <x v="0"/>
    <x v="0"/>
    <n v="0"/>
    <x v="0"/>
  </r>
  <r>
    <n v="69123"/>
    <n v="11"/>
    <n v="11"/>
    <n v="11"/>
    <n v="11"/>
    <m/>
    <m/>
    <m/>
    <n v="22524.306930361479"/>
    <x v="0"/>
    <x v="0"/>
    <x v="0"/>
    <x v="0"/>
    <x v="0"/>
    <x v="0"/>
    <x v="0"/>
    <x v="0"/>
    <n v="2.252430693036148"/>
    <x v="0"/>
    <x v="0"/>
    <n v="0"/>
    <x v="0"/>
  </r>
  <r>
    <n v="69123"/>
    <n v="11"/>
    <n v="11"/>
    <n v="11"/>
    <n v="11"/>
    <m/>
    <m/>
    <m/>
    <n v="11159.554182529182"/>
    <x v="0"/>
    <x v="0"/>
    <x v="0"/>
    <x v="0"/>
    <x v="0"/>
    <x v="0"/>
    <x v="0"/>
    <x v="0"/>
    <n v="1.1159554182529181"/>
    <x v="0"/>
    <x v="0"/>
    <n v="0"/>
    <x v="0"/>
  </r>
  <r>
    <n v="69123"/>
    <n v="11"/>
    <n v="11"/>
    <n v="11"/>
    <n v="11"/>
    <m/>
    <m/>
    <m/>
    <n v="12265.20393676262"/>
    <x v="0"/>
    <x v="0"/>
    <x v="0"/>
    <x v="0"/>
    <x v="0"/>
    <x v="0"/>
    <x v="0"/>
    <x v="0"/>
    <n v="1.2265203936762621"/>
    <x v="0"/>
    <x v="0"/>
    <n v="0"/>
    <x v="0"/>
  </r>
  <r>
    <n v="69123"/>
    <n v="11"/>
    <n v="11"/>
    <n v="11"/>
    <n v="90"/>
    <m/>
    <m/>
    <m/>
    <n v="2004.932698696098"/>
    <x v="0"/>
    <x v="0"/>
    <x v="0"/>
    <x v="0"/>
    <x v="0"/>
    <x v="0"/>
    <x v="2"/>
    <x v="1"/>
    <n v="0.2004932698696098"/>
    <x v="0"/>
    <x v="0"/>
    <n v="1"/>
    <x v="0"/>
  </r>
  <r>
    <n v="69123"/>
    <n v="11"/>
    <n v="11"/>
    <n v="11"/>
    <n v="11"/>
    <m/>
    <m/>
    <m/>
    <n v="117508.84748505089"/>
    <x v="0"/>
    <x v="0"/>
    <x v="0"/>
    <x v="0"/>
    <x v="0"/>
    <x v="0"/>
    <x v="0"/>
    <x v="0"/>
    <n v="11.75088474850509"/>
    <x v="0"/>
    <x v="0"/>
    <n v="0"/>
    <x v="0"/>
  </r>
  <r>
    <n v="69123"/>
    <n v="11"/>
    <n v="11"/>
    <n v="11"/>
    <n v="11"/>
    <m/>
    <m/>
    <m/>
    <n v="11425.204571166589"/>
    <x v="0"/>
    <x v="0"/>
    <x v="0"/>
    <x v="0"/>
    <x v="0"/>
    <x v="0"/>
    <x v="0"/>
    <x v="0"/>
    <n v="1.1425204571166589"/>
    <x v="0"/>
    <x v="0"/>
    <n v="0"/>
    <x v="0"/>
  </r>
  <r>
    <n v="69123"/>
    <n v="11"/>
    <n v="11"/>
    <n v="11"/>
    <n v="11"/>
    <m/>
    <m/>
    <m/>
    <n v="18770.503588178133"/>
    <x v="0"/>
    <x v="0"/>
    <x v="0"/>
    <x v="0"/>
    <x v="0"/>
    <x v="0"/>
    <x v="0"/>
    <x v="0"/>
    <n v="1.8770503588178133"/>
    <x v="0"/>
    <x v="0"/>
    <n v="0"/>
    <x v="0"/>
  </r>
  <r>
    <n v="69123"/>
    <n v="11"/>
    <n v="11"/>
    <n v="11"/>
    <n v="11"/>
    <m/>
    <m/>
    <m/>
    <n v="3630.716887953572"/>
    <x v="0"/>
    <x v="0"/>
    <x v="0"/>
    <x v="0"/>
    <x v="0"/>
    <x v="0"/>
    <x v="0"/>
    <x v="0"/>
    <n v="0.36307168879535723"/>
    <x v="0"/>
    <x v="0"/>
    <n v="0"/>
    <x v="0"/>
  </r>
  <r>
    <n v="69123"/>
    <n v="11"/>
    <n v="11"/>
    <n v="11"/>
    <n v="11"/>
    <m/>
    <m/>
    <m/>
    <n v="101111.9960511492"/>
    <x v="0"/>
    <x v="0"/>
    <x v="0"/>
    <x v="0"/>
    <x v="0"/>
    <x v="0"/>
    <x v="0"/>
    <x v="0"/>
    <n v="10.111199605114919"/>
    <x v="0"/>
    <x v="0"/>
    <n v="0"/>
    <x v="0"/>
  </r>
  <r>
    <n v="69123"/>
    <n v="11"/>
    <n v="11"/>
    <n v="11"/>
    <n v="11"/>
    <m/>
    <m/>
    <m/>
    <n v="16100.415903476194"/>
    <x v="0"/>
    <x v="0"/>
    <x v="0"/>
    <x v="0"/>
    <x v="0"/>
    <x v="0"/>
    <x v="0"/>
    <x v="0"/>
    <n v="1.6100415903476195"/>
    <x v="0"/>
    <x v="0"/>
    <n v="0"/>
    <x v="0"/>
  </r>
  <r>
    <n v="69123"/>
    <n v="11"/>
    <n v="11"/>
    <n v="11"/>
    <n v="11"/>
    <m/>
    <m/>
    <m/>
    <n v="9083.675551065855"/>
    <x v="0"/>
    <x v="0"/>
    <x v="0"/>
    <x v="0"/>
    <x v="0"/>
    <x v="0"/>
    <x v="0"/>
    <x v="0"/>
    <n v="0.90836755510658551"/>
    <x v="0"/>
    <x v="0"/>
    <n v="0"/>
    <x v="0"/>
  </r>
  <r>
    <n v="69123"/>
    <n v="11"/>
    <n v="11"/>
    <n v="11"/>
    <n v="11"/>
    <m/>
    <m/>
    <m/>
    <n v="12268.264393440264"/>
    <x v="0"/>
    <x v="0"/>
    <x v="0"/>
    <x v="0"/>
    <x v="0"/>
    <x v="0"/>
    <x v="0"/>
    <x v="0"/>
    <n v="1.2268264393440265"/>
    <x v="0"/>
    <x v="0"/>
    <n v="0"/>
    <x v="0"/>
  </r>
  <r>
    <n v="69123"/>
    <n v="11"/>
    <n v="11"/>
    <n v="11"/>
    <n v="11"/>
    <m/>
    <m/>
    <m/>
    <n v="14965.876169210043"/>
    <x v="0"/>
    <x v="0"/>
    <x v="0"/>
    <x v="0"/>
    <x v="0"/>
    <x v="0"/>
    <x v="0"/>
    <x v="0"/>
    <n v="1.4965876169210044"/>
    <x v="0"/>
    <x v="0"/>
    <n v="0"/>
    <x v="0"/>
  </r>
  <r>
    <n v="69123"/>
    <n v="11"/>
    <n v="11"/>
    <n v="11"/>
    <n v="11"/>
    <m/>
    <m/>
    <m/>
    <n v="63030.096549062378"/>
    <x v="0"/>
    <x v="0"/>
    <x v="0"/>
    <x v="0"/>
    <x v="0"/>
    <x v="0"/>
    <x v="0"/>
    <x v="0"/>
    <n v="6.303009654906238"/>
    <x v="0"/>
    <x v="0"/>
    <n v="0"/>
    <x v="0"/>
  </r>
  <r>
    <n v="69123"/>
    <n v="11"/>
    <n v="11"/>
    <n v="11"/>
    <n v="11"/>
    <m/>
    <m/>
    <m/>
    <n v="32495.945419912619"/>
    <x v="0"/>
    <x v="0"/>
    <x v="0"/>
    <x v="0"/>
    <x v="0"/>
    <x v="0"/>
    <x v="0"/>
    <x v="0"/>
    <n v="3.2495945419912617"/>
    <x v="0"/>
    <x v="0"/>
    <n v="0"/>
    <x v="0"/>
  </r>
  <r>
    <n v="69123"/>
    <n v="11"/>
    <n v="11"/>
    <n v="11"/>
    <n v="11"/>
    <m/>
    <m/>
    <m/>
    <n v="29930.469168545522"/>
    <x v="0"/>
    <x v="0"/>
    <x v="0"/>
    <x v="0"/>
    <x v="0"/>
    <x v="0"/>
    <x v="0"/>
    <x v="0"/>
    <n v="2.9930469168545524"/>
    <x v="0"/>
    <x v="0"/>
    <n v="0"/>
    <x v="0"/>
  </r>
  <r>
    <n v="69123"/>
    <n v="11"/>
    <n v="11"/>
    <n v="11"/>
    <n v="11"/>
    <m/>
    <m/>
    <m/>
    <n v="14702.973669842568"/>
    <x v="0"/>
    <x v="0"/>
    <x v="0"/>
    <x v="0"/>
    <x v="0"/>
    <x v="0"/>
    <x v="0"/>
    <x v="0"/>
    <n v="1.4702973669842567"/>
    <x v="0"/>
    <x v="0"/>
    <n v="0"/>
    <x v="0"/>
  </r>
  <r>
    <n v="69123"/>
    <n v="11"/>
    <n v="11"/>
    <n v="11"/>
    <n v="11"/>
    <m/>
    <m/>
    <m/>
    <n v="8626.405019676693"/>
    <x v="0"/>
    <x v="0"/>
    <x v="0"/>
    <x v="0"/>
    <x v="0"/>
    <x v="0"/>
    <x v="0"/>
    <x v="0"/>
    <n v="0.86264050196766928"/>
    <x v="0"/>
    <x v="0"/>
    <n v="0"/>
    <x v="0"/>
  </r>
  <r>
    <n v="69123"/>
    <n v="11"/>
    <n v="11"/>
    <n v="11"/>
    <n v="11"/>
    <m/>
    <m/>
    <m/>
    <n v="138617.87083948715"/>
    <x v="0"/>
    <x v="0"/>
    <x v="0"/>
    <x v="0"/>
    <x v="0"/>
    <x v="0"/>
    <x v="0"/>
    <x v="0"/>
    <n v="13.861787083948714"/>
    <x v="0"/>
    <x v="0"/>
    <n v="0"/>
    <x v="0"/>
  </r>
  <r>
    <n v="69123"/>
    <n v="11"/>
    <n v="11"/>
    <n v="11"/>
    <n v="11"/>
    <m/>
    <m/>
    <m/>
    <n v="13047.885222243625"/>
    <x v="0"/>
    <x v="0"/>
    <x v="0"/>
    <x v="0"/>
    <x v="0"/>
    <x v="0"/>
    <x v="0"/>
    <x v="0"/>
    <n v="1.3047885222243625"/>
    <x v="0"/>
    <x v="0"/>
    <n v="0"/>
    <x v="0"/>
  </r>
  <r>
    <n v="69123"/>
    <n v="11"/>
    <n v="11"/>
    <n v="11"/>
    <n v="11"/>
    <m/>
    <m/>
    <m/>
    <n v="8809.8512556905789"/>
    <x v="0"/>
    <x v="0"/>
    <x v="0"/>
    <x v="0"/>
    <x v="0"/>
    <x v="0"/>
    <x v="0"/>
    <x v="0"/>
    <n v="0.88098512556905784"/>
    <x v="0"/>
    <x v="0"/>
    <n v="0"/>
    <x v="0"/>
  </r>
  <r>
    <n v="69123"/>
    <n v="11"/>
    <n v="11"/>
    <n v="11"/>
    <n v="11"/>
    <m/>
    <m/>
    <m/>
    <n v="22080.245384212591"/>
    <x v="0"/>
    <x v="0"/>
    <x v="0"/>
    <x v="0"/>
    <x v="0"/>
    <x v="0"/>
    <x v="0"/>
    <x v="0"/>
    <n v="2.2080245384212591"/>
    <x v="0"/>
    <x v="0"/>
    <n v="0"/>
    <x v="0"/>
  </r>
  <r>
    <n v="69123"/>
    <n v="11"/>
    <n v="11"/>
    <n v="11"/>
    <n v="11"/>
    <m/>
    <m/>
    <m/>
    <n v="28919.373458498885"/>
    <x v="0"/>
    <x v="0"/>
    <x v="0"/>
    <x v="0"/>
    <x v="0"/>
    <x v="0"/>
    <x v="0"/>
    <x v="0"/>
    <n v="2.8919373458498887"/>
    <x v="0"/>
    <x v="0"/>
    <n v="0"/>
    <x v="0"/>
  </r>
  <r>
    <n v="69123"/>
    <n v="11"/>
    <n v="11"/>
    <n v="11"/>
    <n v="11"/>
    <m/>
    <m/>
    <m/>
    <n v="219.47852239603509"/>
    <x v="0"/>
    <x v="0"/>
    <x v="0"/>
    <x v="0"/>
    <x v="0"/>
    <x v="0"/>
    <x v="0"/>
    <x v="0"/>
    <n v="2.1947852239603508E-2"/>
    <x v="0"/>
    <x v="0"/>
    <n v="0"/>
    <x v="0"/>
  </r>
  <r>
    <n v="69123"/>
    <n v="11"/>
    <n v="11"/>
    <n v="11"/>
    <n v="11"/>
    <m/>
    <m/>
    <m/>
    <n v="5605.8138345799389"/>
    <x v="0"/>
    <x v="0"/>
    <x v="0"/>
    <x v="0"/>
    <x v="0"/>
    <x v="0"/>
    <x v="0"/>
    <x v="0"/>
    <n v="0.56058138345799391"/>
    <x v="0"/>
    <x v="0"/>
    <n v="0"/>
    <x v="0"/>
  </r>
  <r>
    <n v="69123"/>
    <n v="11"/>
    <n v="11"/>
    <n v="11"/>
    <n v="11"/>
    <m/>
    <m/>
    <m/>
    <n v="5033.9803730790572"/>
    <x v="0"/>
    <x v="0"/>
    <x v="0"/>
    <x v="0"/>
    <x v="0"/>
    <x v="0"/>
    <x v="0"/>
    <x v="0"/>
    <n v="0.50339803730790578"/>
    <x v="0"/>
    <x v="0"/>
    <n v="0"/>
    <x v="0"/>
  </r>
  <r>
    <n v="69123"/>
    <n v="11"/>
    <n v="11"/>
    <n v="11"/>
    <n v="11"/>
    <m/>
    <m/>
    <m/>
    <n v="253932.47685124897"/>
    <x v="0"/>
    <x v="0"/>
    <x v="0"/>
    <x v="0"/>
    <x v="0"/>
    <x v="0"/>
    <x v="0"/>
    <x v="0"/>
    <n v="25.393247685124898"/>
    <x v="0"/>
    <x v="0"/>
    <n v="0"/>
    <x v="0"/>
  </r>
  <r>
    <n v="69123"/>
    <n v="11"/>
    <n v="11"/>
    <n v="11"/>
    <n v="11"/>
    <m/>
    <m/>
    <m/>
    <n v="8981.7235341873802"/>
    <x v="0"/>
    <x v="0"/>
    <x v="0"/>
    <x v="0"/>
    <x v="0"/>
    <x v="0"/>
    <x v="0"/>
    <x v="0"/>
    <n v="0.89817235341873802"/>
    <x v="0"/>
    <x v="0"/>
    <n v="0"/>
    <x v="0"/>
  </r>
  <r>
    <n v="69123"/>
    <n v="11"/>
    <n v="11"/>
    <n v="11"/>
    <n v="11"/>
    <m/>
    <m/>
    <m/>
    <n v="8527.8404764442421"/>
    <x v="0"/>
    <x v="0"/>
    <x v="0"/>
    <x v="0"/>
    <x v="0"/>
    <x v="0"/>
    <x v="0"/>
    <x v="0"/>
    <n v="0.85278404764442417"/>
    <x v="0"/>
    <x v="0"/>
    <n v="0"/>
    <x v="0"/>
  </r>
  <r>
    <n v="69123"/>
    <n v="11"/>
    <n v="11"/>
    <n v="11"/>
    <n v="11"/>
    <m/>
    <m/>
    <m/>
    <n v="9957.0070184430369"/>
    <x v="0"/>
    <x v="0"/>
    <x v="0"/>
    <x v="0"/>
    <x v="0"/>
    <x v="0"/>
    <x v="0"/>
    <x v="0"/>
    <n v="0.9957007018443037"/>
    <x v="0"/>
    <x v="0"/>
    <n v="0"/>
    <x v="0"/>
  </r>
  <r>
    <n v="69123"/>
    <n v="11"/>
    <n v="11"/>
    <n v="11"/>
    <n v="11"/>
    <m/>
    <m/>
    <m/>
    <n v="180743.92648370136"/>
    <x v="0"/>
    <x v="0"/>
    <x v="0"/>
    <x v="0"/>
    <x v="0"/>
    <x v="0"/>
    <x v="0"/>
    <x v="0"/>
    <n v="18.074392648370136"/>
    <x v="0"/>
    <x v="0"/>
    <n v="0"/>
    <x v="0"/>
  </r>
  <r>
    <n v="69123"/>
    <n v="11"/>
    <n v="11"/>
    <n v="11"/>
    <n v="11"/>
    <m/>
    <m/>
    <m/>
    <n v="205667.22911160346"/>
    <x v="0"/>
    <x v="0"/>
    <x v="0"/>
    <x v="0"/>
    <x v="0"/>
    <x v="0"/>
    <x v="0"/>
    <x v="0"/>
    <n v="20.566722911160348"/>
    <x v="0"/>
    <x v="0"/>
    <n v="0"/>
    <x v="0"/>
  </r>
  <r>
    <n v="69123"/>
    <n v="11"/>
    <n v="11"/>
    <n v="11"/>
    <n v="11"/>
    <m/>
    <m/>
    <m/>
    <n v="60105.267311680451"/>
    <x v="0"/>
    <x v="0"/>
    <x v="0"/>
    <x v="0"/>
    <x v="0"/>
    <x v="0"/>
    <x v="0"/>
    <x v="0"/>
    <n v="6.0105267311680448"/>
    <x v="0"/>
    <x v="0"/>
    <n v="0"/>
    <x v="0"/>
  </r>
  <r>
    <n v="69123"/>
    <n v="11"/>
    <n v="11"/>
    <n v="11"/>
    <n v="11"/>
    <m/>
    <m/>
    <m/>
    <n v="13278.712962961987"/>
    <x v="0"/>
    <x v="0"/>
    <x v="0"/>
    <x v="0"/>
    <x v="0"/>
    <x v="0"/>
    <x v="0"/>
    <x v="0"/>
    <n v="1.3278712962961987"/>
    <x v="0"/>
    <x v="0"/>
    <n v="0"/>
    <x v="0"/>
  </r>
  <r>
    <n v="69123"/>
    <n v="11"/>
    <n v="11"/>
    <n v="11"/>
    <n v="11"/>
    <m/>
    <m/>
    <m/>
    <n v="129.87855427067319"/>
    <x v="0"/>
    <x v="0"/>
    <x v="0"/>
    <x v="0"/>
    <x v="0"/>
    <x v="0"/>
    <x v="0"/>
    <x v="0"/>
    <n v="1.2987855427067319E-2"/>
    <x v="0"/>
    <x v="0"/>
    <n v="0"/>
    <x v="0"/>
  </r>
  <r>
    <n v="69123"/>
    <n v="11"/>
    <n v="11"/>
    <n v="11"/>
    <n v="11"/>
    <m/>
    <m/>
    <m/>
    <n v="45.655987892818501"/>
    <x v="0"/>
    <x v="0"/>
    <x v="0"/>
    <x v="0"/>
    <x v="0"/>
    <x v="0"/>
    <x v="0"/>
    <x v="0"/>
    <n v="4.5655987892818505E-3"/>
    <x v="0"/>
    <x v="0"/>
    <n v="0"/>
    <x v="0"/>
  </r>
  <r>
    <n v="69123"/>
    <n v="11"/>
    <n v="11"/>
    <n v="11"/>
    <n v="11"/>
    <m/>
    <m/>
    <m/>
    <n v="8969.489315991219"/>
    <x v="0"/>
    <x v="0"/>
    <x v="0"/>
    <x v="0"/>
    <x v="0"/>
    <x v="0"/>
    <x v="0"/>
    <x v="0"/>
    <n v="0.89694893159912192"/>
    <x v="0"/>
    <x v="0"/>
    <n v="0"/>
    <x v="0"/>
  </r>
  <r>
    <n v="69123"/>
    <n v="11"/>
    <n v="11"/>
    <n v="11"/>
    <n v="11"/>
    <m/>
    <m/>
    <m/>
    <n v="17789.81320097404"/>
    <x v="0"/>
    <x v="0"/>
    <x v="0"/>
    <x v="0"/>
    <x v="0"/>
    <x v="0"/>
    <x v="0"/>
    <x v="0"/>
    <n v="1.7789813200974041"/>
    <x v="0"/>
    <x v="0"/>
    <n v="0"/>
    <x v="0"/>
  </r>
  <r>
    <n v="69123"/>
    <n v="11"/>
    <n v="11"/>
    <n v="11"/>
    <n v="11"/>
    <m/>
    <m/>
    <m/>
    <n v="21042.566505449904"/>
    <x v="0"/>
    <x v="0"/>
    <x v="0"/>
    <x v="0"/>
    <x v="0"/>
    <x v="0"/>
    <x v="0"/>
    <x v="0"/>
    <n v="2.1042566505449902"/>
    <x v="0"/>
    <x v="0"/>
    <n v="0"/>
    <x v="0"/>
  </r>
  <r>
    <n v="69123"/>
    <n v="11"/>
    <n v="11"/>
    <n v="11"/>
    <n v="11"/>
    <m/>
    <m/>
    <m/>
    <n v="733.97949640029083"/>
    <x v="0"/>
    <x v="0"/>
    <x v="0"/>
    <x v="0"/>
    <x v="0"/>
    <x v="0"/>
    <x v="0"/>
    <x v="0"/>
    <n v="7.3397949640029089E-2"/>
    <x v="0"/>
    <x v="0"/>
    <n v="0"/>
    <x v="0"/>
  </r>
  <r>
    <n v="69123"/>
    <n v="11"/>
    <n v="11"/>
    <n v="11"/>
    <n v="11"/>
    <m/>
    <m/>
    <m/>
    <n v="107.3654248911466"/>
    <x v="0"/>
    <x v="0"/>
    <x v="0"/>
    <x v="0"/>
    <x v="0"/>
    <x v="0"/>
    <x v="0"/>
    <x v="0"/>
    <n v="1.073654248911466E-2"/>
    <x v="0"/>
    <x v="0"/>
    <n v="0"/>
    <x v="0"/>
  </r>
  <r>
    <n v="69123"/>
    <n v="11"/>
    <n v="11"/>
    <n v="11"/>
    <n v="11"/>
    <m/>
    <m/>
    <m/>
    <n v="17612.675513926595"/>
    <x v="0"/>
    <x v="0"/>
    <x v="0"/>
    <x v="0"/>
    <x v="0"/>
    <x v="0"/>
    <x v="0"/>
    <x v="0"/>
    <n v="1.7612675513926594"/>
    <x v="0"/>
    <x v="0"/>
    <n v="0"/>
    <x v="0"/>
  </r>
  <r>
    <n v="69123"/>
    <n v="11"/>
    <n v="11"/>
    <n v="11"/>
    <n v="11"/>
    <m/>
    <m/>
    <m/>
    <n v="30041.811626646973"/>
    <x v="0"/>
    <x v="0"/>
    <x v="0"/>
    <x v="0"/>
    <x v="0"/>
    <x v="0"/>
    <x v="0"/>
    <x v="0"/>
    <n v="3.0041811626646973"/>
    <x v="0"/>
    <x v="0"/>
    <n v="0"/>
    <x v="0"/>
  </r>
  <r>
    <n v="69123"/>
    <n v="11"/>
    <n v="11"/>
    <n v="11"/>
    <n v="11"/>
    <m/>
    <m/>
    <m/>
    <n v="24112.206673585366"/>
    <x v="0"/>
    <x v="0"/>
    <x v="0"/>
    <x v="0"/>
    <x v="0"/>
    <x v="0"/>
    <x v="0"/>
    <x v="0"/>
    <n v="2.4112206673585366"/>
    <x v="0"/>
    <x v="0"/>
    <n v="0"/>
    <x v="0"/>
  </r>
  <r>
    <n v="69123"/>
    <n v="11"/>
    <n v="11"/>
    <n v="11"/>
    <n v="11"/>
    <m/>
    <m/>
    <m/>
    <n v="5104.6555876369703"/>
    <x v="0"/>
    <x v="0"/>
    <x v="0"/>
    <x v="0"/>
    <x v="0"/>
    <x v="0"/>
    <x v="0"/>
    <x v="0"/>
    <n v="0.51046555876369704"/>
    <x v="0"/>
    <x v="0"/>
    <n v="0"/>
    <x v="0"/>
  </r>
  <r>
    <n v="69123"/>
    <n v="11"/>
    <n v="11"/>
    <n v="11"/>
    <n v="11"/>
    <m/>
    <m/>
    <m/>
    <n v="29652.587732240791"/>
    <x v="0"/>
    <x v="0"/>
    <x v="0"/>
    <x v="0"/>
    <x v="0"/>
    <x v="0"/>
    <x v="0"/>
    <x v="0"/>
    <n v="2.9652587732240789"/>
    <x v="0"/>
    <x v="0"/>
    <n v="0"/>
    <x v="0"/>
  </r>
  <r>
    <n v="69123"/>
    <n v="11"/>
    <n v="11"/>
    <n v="11"/>
    <n v="11"/>
    <m/>
    <m/>
    <m/>
    <n v="7550.8587384576986"/>
    <x v="0"/>
    <x v="0"/>
    <x v="0"/>
    <x v="0"/>
    <x v="0"/>
    <x v="0"/>
    <x v="0"/>
    <x v="0"/>
    <n v="0.75508587384576986"/>
    <x v="0"/>
    <x v="0"/>
    <n v="0"/>
    <x v="0"/>
  </r>
  <r>
    <n v="69123"/>
    <n v="11"/>
    <n v="11"/>
    <n v="11"/>
    <n v="11"/>
    <m/>
    <m/>
    <m/>
    <n v="12420.191581196077"/>
    <x v="0"/>
    <x v="0"/>
    <x v="0"/>
    <x v="0"/>
    <x v="0"/>
    <x v="0"/>
    <x v="0"/>
    <x v="0"/>
    <n v="1.2420191581196076"/>
    <x v="0"/>
    <x v="0"/>
    <n v="0"/>
    <x v="0"/>
  </r>
  <r>
    <n v="69123"/>
    <n v="11"/>
    <n v="11"/>
    <n v="11"/>
    <n v="11"/>
    <m/>
    <m/>
    <m/>
    <n v="21859.473758466858"/>
    <x v="0"/>
    <x v="0"/>
    <x v="0"/>
    <x v="0"/>
    <x v="0"/>
    <x v="0"/>
    <x v="0"/>
    <x v="0"/>
    <n v="2.1859473758466859"/>
    <x v="0"/>
    <x v="0"/>
    <n v="0"/>
    <x v="0"/>
  </r>
  <r>
    <n v="69123"/>
    <n v="11"/>
    <n v="11"/>
    <n v="11"/>
    <n v="11"/>
    <m/>
    <m/>
    <m/>
    <n v="3542.5194663183411"/>
    <x v="0"/>
    <x v="0"/>
    <x v="0"/>
    <x v="0"/>
    <x v="0"/>
    <x v="0"/>
    <x v="0"/>
    <x v="0"/>
    <n v="0.35425194663183412"/>
    <x v="0"/>
    <x v="0"/>
    <n v="0"/>
    <x v="0"/>
  </r>
  <r>
    <n v="69123"/>
    <n v="11"/>
    <n v="11"/>
    <n v="11"/>
    <n v="11"/>
    <m/>
    <m/>
    <m/>
    <n v="10204.972114414109"/>
    <x v="0"/>
    <x v="0"/>
    <x v="0"/>
    <x v="0"/>
    <x v="0"/>
    <x v="0"/>
    <x v="0"/>
    <x v="0"/>
    <n v="1.020497211441411"/>
    <x v="0"/>
    <x v="0"/>
    <n v="0"/>
    <x v="0"/>
  </r>
  <r>
    <n v="69123"/>
    <n v="11"/>
    <n v="11"/>
    <n v="11"/>
    <n v="11"/>
    <m/>
    <m/>
    <m/>
    <n v="40869.862872210681"/>
    <x v="0"/>
    <x v="0"/>
    <x v="0"/>
    <x v="0"/>
    <x v="0"/>
    <x v="0"/>
    <x v="0"/>
    <x v="0"/>
    <n v="4.0869862872210678"/>
    <x v="0"/>
    <x v="0"/>
    <n v="0"/>
    <x v="0"/>
  </r>
  <r>
    <n v="69123"/>
    <n v="11"/>
    <n v="11"/>
    <n v="11"/>
    <n v="11"/>
    <m/>
    <m/>
    <m/>
    <n v="8258.8288883938949"/>
    <x v="0"/>
    <x v="0"/>
    <x v="0"/>
    <x v="0"/>
    <x v="0"/>
    <x v="0"/>
    <x v="0"/>
    <x v="0"/>
    <n v="0.82588288883938954"/>
    <x v="0"/>
    <x v="0"/>
    <n v="0"/>
    <x v="0"/>
  </r>
  <r>
    <n v="69123"/>
    <n v="11"/>
    <n v="11"/>
    <n v="11"/>
    <n v="11"/>
    <m/>
    <m/>
    <m/>
    <n v="75312.851904448631"/>
    <x v="0"/>
    <x v="0"/>
    <x v="0"/>
    <x v="0"/>
    <x v="0"/>
    <x v="0"/>
    <x v="0"/>
    <x v="0"/>
    <n v="7.531285190444863"/>
    <x v="0"/>
    <x v="0"/>
    <n v="0"/>
    <x v="0"/>
  </r>
  <r>
    <n v="69123"/>
    <n v="11"/>
    <n v="11"/>
    <n v="11"/>
    <n v="11"/>
    <m/>
    <m/>
    <m/>
    <n v="21041.614723059811"/>
    <x v="0"/>
    <x v="0"/>
    <x v="0"/>
    <x v="0"/>
    <x v="0"/>
    <x v="0"/>
    <x v="0"/>
    <x v="0"/>
    <n v="2.1041614723059809"/>
    <x v="0"/>
    <x v="0"/>
    <n v="0"/>
    <x v="0"/>
  </r>
  <r>
    <n v="69123"/>
    <n v="11"/>
    <n v="11"/>
    <n v="11"/>
    <n v="11"/>
    <m/>
    <m/>
    <m/>
    <n v="93721.488160925073"/>
    <x v="0"/>
    <x v="0"/>
    <x v="0"/>
    <x v="0"/>
    <x v="0"/>
    <x v="0"/>
    <x v="0"/>
    <x v="0"/>
    <n v="9.3721488160925066"/>
    <x v="0"/>
    <x v="0"/>
    <n v="0"/>
    <x v="0"/>
  </r>
  <r>
    <n v="69123"/>
    <n v="11"/>
    <n v="11"/>
    <n v="11"/>
    <n v="11"/>
    <m/>
    <m/>
    <m/>
    <n v="89751.274161996087"/>
    <x v="0"/>
    <x v="0"/>
    <x v="0"/>
    <x v="0"/>
    <x v="0"/>
    <x v="0"/>
    <x v="0"/>
    <x v="0"/>
    <n v="8.9751274161996086"/>
    <x v="0"/>
    <x v="0"/>
    <n v="0"/>
    <x v="0"/>
  </r>
  <r>
    <n v="69266"/>
    <n v="11"/>
    <n v="11"/>
    <n v="11"/>
    <n v="11"/>
    <m/>
    <m/>
    <m/>
    <n v="764.95761395967497"/>
    <x v="0"/>
    <x v="0"/>
    <x v="0"/>
    <x v="0"/>
    <x v="0"/>
    <x v="0"/>
    <x v="0"/>
    <x v="0"/>
    <n v="7.649576139596749E-2"/>
    <x v="0"/>
    <x v="0"/>
    <n v="0"/>
    <x v="0"/>
  </r>
  <r>
    <n v="69266"/>
    <n v="11"/>
    <n v="11"/>
    <n v="11"/>
    <n v="11"/>
    <m/>
    <m/>
    <m/>
    <n v="27836.522183550253"/>
    <x v="0"/>
    <x v="0"/>
    <x v="0"/>
    <x v="0"/>
    <x v="0"/>
    <x v="0"/>
    <x v="0"/>
    <x v="0"/>
    <n v="2.7836522183550252"/>
    <x v="0"/>
    <x v="0"/>
    <n v="0"/>
    <x v="0"/>
  </r>
  <r>
    <n v="69266"/>
    <n v="11"/>
    <n v="11"/>
    <n v="11"/>
    <n v="11"/>
    <m/>
    <m/>
    <m/>
    <n v="5.3135866233596799E-2"/>
    <x v="0"/>
    <x v="0"/>
    <x v="0"/>
    <x v="0"/>
    <x v="0"/>
    <x v="0"/>
    <x v="0"/>
    <x v="0"/>
    <n v="5.3135866233596795E-6"/>
    <x v="0"/>
    <x v="0"/>
    <n v="0"/>
    <x v="0"/>
  </r>
  <r>
    <n v="69266"/>
    <n v="11"/>
    <n v="11"/>
    <n v="11"/>
    <n v="11"/>
    <m/>
    <m/>
    <m/>
    <n v="52720.728068019118"/>
    <x v="0"/>
    <x v="0"/>
    <x v="0"/>
    <x v="0"/>
    <x v="0"/>
    <x v="0"/>
    <x v="0"/>
    <x v="0"/>
    <n v="5.272072806801912"/>
    <x v="0"/>
    <x v="0"/>
    <n v="0"/>
    <x v="0"/>
  </r>
  <r>
    <n v="69266"/>
    <n v="11"/>
    <n v="11"/>
    <n v="11"/>
    <n v="11"/>
    <m/>
    <m/>
    <m/>
    <n v="191287.41522844389"/>
    <x v="0"/>
    <x v="0"/>
    <x v="0"/>
    <x v="0"/>
    <x v="0"/>
    <x v="0"/>
    <x v="0"/>
    <x v="0"/>
    <n v="19.12874152284439"/>
    <x v="0"/>
    <x v="0"/>
    <n v="0"/>
    <x v="0"/>
  </r>
  <r>
    <n v="69266"/>
    <n v="11"/>
    <n v="11"/>
    <n v="11"/>
    <n v="11"/>
    <m/>
    <m/>
    <m/>
    <n v="10884.140142802502"/>
    <x v="0"/>
    <x v="0"/>
    <x v="0"/>
    <x v="0"/>
    <x v="0"/>
    <x v="0"/>
    <x v="0"/>
    <x v="0"/>
    <n v="1.0884140142802501"/>
    <x v="0"/>
    <x v="0"/>
    <n v="0"/>
    <x v="0"/>
  </r>
  <r>
    <n v="69266"/>
    <n v="11"/>
    <n v="11"/>
    <n v="11"/>
    <n v="11"/>
    <m/>
    <m/>
    <m/>
    <n v="9605.7912674533109"/>
    <x v="0"/>
    <x v="0"/>
    <x v="0"/>
    <x v="0"/>
    <x v="0"/>
    <x v="0"/>
    <x v="0"/>
    <x v="0"/>
    <n v="0.96057912674533108"/>
    <x v="0"/>
    <x v="0"/>
    <n v="0"/>
    <x v="0"/>
  </r>
  <r>
    <n v="69266"/>
    <n v="11"/>
    <n v="11"/>
    <n v="11"/>
    <n v="11"/>
    <m/>
    <m/>
    <m/>
    <n v="30434.389149962324"/>
    <x v="0"/>
    <x v="0"/>
    <x v="0"/>
    <x v="0"/>
    <x v="0"/>
    <x v="0"/>
    <x v="0"/>
    <x v="0"/>
    <n v="3.0434389149962322"/>
    <x v="0"/>
    <x v="0"/>
    <n v="0"/>
    <x v="0"/>
  </r>
  <r>
    <n v="69266"/>
    <n v="11"/>
    <n v="11"/>
    <n v="11"/>
    <n v="11"/>
    <m/>
    <m/>
    <m/>
    <n v="50623.035858921452"/>
    <x v="0"/>
    <x v="0"/>
    <x v="0"/>
    <x v="0"/>
    <x v="0"/>
    <x v="0"/>
    <x v="0"/>
    <x v="0"/>
    <n v="5.0623035858921455"/>
    <x v="0"/>
    <x v="0"/>
    <n v="0"/>
    <x v="0"/>
  </r>
  <r>
    <n v="69266"/>
    <n v="11"/>
    <n v="11"/>
    <n v="11"/>
    <n v="11"/>
    <m/>
    <m/>
    <m/>
    <n v="19331.529784756891"/>
    <x v="0"/>
    <x v="0"/>
    <x v="0"/>
    <x v="0"/>
    <x v="0"/>
    <x v="0"/>
    <x v="0"/>
    <x v="0"/>
    <n v="1.9331529784756891"/>
    <x v="0"/>
    <x v="0"/>
    <n v="0"/>
    <x v="0"/>
  </r>
  <r>
    <n v="69266"/>
    <n v="11"/>
    <n v="11"/>
    <n v="11"/>
    <n v="11"/>
    <m/>
    <m/>
    <m/>
    <n v="12580.161525031021"/>
    <x v="0"/>
    <x v="0"/>
    <x v="0"/>
    <x v="0"/>
    <x v="0"/>
    <x v="0"/>
    <x v="0"/>
    <x v="0"/>
    <n v="1.2580161525031019"/>
    <x v="0"/>
    <x v="0"/>
    <n v="0"/>
    <x v="0"/>
  </r>
  <r>
    <n v="69266"/>
    <n v="11"/>
    <n v="11"/>
    <n v="11"/>
    <n v="11"/>
    <m/>
    <m/>
    <m/>
    <n v="6075.6238589199802"/>
    <x v="0"/>
    <x v="0"/>
    <x v="0"/>
    <x v="0"/>
    <x v="0"/>
    <x v="0"/>
    <x v="0"/>
    <x v="0"/>
    <n v="0.60756238589199807"/>
    <x v="0"/>
    <x v="0"/>
    <n v="0"/>
    <x v="0"/>
  </r>
  <r>
    <n v="69266"/>
    <n v="11"/>
    <n v="11"/>
    <n v="11"/>
    <n v="11"/>
    <m/>
    <m/>
    <m/>
    <n v="32219.898744982002"/>
    <x v="0"/>
    <x v="0"/>
    <x v="0"/>
    <x v="0"/>
    <x v="0"/>
    <x v="0"/>
    <x v="0"/>
    <x v="0"/>
    <n v="3.2219898744982003"/>
    <x v="0"/>
    <x v="0"/>
    <n v="0"/>
    <x v="0"/>
  </r>
  <r>
    <n v="69266"/>
    <n v="11"/>
    <n v="11"/>
    <n v="11"/>
    <n v="11"/>
    <m/>
    <m/>
    <m/>
    <n v="7619.6334307062989"/>
    <x v="0"/>
    <x v="0"/>
    <x v="0"/>
    <x v="0"/>
    <x v="0"/>
    <x v="0"/>
    <x v="0"/>
    <x v="0"/>
    <n v="0.76196334307062985"/>
    <x v="0"/>
    <x v="0"/>
    <n v="0"/>
    <x v="0"/>
  </r>
  <r>
    <n v="69266"/>
    <n v="11"/>
    <n v="11"/>
    <n v="11"/>
    <n v="11"/>
    <m/>
    <m/>
    <m/>
    <n v="5565.1721018050093"/>
    <x v="0"/>
    <x v="0"/>
    <x v="0"/>
    <x v="0"/>
    <x v="0"/>
    <x v="0"/>
    <x v="0"/>
    <x v="0"/>
    <n v="0.55651721018050093"/>
    <x v="0"/>
    <x v="0"/>
    <n v="0"/>
    <x v="0"/>
  </r>
  <r>
    <n v="69266"/>
    <n v="11"/>
    <n v="11"/>
    <n v="11"/>
    <n v="11"/>
    <m/>
    <m/>
    <m/>
    <n v="28606.563259419952"/>
    <x v="0"/>
    <x v="0"/>
    <x v="0"/>
    <x v="0"/>
    <x v="0"/>
    <x v="0"/>
    <x v="0"/>
    <x v="0"/>
    <n v="2.8606563259419953"/>
    <x v="0"/>
    <x v="0"/>
    <n v="0"/>
    <x v="0"/>
  </r>
  <r>
    <n v="69266"/>
    <n v="11"/>
    <n v="11"/>
    <n v="11"/>
    <n v="11"/>
    <m/>
    <m/>
    <m/>
    <n v="24055.257835201377"/>
    <x v="0"/>
    <x v="0"/>
    <x v="0"/>
    <x v="0"/>
    <x v="0"/>
    <x v="0"/>
    <x v="0"/>
    <x v="0"/>
    <n v="2.4055257835201376"/>
    <x v="0"/>
    <x v="0"/>
    <n v="0"/>
    <x v="0"/>
  </r>
  <r>
    <n v="69266"/>
    <n v="11"/>
    <n v="11"/>
    <n v="11"/>
    <n v="11"/>
    <m/>
    <m/>
    <m/>
    <n v="21285.06600466045"/>
    <x v="0"/>
    <x v="0"/>
    <x v="0"/>
    <x v="0"/>
    <x v="0"/>
    <x v="0"/>
    <x v="0"/>
    <x v="0"/>
    <n v="2.1285066004660451"/>
    <x v="0"/>
    <x v="0"/>
    <n v="0"/>
    <x v="0"/>
  </r>
  <r>
    <n v="69266"/>
    <n v="11"/>
    <n v="11"/>
    <n v="11"/>
    <n v="11"/>
    <m/>
    <m/>
    <m/>
    <n v="17282.047346483752"/>
    <x v="0"/>
    <x v="0"/>
    <x v="0"/>
    <x v="0"/>
    <x v="0"/>
    <x v="0"/>
    <x v="0"/>
    <x v="0"/>
    <n v="1.7282047346483753"/>
    <x v="0"/>
    <x v="0"/>
    <n v="0"/>
    <x v="0"/>
  </r>
  <r>
    <n v="69266"/>
    <n v="11"/>
    <n v="11"/>
    <n v="11"/>
    <n v="31"/>
    <m/>
    <m/>
    <m/>
    <n v="3304.8968919143899"/>
    <x v="0"/>
    <x v="0"/>
    <x v="0"/>
    <x v="0"/>
    <x v="0"/>
    <x v="0"/>
    <x v="1"/>
    <x v="1"/>
    <n v="0.33048968919143901"/>
    <x v="0"/>
    <x v="0"/>
    <n v="1"/>
    <x v="0"/>
  </r>
  <r>
    <n v="69266"/>
    <n v="11"/>
    <n v="11"/>
    <n v="11"/>
    <n v="11"/>
    <m/>
    <m/>
    <m/>
    <n v="11103.249200067585"/>
    <x v="0"/>
    <x v="0"/>
    <x v="0"/>
    <x v="0"/>
    <x v="0"/>
    <x v="0"/>
    <x v="0"/>
    <x v="0"/>
    <n v="1.1103249200067584"/>
    <x v="0"/>
    <x v="0"/>
    <n v="0"/>
    <x v="0"/>
  </r>
  <r>
    <n v="69266"/>
    <n v="11"/>
    <n v="11"/>
    <n v="11"/>
    <n v="11"/>
    <m/>
    <m/>
    <m/>
    <n v="28101.865624492642"/>
    <x v="0"/>
    <x v="0"/>
    <x v="0"/>
    <x v="0"/>
    <x v="0"/>
    <x v="0"/>
    <x v="0"/>
    <x v="0"/>
    <n v="2.8101865624492643"/>
    <x v="0"/>
    <x v="0"/>
    <n v="0"/>
    <x v="0"/>
  </r>
  <r>
    <n v="69266"/>
    <n v="11"/>
    <n v="11"/>
    <n v="11"/>
    <n v="11"/>
    <m/>
    <m/>
    <m/>
    <n v="12262.666205080739"/>
    <x v="0"/>
    <x v="0"/>
    <x v="0"/>
    <x v="0"/>
    <x v="0"/>
    <x v="0"/>
    <x v="0"/>
    <x v="0"/>
    <n v="1.2262666205080739"/>
    <x v="0"/>
    <x v="0"/>
    <n v="0"/>
    <x v="0"/>
  </r>
  <r>
    <n v="69266"/>
    <n v="11"/>
    <n v="11"/>
    <n v="11"/>
    <n v="11"/>
    <m/>
    <m/>
    <m/>
    <n v="55505.40664133164"/>
    <x v="0"/>
    <x v="0"/>
    <x v="0"/>
    <x v="0"/>
    <x v="0"/>
    <x v="0"/>
    <x v="0"/>
    <x v="0"/>
    <n v="5.5505406641331643"/>
    <x v="0"/>
    <x v="0"/>
    <n v="0"/>
    <x v="0"/>
  </r>
  <r>
    <n v="69266"/>
    <n v="11"/>
    <n v="11"/>
    <n v="11"/>
    <n v="11"/>
    <m/>
    <m/>
    <m/>
    <n v="25987.131967458496"/>
    <x v="0"/>
    <x v="0"/>
    <x v="0"/>
    <x v="0"/>
    <x v="0"/>
    <x v="0"/>
    <x v="0"/>
    <x v="0"/>
    <n v="2.5987131967458494"/>
    <x v="0"/>
    <x v="0"/>
    <n v="0"/>
    <x v="0"/>
  </r>
  <r>
    <n v="69266"/>
    <n v="11"/>
    <n v="11"/>
    <n v="11"/>
    <n v="11"/>
    <m/>
    <m/>
    <m/>
    <n v="33740.356396809126"/>
    <x v="0"/>
    <x v="0"/>
    <x v="0"/>
    <x v="0"/>
    <x v="0"/>
    <x v="0"/>
    <x v="0"/>
    <x v="0"/>
    <n v="3.3740356396809124"/>
    <x v="0"/>
    <x v="0"/>
    <n v="0"/>
    <x v="0"/>
  </r>
  <r>
    <n v="69266"/>
    <n v="11"/>
    <n v="11"/>
    <n v="11"/>
    <n v="11"/>
    <m/>
    <m/>
    <m/>
    <n v="17116.734048306906"/>
    <x v="0"/>
    <x v="0"/>
    <x v="0"/>
    <x v="0"/>
    <x v="0"/>
    <x v="0"/>
    <x v="0"/>
    <x v="0"/>
    <n v="1.7116734048306905"/>
    <x v="0"/>
    <x v="0"/>
    <n v="0"/>
    <x v="0"/>
  </r>
  <r>
    <n v="69266"/>
    <n v="11"/>
    <n v="11"/>
    <n v="11"/>
    <n v="11"/>
    <m/>
    <m/>
    <m/>
    <n v="19842.497573589637"/>
    <x v="0"/>
    <x v="0"/>
    <x v="0"/>
    <x v="0"/>
    <x v="0"/>
    <x v="0"/>
    <x v="0"/>
    <x v="0"/>
    <n v="1.9842497573589637"/>
    <x v="0"/>
    <x v="0"/>
    <n v="0"/>
    <x v="0"/>
  </r>
  <r>
    <n v="69266"/>
    <n v="11"/>
    <n v="11"/>
    <n v="11"/>
    <n v="11"/>
    <m/>
    <m/>
    <m/>
    <n v="27781.652698581431"/>
    <x v="0"/>
    <x v="0"/>
    <x v="0"/>
    <x v="0"/>
    <x v="0"/>
    <x v="0"/>
    <x v="0"/>
    <x v="0"/>
    <n v="2.7781652698581429"/>
    <x v="0"/>
    <x v="0"/>
    <n v="0"/>
    <x v="0"/>
  </r>
  <r>
    <n v="69266"/>
    <n v="11"/>
    <n v="11"/>
    <n v="11"/>
    <n v="11"/>
    <m/>
    <m/>
    <m/>
    <n v="1850.8267952962917"/>
    <x v="0"/>
    <x v="0"/>
    <x v="0"/>
    <x v="0"/>
    <x v="0"/>
    <x v="0"/>
    <x v="0"/>
    <x v="0"/>
    <n v="0.18508267952962917"/>
    <x v="0"/>
    <x v="0"/>
    <n v="0"/>
    <x v="0"/>
  </r>
  <r>
    <n v="69266"/>
    <n v="11"/>
    <n v="11"/>
    <n v="11"/>
    <n v="11"/>
    <m/>
    <m/>
    <m/>
    <n v="11810.164191168355"/>
    <x v="0"/>
    <x v="0"/>
    <x v="0"/>
    <x v="0"/>
    <x v="0"/>
    <x v="0"/>
    <x v="0"/>
    <x v="0"/>
    <n v="1.1810164191168355"/>
    <x v="0"/>
    <x v="0"/>
    <n v="0"/>
    <x v="0"/>
  </r>
  <r>
    <n v="69266"/>
    <n v="11"/>
    <n v="11"/>
    <n v="11"/>
    <n v="11"/>
    <m/>
    <m/>
    <m/>
    <n v="233122.30287944057"/>
    <x v="0"/>
    <x v="0"/>
    <x v="0"/>
    <x v="0"/>
    <x v="0"/>
    <x v="0"/>
    <x v="0"/>
    <x v="0"/>
    <n v="23.312230287944057"/>
    <x v="0"/>
    <x v="0"/>
    <n v="0"/>
    <x v="0"/>
  </r>
  <r>
    <n v="69266"/>
    <n v="11"/>
    <n v="11"/>
    <n v="11"/>
    <n v="11"/>
    <m/>
    <m/>
    <m/>
    <n v="6058.7378137767955"/>
    <x v="0"/>
    <x v="0"/>
    <x v="0"/>
    <x v="0"/>
    <x v="0"/>
    <x v="0"/>
    <x v="0"/>
    <x v="0"/>
    <n v="0.60587378137767955"/>
    <x v="0"/>
    <x v="0"/>
    <n v="0"/>
    <x v="0"/>
  </r>
  <r>
    <n v="69266"/>
    <n v="11"/>
    <n v="11"/>
    <n v="11"/>
    <n v="11"/>
    <m/>
    <m/>
    <m/>
    <n v="145965.2647175928"/>
    <x v="0"/>
    <x v="0"/>
    <x v="0"/>
    <x v="0"/>
    <x v="0"/>
    <x v="0"/>
    <x v="0"/>
    <x v="0"/>
    <n v="14.59652647175928"/>
    <x v="0"/>
    <x v="0"/>
    <n v="0"/>
    <x v="0"/>
  </r>
  <r>
    <n v="69266"/>
    <n v="11"/>
    <n v="11"/>
    <n v="11"/>
    <n v="11"/>
    <m/>
    <m/>
    <m/>
    <n v="278095.07503504545"/>
    <x v="0"/>
    <x v="0"/>
    <x v="0"/>
    <x v="0"/>
    <x v="0"/>
    <x v="0"/>
    <x v="0"/>
    <x v="0"/>
    <n v="27.809507503504545"/>
    <x v="0"/>
    <x v="0"/>
    <n v="0"/>
    <x v="0"/>
  </r>
  <r>
    <n v="69266"/>
    <n v="11"/>
    <n v="11"/>
    <n v="11"/>
    <n v="11"/>
    <m/>
    <m/>
    <m/>
    <n v="5601.3843464625006"/>
    <x v="0"/>
    <x v="0"/>
    <x v="0"/>
    <x v="0"/>
    <x v="0"/>
    <x v="0"/>
    <x v="0"/>
    <x v="0"/>
    <n v="0.56013843464625002"/>
    <x v="0"/>
    <x v="0"/>
    <n v="0"/>
    <x v="0"/>
  </r>
  <r>
    <n v="69266"/>
    <n v="11"/>
    <n v="11"/>
    <n v="11"/>
    <n v="11"/>
    <m/>
    <m/>
    <m/>
    <n v="43259.692855595771"/>
    <x v="0"/>
    <x v="0"/>
    <x v="0"/>
    <x v="0"/>
    <x v="0"/>
    <x v="0"/>
    <x v="0"/>
    <x v="0"/>
    <n v="4.3259692855595775"/>
    <x v="0"/>
    <x v="0"/>
    <n v="0"/>
    <x v="0"/>
  </r>
  <r>
    <n v="69266"/>
    <n v="11"/>
    <n v="11"/>
    <n v="11"/>
    <n v="11"/>
    <m/>
    <m/>
    <m/>
    <n v="7358.983030930769"/>
    <x v="0"/>
    <x v="0"/>
    <x v="0"/>
    <x v="0"/>
    <x v="0"/>
    <x v="0"/>
    <x v="0"/>
    <x v="0"/>
    <n v="0.73589830309307691"/>
    <x v="0"/>
    <x v="0"/>
    <n v="0"/>
    <x v="0"/>
  </r>
  <r>
    <n v="69266"/>
    <n v="11"/>
    <n v="11"/>
    <n v="11"/>
    <n v="11"/>
    <m/>
    <m/>
    <m/>
    <n v="57863.9144222303"/>
    <x v="0"/>
    <x v="0"/>
    <x v="0"/>
    <x v="0"/>
    <x v="0"/>
    <x v="0"/>
    <x v="0"/>
    <x v="0"/>
    <n v="5.7863914422230298"/>
    <x v="0"/>
    <x v="0"/>
    <n v="0"/>
    <x v="0"/>
  </r>
  <r>
    <n v="69266"/>
    <n v="11"/>
    <n v="11"/>
    <n v="11"/>
    <n v="11"/>
    <m/>
    <m/>
    <m/>
    <n v="10579.135079244077"/>
    <x v="0"/>
    <x v="0"/>
    <x v="0"/>
    <x v="0"/>
    <x v="0"/>
    <x v="0"/>
    <x v="0"/>
    <x v="0"/>
    <n v="1.0579135079244077"/>
    <x v="0"/>
    <x v="0"/>
    <n v="0"/>
    <x v="0"/>
  </r>
  <r>
    <n v="69266"/>
    <n v="11"/>
    <n v="11"/>
    <n v="11"/>
    <n v="11"/>
    <m/>
    <m/>
    <m/>
    <n v="78117.872829293483"/>
    <x v="0"/>
    <x v="0"/>
    <x v="0"/>
    <x v="0"/>
    <x v="0"/>
    <x v="0"/>
    <x v="0"/>
    <x v="0"/>
    <n v="7.8117872829293482"/>
    <x v="0"/>
    <x v="0"/>
    <n v="0"/>
    <x v="0"/>
  </r>
  <r>
    <n v="69266"/>
    <n v="11"/>
    <n v="11"/>
    <n v="11"/>
    <n v="11"/>
    <m/>
    <m/>
    <m/>
    <n v="17844.019874236565"/>
    <x v="0"/>
    <x v="0"/>
    <x v="0"/>
    <x v="0"/>
    <x v="0"/>
    <x v="0"/>
    <x v="0"/>
    <x v="0"/>
    <n v="1.7844019874236565"/>
    <x v="0"/>
    <x v="0"/>
    <n v="0"/>
    <x v="0"/>
  </r>
  <r>
    <n v="69266"/>
    <n v="11"/>
    <n v="11"/>
    <n v="11"/>
    <n v="11"/>
    <m/>
    <m/>
    <m/>
    <n v="215818.08677649059"/>
    <x v="0"/>
    <x v="0"/>
    <x v="0"/>
    <x v="0"/>
    <x v="0"/>
    <x v="0"/>
    <x v="0"/>
    <x v="0"/>
    <n v="21.581808677649057"/>
    <x v="0"/>
    <x v="0"/>
    <n v="0"/>
    <x v="0"/>
  </r>
  <r>
    <n v="69266"/>
    <n v="11"/>
    <n v="11"/>
    <n v="11"/>
    <n v="11"/>
    <m/>
    <m/>
    <m/>
    <n v="8.5798526003945312"/>
    <x v="0"/>
    <x v="0"/>
    <x v="0"/>
    <x v="0"/>
    <x v="0"/>
    <x v="0"/>
    <x v="0"/>
    <x v="0"/>
    <n v="8.579852600394531E-4"/>
    <x v="0"/>
    <x v="0"/>
    <n v="0"/>
    <x v="0"/>
  </r>
  <r>
    <n v="69266"/>
    <n v="11"/>
    <n v="11"/>
    <n v="11"/>
    <n v="11"/>
    <m/>
    <m/>
    <m/>
    <n v="5841.9446625602877"/>
    <x v="0"/>
    <x v="0"/>
    <x v="0"/>
    <x v="0"/>
    <x v="0"/>
    <x v="0"/>
    <x v="0"/>
    <x v="0"/>
    <n v="0.58419446625602878"/>
    <x v="0"/>
    <x v="0"/>
    <n v="0"/>
    <x v="0"/>
  </r>
  <r>
    <n v="69266"/>
    <n v="11"/>
    <n v="11"/>
    <n v="11"/>
    <n v="11"/>
    <m/>
    <m/>
    <m/>
    <n v="10526.460747522167"/>
    <x v="0"/>
    <x v="0"/>
    <x v="0"/>
    <x v="0"/>
    <x v="0"/>
    <x v="0"/>
    <x v="0"/>
    <x v="0"/>
    <n v="1.0526460747522168"/>
    <x v="0"/>
    <x v="0"/>
    <n v="0"/>
    <x v="0"/>
  </r>
  <r>
    <n v="69266"/>
    <n v="90"/>
    <n v="11"/>
    <n v="11"/>
    <n v="11"/>
    <m/>
    <m/>
    <m/>
    <n v="24.690808495193686"/>
    <x v="2"/>
    <x v="1"/>
    <x v="0"/>
    <x v="0"/>
    <x v="0"/>
    <x v="0"/>
    <x v="0"/>
    <x v="0"/>
    <n v="2.4690808495193687E-3"/>
    <x v="1"/>
    <x v="0"/>
    <n v="0"/>
    <x v="1"/>
  </r>
  <r>
    <n v="69266"/>
    <n v="12"/>
    <n v="12"/>
    <n v="11"/>
    <n v="11"/>
    <m/>
    <m/>
    <m/>
    <n v="145.28875467759136"/>
    <x v="3"/>
    <x v="0"/>
    <x v="1"/>
    <x v="0"/>
    <x v="0"/>
    <x v="0"/>
    <x v="0"/>
    <x v="0"/>
    <n v="1.4528875467759135E-2"/>
    <x v="0"/>
    <x v="0"/>
    <n v="0"/>
    <x v="0"/>
  </r>
  <r>
    <n v="69123"/>
    <n v="11"/>
    <n v="11"/>
    <n v="11"/>
    <n v="11"/>
    <m/>
    <m/>
    <m/>
    <n v="18359.404628298365"/>
    <x v="0"/>
    <x v="0"/>
    <x v="0"/>
    <x v="0"/>
    <x v="0"/>
    <x v="0"/>
    <x v="0"/>
    <x v="0"/>
    <n v="1.8359404628298366"/>
    <x v="0"/>
    <x v="0"/>
    <n v="0"/>
    <x v="0"/>
  </r>
  <r>
    <n v="69123"/>
    <n v="11"/>
    <n v="11"/>
    <n v="11"/>
    <n v="11"/>
    <m/>
    <m/>
    <m/>
    <n v="101823.91875228807"/>
    <x v="0"/>
    <x v="0"/>
    <x v="0"/>
    <x v="0"/>
    <x v="0"/>
    <x v="0"/>
    <x v="0"/>
    <x v="0"/>
    <n v="10.182391875228808"/>
    <x v="0"/>
    <x v="0"/>
    <n v="0"/>
    <x v="0"/>
  </r>
  <r>
    <n v="69123"/>
    <n v="11"/>
    <n v="11"/>
    <n v="11"/>
    <n v="11"/>
    <m/>
    <m/>
    <m/>
    <n v="6944.9543467722997"/>
    <x v="0"/>
    <x v="0"/>
    <x v="0"/>
    <x v="0"/>
    <x v="0"/>
    <x v="0"/>
    <x v="0"/>
    <x v="0"/>
    <n v="0.69449543467722996"/>
    <x v="0"/>
    <x v="0"/>
    <n v="0"/>
    <x v="0"/>
  </r>
  <r>
    <n v="69123"/>
    <n v="11"/>
    <n v="11"/>
    <n v="11"/>
    <n v="11"/>
    <m/>
    <m/>
    <m/>
    <n v="16104.809572191512"/>
    <x v="0"/>
    <x v="0"/>
    <x v="0"/>
    <x v="0"/>
    <x v="0"/>
    <x v="0"/>
    <x v="0"/>
    <x v="0"/>
    <n v="1.6104809572191512"/>
    <x v="0"/>
    <x v="0"/>
    <n v="0"/>
    <x v="0"/>
  </r>
  <r>
    <n v="69123"/>
    <n v="11"/>
    <n v="11"/>
    <n v="11"/>
    <n v="11"/>
    <m/>
    <m/>
    <m/>
    <n v="10777.817277314383"/>
    <x v="0"/>
    <x v="0"/>
    <x v="0"/>
    <x v="0"/>
    <x v="0"/>
    <x v="0"/>
    <x v="0"/>
    <x v="0"/>
    <n v="1.0777817277314383"/>
    <x v="0"/>
    <x v="0"/>
    <n v="0"/>
    <x v="0"/>
  </r>
  <r>
    <n v="69123"/>
    <n v="11"/>
    <n v="11"/>
    <n v="11"/>
    <n v="11"/>
    <m/>
    <m/>
    <m/>
    <n v="8107.6321740221701"/>
    <x v="0"/>
    <x v="0"/>
    <x v="0"/>
    <x v="0"/>
    <x v="0"/>
    <x v="0"/>
    <x v="0"/>
    <x v="0"/>
    <n v="0.81076321740221702"/>
    <x v="0"/>
    <x v="0"/>
    <n v="0"/>
    <x v="0"/>
  </r>
  <r>
    <n v="69123"/>
    <n v="11"/>
    <n v="11"/>
    <n v="11"/>
    <n v="11"/>
    <m/>
    <m/>
    <m/>
    <n v="5.0664385243673991"/>
    <x v="0"/>
    <x v="0"/>
    <x v="0"/>
    <x v="0"/>
    <x v="0"/>
    <x v="0"/>
    <x v="0"/>
    <x v="0"/>
    <n v="5.0664385243673988E-4"/>
    <x v="0"/>
    <x v="0"/>
    <n v="0"/>
    <x v="0"/>
  </r>
  <r>
    <n v="69123"/>
    <n v="11"/>
    <n v="11"/>
    <n v="11"/>
    <n v="11"/>
    <m/>
    <m/>
    <m/>
    <n v="9720.9183852420847"/>
    <x v="0"/>
    <x v="0"/>
    <x v="0"/>
    <x v="0"/>
    <x v="0"/>
    <x v="0"/>
    <x v="0"/>
    <x v="0"/>
    <n v="0.97209183852420844"/>
    <x v="0"/>
    <x v="0"/>
    <n v="0"/>
    <x v="0"/>
  </r>
  <r>
    <n v="69123"/>
    <n v="11"/>
    <n v="11"/>
    <n v="11"/>
    <n v="11"/>
    <m/>
    <m/>
    <m/>
    <n v="23353.816096232444"/>
    <x v="0"/>
    <x v="0"/>
    <x v="0"/>
    <x v="0"/>
    <x v="0"/>
    <x v="0"/>
    <x v="0"/>
    <x v="0"/>
    <n v="2.3353816096232443"/>
    <x v="0"/>
    <x v="0"/>
    <n v="0"/>
    <x v="0"/>
  </r>
  <r>
    <n v="69123"/>
    <n v="11"/>
    <n v="11"/>
    <n v="11"/>
    <n v="11"/>
    <m/>
    <m/>
    <m/>
    <n v="32658.365308754841"/>
    <x v="0"/>
    <x v="0"/>
    <x v="0"/>
    <x v="0"/>
    <x v="0"/>
    <x v="0"/>
    <x v="0"/>
    <x v="0"/>
    <n v="3.2658365308754842"/>
    <x v="0"/>
    <x v="0"/>
    <n v="0"/>
    <x v="0"/>
  </r>
  <r>
    <n v="69123"/>
    <n v="11"/>
    <n v="11"/>
    <n v="11"/>
    <n v="11"/>
    <m/>
    <m/>
    <m/>
    <n v="5087.3261581603183"/>
    <x v="0"/>
    <x v="0"/>
    <x v="0"/>
    <x v="0"/>
    <x v="0"/>
    <x v="0"/>
    <x v="0"/>
    <x v="0"/>
    <n v="0.5087326158160318"/>
    <x v="0"/>
    <x v="0"/>
    <n v="0"/>
    <x v="0"/>
  </r>
  <r>
    <n v="69123"/>
    <n v="11"/>
    <n v="11"/>
    <n v="11"/>
    <n v="11"/>
    <m/>
    <m/>
    <m/>
    <n v="91.065626328804314"/>
    <x v="0"/>
    <x v="0"/>
    <x v="0"/>
    <x v="0"/>
    <x v="0"/>
    <x v="0"/>
    <x v="0"/>
    <x v="0"/>
    <n v="9.1065626328804307E-3"/>
    <x v="0"/>
    <x v="0"/>
    <n v="0"/>
    <x v="0"/>
  </r>
  <r>
    <n v="69123"/>
    <n v="11"/>
    <n v="11"/>
    <n v="11"/>
    <n v="11"/>
    <m/>
    <m/>
    <m/>
    <n v="78.640406676291207"/>
    <x v="0"/>
    <x v="0"/>
    <x v="0"/>
    <x v="0"/>
    <x v="0"/>
    <x v="0"/>
    <x v="0"/>
    <x v="0"/>
    <n v="7.8640406676291214E-3"/>
    <x v="0"/>
    <x v="0"/>
    <n v="0"/>
    <x v="0"/>
  </r>
  <r>
    <n v="69123"/>
    <n v="11"/>
    <n v="11"/>
    <n v="11"/>
    <n v="11"/>
    <m/>
    <m/>
    <m/>
    <n v="12836.155384061964"/>
    <x v="0"/>
    <x v="0"/>
    <x v="0"/>
    <x v="0"/>
    <x v="0"/>
    <x v="0"/>
    <x v="0"/>
    <x v="0"/>
    <n v="1.2836155384061965"/>
    <x v="0"/>
    <x v="0"/>
    <n v="0"/>
    <x v="0"/>
  </r>
  <r>
    <n v="69123"/>
    <n v="11"/>
    <n v="11"/>
    <n v="11"/>
    <n v="11"/>
    <m/>
    <m/>
    <m/>
    <n v="18054.962634091058"/>
    <x v="0"/>
    <x v="0"/>
    <x v="0"/>
    <x v="0"/>
    <x v="0"/>
    <x v="0"/>
    <x v="0"/>
    <x v="0"/>
    <n v="1.8054962634091059"/>
    <x v="0"/>
    <x v="0"/>
    <n v="0"/>
    <x v="0"/>
  </r>
  <r>
    <n v="69123"/>
    <n v="11"/>
    <n v="11"/>
    <n v="11"/>
    <n v="11"/>
    <m/>
    <m/>
    <m/>
    <n v="17.903259907379134"/>
    <x v="0"/>
    <x v="0"/>
    <x v="0"/>
    <x v="0"/>
    <x v="0"/>
    <x v="0"/>
    <x v="0"/>
    <x v="0"/>
    <n v="1.7903259907379133E-3"/>
    <x v="0"/>
    <x v="0"/>
    <n v="0"/>
    <x v="0"/>
  </r>
  <r>
    <n v="69123"/>
    <n v="11"/>
    <n v="11"/>
    <n v="11"/>
    <n v="11"/>
    <m/>
    <m/>
    <m/>
    <n v="112.21277054944568"/>
    <x v="0"/>
    <x v="0"/>
    <x v="0"/>
    <x v="0"/>
    <x v="0"/>
    <x v="0"/>
    <x v="0"/>
    <x v="0"/>
    <n v="1.1221277054944568E-2"/>
    <x v="0"/>
    <x v="0"/>
    <n v="0"/>
    <x v="0"/>
  </r>
  <r>
    <n v="69123"/>
    <n v="11"/>
    <n v="11"/>
    <n v="11"/>
    <n v="11"/>
    <m/>
    <m/>
    <m/>
    <n v="2.9048943740150603"/>
    <x v="0"/>
    <x v="0"/>
    <x v="0"/>
    <x v="0"/>
    <x v="0"/>
    <x v="0"/>
    <x v="0"/>
    <x v="0"/>
    <n v="2.9048943740150602E-4"/>
    <x v="0"/>
    <x v="0"/>
    <n v="0"/>
    <x v="0"/>
  </r>
  <r>
    <n v="69123"/>
    <n v="11"/>
    <n v="11"/>
    <n v="11"/>
    <n v="11"/>
    <m/>
    <m/>
    <m/>
    <n v="11157.212770183993"/>
    <x v="0"/>
    <x v="0"/>
    <x v="0"/>
    <x v="0"/>
    <x v="0"/>
    <x v="0"/>
    <x v="0"/>
    <x v="0"/>
    <n v="1.1157212770183993"/>
    <x v="0"/>
    <x v="0"/>
    <n v="0"/>
    <x v="0"/>
  </r>
  <r>
    <n v="69123"/>
    <n v="11"/>
    <n v="11"/>
    <n v="11"/>
    <n v="11"/>
    <m/>
    <m/>
    <m/>
    <n v="26.150476659831462"/>
    <x v="0"/>
    <x v="0"/>
    <x v="0"/>
    <x v="0"/>
    <x v="0"/>
    <x v="0"/>
    <x v="0"/>
    <x v="0"/>
    <n v="2.6150476659831464E-3"/>
    <x v="0"/>
    <x v="0"/>
    <n v="0"/>
    <x v="0"/>
  </r>
  <r>
    <n v="69123"/>
    <n v="11"/>
    <n v="11"/>
    <n v="11"/>
    <n v="11"/>
    <m/>
    <m/>
    <m/>
    <n v="53633.010348165779"/>
    <x v="0"/>
    <x v="0"/>
    <x v="0"/>
    <x v="0"/>
    <x v="0"/>
    <x v="0"/>
    <x v="0"/>
    <x v="0"/>
    <n v="5.3633010348165779"/>
    <x v="0"/>
    <x v="0"/>
    <n v="0"/>
    <x v="0"/>
  </r>
  <r>
    <n v="69123"/>
    <n v="11"/>
    <n v="11"/>
    <n v="11"/>
    <n v="11"/>
    <m/>
    <m/>
    <m/>
    <n v="144.99024574528687"/>
    <x v="0"/>
    <x v="0"/>
    <x v="0"/>
    <x v="0"/>
    <x v="0"/>
    <x v="0"/>
    <x v="0"/>
    <x v="0"/>
    <n v="1.4499024574528688E-2"/>
    <x v="0"/>
    <x v="0"/>
    <n v="0"/>
    <x v="0"/>
  </r>
  <r>
    <n v="69123"/>
    <n v="11"/>
    <n v="11"/>
    <n v="11"/>
    <n v="11"/>
    <m/>
    <m/>
    <m/>
    <n v="145.83088276207121"/>
    <x v="0"/>
    <x v="0"/>
    <x v="0"/>
    <x v="0"/>
    <x v="0"/>
    <x v="0"/>
    <x v="0"/>
    <x v="0"/>
    <n v="1.4583088276207121E-2"/>
    <x v="0"/>
    <x v="0"/>
    <n v="0"/>
    <x v="0"/>
  </r>
  <r>
    <n v="69123"/>
    <n v="11"/>
    <n v="11"/>
    <n v="11"/>
    <n v="11"/>
    <m/>
    <m/>
    <m/>
    <n v="15023.579445084282"/>
    <x v="0"/>
    <x v="0"/>
    <x v="0"/>
    <x v="0"/>
    <x v="0"/>
    <x v="0"/>
    <x v="0"/>
    <x v="0"/>
    <n v="1.5023579445084283"/>
    <x v="0"/>
    <x v="0"/>
    <n v="0"/>
    <x v="0"/>
  </r>
  <r>
    <n v="69123"/>
    <n v="11"/>
    <n v="11"/>
    <n v="11"/>
    <n v="11"/>
    <m/>
    <m/>
    <m/>
    <n v="26345.715210636045"/>
    <x v="0"/>
    <x v="0"/>
    <x v="0"/>
    <x v="0"/>
    <x v="0"/>
    <x v="0"/>
    <x v="0"/>
    <x v="0"/>
    <n v="2.6345715210636045"/>
    <x v="0"/>
    <x v="0"/>
    <n v="0"/>
    <x v="0"/>
  </r>
  <r>
    <n v="69123"/>
    <n v="11"/>
    <n v="11"/>
    <n v="11"/>
    <n v="11"/>
    <m/>
    <m/>
    <m/>
    <n v="27141.071715125694"/>
    <x v="0"/>
    <x v="0"/>
    <x v="0"/>
    <x v="0"/>
    <x v="0"/>
    <x v="0"/>
    <x v="0"/>
    <x v="0"/>
    <n v="2.7141071715125693"/>
    <x v="0"/>
    <x v="0"/>
    <n v="0"/>
    <x v="0"/>
  </r>
  <r>
    <n v="69123"/>
    <n v="11"/>
    <n v="11"/>
    <n v="11"/>
    <n v="11"/>
    <m/>
    <m/>
    <m/>
    <n v="5634.1983272714879"/>
    <x v="0"/>
    <x v="0"/>
    <x v="0"/>
    <x v="0"/>
    <x v="0"/>
    <x v="0"/>
    <x v="0"/>
    <x v="0"/>
    <n v="0.56341983272714879"/>
    <x v="0"/>
    <x v="0"/>
    <n v="0"/>
    <x v="0"/>
  </r>
  <r>
    <n v="69123"/>
    <n v="11"/>
    <n v="11"/>
    <n v="11"/>
    <n v="11"/>
    <m/>
    <m/>
    <m/>
    <n v="162.2136556023253"/>
    <x v="0"/>
    <x v="0"/>
    <x v="0"/>
    <x v="0"/>
    <x v="0"/>
    <x v="0"/>
    <x v="0"/>
    <x v="0"/>
    <n v="1.6221365560232532E-2"/>
    <x v="0"/>
    <x v="0"/>
    <n v="0"/>
    <x v="0"/>
  </r>
  <r>
    <n v="69123"/>
    <n v="11"/>
    <n v="11"/>
    <n v="11"/>
    <n v="11"/>
    <m/>
    <m/>
    <m/>
    <n v="8915.9523534229775"/>
    <x v="0"/>
    <x v="0"/>
    <x v="0"/>
    <x v="0"/>
    <x v="0"/>
    <x v="0"/>
    <x v="0"/>
    <x v="0"/>
    <n v="0.89159523534229779"/>
    <x v="0"/>
    <x v="0"/>
    <n v="0"/>
    <x v="0"/>
  </r>
  <r>
    <n v="69123"/>
    <n v="11"/>
    <n v="11"/>
    <n v="11"/>
    <n v="11"/>
    <m/>
    <m/>
    <m/>
    <n v="209.44826187523094"/>
    <x v="0"/>
    <x v="0"/>
    <x v="0"/>
    <x v="0"/>
    <x v="0"/>
    <x v="0"/>
    <x v="0"/>
    <x v="0"/>
    <n v="2.0944826187523094E-2"/>
    <x v="0"/>
    <x v="0"/>
    <n v="0"/>
    <x v="0"/>
  </r>
  <r>
    <n v="69123"/>
    <n v="11"/>
    <n v="11"/>
    <n v="11"/>
    <n v="11"/>
    <m/>
    <m/>
    <m/>
    <n v="91.678653713892288"/>
    <x v="0"/>
    <x v="0"/>
    <x v="0"/>
    <x v="0"/>
    <x v="0"/>
    <x v="0"/>
    <x v="0"/>
    <x v="0"/>
    <n v="9.1678653713892291E-3"/>
    <x v="0"/>
    <x v="0"/>
    <n v="0"/>
    <x v="0"/>
  </r>
  <r>
    <n v="69123"/>
    <n v="11"/>
    <n v="11"/>
    <n v="11"/>
    <n v="11"/>
    <m/>
    <m/>
    <m/>
    <n v="35066.899925621015"/>
    <x v="0"/>
    <x v="0"/>
    <x v="0"/>
    <x v="0"/>
    <x v="0"/>
    <x v="0"/>
    <x v="0"/>
    <x v="0"/>
    <n v="3.5066899925621016"/>
    <x v="0"/>
    <x v="0"/>
    <n v="0"/>
    <x v="0"/>
  </r>
  <r>
    <n v="69123"/>
    <n v="11"/>
    <n v="11"/>
    <n v="11"/>
    <n v="11"/>
    <m/>
    <m/>
    <m/>
    <n v="4.8961921870421037"/>
    <x v="0"/>
    <x v="0"/>
    <x v="0"/>
    <x v="0"/>
    <x v="0"/>
    <x v="0"/>
    <x v="0"/>
    <x v="0"/>
    <n v="4.896192187042104E-4"/>
    <x v="0"/>
    <x v="0"/>
    <n v="0"/>
    <x v="0"/>
  </r>
  <r>
    <n v="69123"/>
    <n v="11"/>
    <n v="11"/>
    <n v="11"/>
    <n v="11"/>
    <m/>
    <m/>
    <m/>
    <n v="814.08797917786239"/>
    <x v="0"/>
    <x v="0"/>
    <x v="0"/>
    <x v="0"/>
    <x v="0"/>
    <x v="0"/>
    <x v="0"/>
    <x v="0"/>
    <n v="8.1408797917786241E-2"/>
    <x v="0"/>
    <x v="0"/>
    <n v="0"/>
    <x v="0"/>
  </r>
  <r>
    <n v="69123"/>
    <n v="11"/>
    <n v="11"/>
    <n v="11"/>
    <n v="11"/>
    <m/>
    <m/>
    <m/>
    <n v="279.80481887934951"/>
    <x v="0"/>
    <x v="0"/>
    <x v="0"/>
    <x v="0"/>
    <x v="0"/>
    <x v="0"/>
    <x v="0"/>
    <x v="0"/>
    <n v="2.7980481887934953E-2"/>
    <x v="0"/>
    <x v="0"/>
    <n v="0"/>
    <x v="0"/>
  </r>
  <r>
    <n v="69123"/>
    <n v="51"/>
    <n v="11"/>
    <n v="11"/>
    <n v="11"/>
    <m/>
    <m/>
    <m/>
    <n v="261.88570603077693"/>
    <x v="4"/>
    <x v="2"/>
    <x v="0"/>
    <x v="0"/>
    <x v="0"/>
    <x v="0"/>
    <x v="0"/>
    <x v="0"/>
    <n v="2.6188570603077693E-2"/>
    <x v="1"/>
    <x v="0"/>
    <n v="0"/>
    <x v="1"/>
  </r>
  <r>
    <n v="69266"/>
    <n v="11"/>
    <n v="11"/>
    <n v="11"/>
    <n v="11"/>
    <m/>
    <m/>
    <m/>
    <n v="42850.896833009167"/>
    <x v="0"/>
    <x v="0"/>
    <x v="0"/>
    <x v="0"/>
    <x v="0"/>
    <x v="0"/>
    <x v="0"/>
    <x v="0"/>
    <n v="4.2850896833009164"/>
    <x v="0"/>
    <x v="0"/>
    <n v="0"/>
    <x v="0"/>
  </r>
  <r>
    <n v="69123"/>
    <n v="11"/>
    <n v="11"/>
    <n v="11"/>
    <n v="11"/>
    <m/>
    <m/>
    <m/>
    <n v="29579.043784083104"/>
    <x v="0"/>
    <x v="0"/>
    <x v="0"/>
    <x v="0"/>
    <x v="0"/>
    <x v="0"/>
    <x v="0"/>
    <x v="0"/>
    <n v="2.9579043784083106"/>
    <x v="0"/>
    <x v="0"/>
    <n v="0"/>
    <x v="0"/>
  </r>
  <r>
    <n v="69123"/>
    <n v="11"/>
    <n v="11"/>
    <n v="11"/>
    <n v="11"/>
    <m/>
    <m/>
    <m/>
    <n v="45211.759600563193"/>
    <x v="0"/>
    <x v="0"/>
    <x v="0"/>
    <x v="0"/>
    <x v="0"/>
    <x v="0"/>
    <x v="0"/>
    <x v="0"/>
    <n v="4.5211759600563193"/>
    <x v="0"/>
    <x v="0"/>
    <n v="0"/>
    <x v="0"/>
  </r>
  <r>
    <n v="69123"/>
    <n v="11"/>
    <n v="11"/>
    <n v="11"/>
    <n v="11"/>
    <m/>
    <m/>
    <m/>
    <n v="16187.880149923727"/>
    <x v="0"/>
    <x v="0"/>
    <x v="0"/>
    <x v="0"/>
    <x v="0"/>
    <x v="0"/>
    <x v="0"/>
    <x v="0"/>
    <n v="1.6187880149923728"/>
    <x v="0"/>
    <x v="0"/>
    <n v="0"/>
    <x v="0"/>
  </r>
  <r>
    <n v="69123"/>
    <n v="11"/>
    <n v="11"/>
    <n v="11"/>
    <n v="11"/>
    <m/>
    <m/>
    <m/>
    <n v="74077.592040740841"/>
    <x v="0"/>
    <x v="0"/>
    <x v="0"/>
    <x v="0"/>
    <x v="0"/>
    <x v="0"/>
    <x v="0"/>
    <x v="0"/>
    <n v="7.4077592040740843"/>
    <x v="0"/>
    <x v="0"/>
    <n v="0"/>
    <x v="0"/>
  </r>
  <r>
    <n v="69123"/>
    <n v="11"/>
    <n v="11"/>
    <n v="11"/>
    <n v="11"/>
    <m/>
    <m/>
    <m/>
    <n v="139476.80853477109"/>
    <x v="0"/>
    <x v="0"/>
    <x v="0"/>
    <x v="0"/>
    <x v="0"/>
    <x v="0"/>
    <x v="0"/>
    <x v="0"/>
    <n v="13.94768085347711"/>
    <x v="0"/>
    <x v="0"/>
    <n v="0"/>
    <x v="0"/>
  </r>
  <r>
    <n v="69123"/>
    <n v="11"/>
    <n v="11"/>
    <n v="11"/>
    <n v="11"/>
    <m/>
    <m/>
    <m/>
    <n v="147701.61134375111"/>
    <x v="0"/>
    <x v="0"/>
    <x v="0"/>
    <x v="0"/>
    <x v="0"/>
    <x v="0"/>
    <x v="0"/>
    <x v="0"/>
    <n v="14.77016113437511"/>
    <x v="0"/>
    <x v="0"/>
    <n v="0"/>
    <x v="0"/>
  </r>
  <r>
    <n v="69123"/>
    <n v="11"/>
    <n v="11"/>
    <n v="11"/>
    <n v="11"/>
    <m/>
    <m/>
    <m/>
    <n v="20628.147765697398"/>
    <x v="0"/>
    <x v="0"/>
    <x v="0"/>
    <x v="0"/>
    <x v="0"/>
    <x v="0"/>
    <x v="0"/>
    <x v="0"/>
    <n v="2.06281477656974"/>
    <x v="0"/>
    <x v="0"/>
    <n v="0"/>
    <x v="0"/>
  </r>
  <r>
    <n v="69123"/>
    <n v="11"/>
    <n v="11"/>
    <n v="11"/>
    <n v="11"/>
    <m/>
    <m/>
    <m/>
    <n v="100935.11854707699"/>
    <x v="0"/>
    <x v="0"/>
    <x v="0"/>
    <x v="0"/>
    <x v="0"/>
    <x v="0"/>
    <x v="0"/>
    <x v="0"/>
    <n v="10.093511854707698"/>
    <x v="0"/>
    <x v="0"/>
    <n v="0"/>
    <x v="0"/>
  </r>
  <r>
    <n v="69123"/>
    <n v="11"/>
    <n v="11"/>
    <n v="11"/>
    <n v="11"/>
    <m/>
    <m/>
    <m/>
    <n v="113814.227499078"/>
    <x v="0"/>
    <x v="0"/>
    <x v="0"/>
    <x v="0"/>
    <x v="0"/>
    <x v="0"/>
    <x v="0"/>
    <x v="0"/>
    <n v="11.3814227499078"/>
    <x v="0"/>
    <x v="0"/>
    <n v="0"/>
    <x v="0"/>
  </r>
  <r>
    <n v="69123"/>
    <n v="11"/>
    <n v="11"/>
    <n v="11"/>
    <n v="11"/>
    <m/>
    <m/>
    <m/>
    <n v="36822.070977734351"/>
    <x v="0"/>
    <x v="0"/>
    <x v="0"/>
    <x v="0"/>
    <x v="0"/>
    <x v="0"/>
    <x v="0"/>
    <x v="0"/>
    <n v="3.6822070977734351"/>
    <x v="0"/>
    <x v="0"/>
    <n v="0"/>
    <x v="0"/>
  </r>
  <r>
    <n v="69123"/>
    <n v="11"/>
    <n v="11"/>
    <n v="11"/>
    <n v="90"/>
    <m/>
    <m/>
    <m/>
    <n v="12584.661776766987"/>
    <x v="0"/>
    <x v="0"/>
    <x v="0"/>
    <x v="0"/>
    <x v="0"/>
    <x v="0"/>
    <x v="2"/>
    <x v="1"/>
    <n v="1.2584661776766988"/>
    <x v="0"/>
    <x v="0"/>
    <n v="1"/>
    <x v="0"/>
  </r>
  <r>
    <n v="69123"/>
    <n v="11"/>
    <n v="11"/>
    <n v="11"/>
    <n v="11"/>
    <m/>
    <m/>
    <m/>
    <n v="28534.429322858479"/>
    <x v="0"/>
    <x v="0"/>
    <x v="0"/>
    <x v="0"/>
    <x v="0"/>
    <x v="0"/>
    <x v="0"/>
    <x v="0"/>
    <n v="2.8534429322858479"/>
    <x v="0"/>
    <x v="0"/>
    <n v="0"/>
    <x v="0"/>
  </r>
  <r>
    <n v="69123"/>
    <n v="11"/>
    <n v="11"/>
    <n v="11"/>
    <n v="11"/>
    <m/>
    <m/>
    <m/>
    <n v="61851.551741589785"/>
    <x v="0"/>
    <x v="0"/>
    <x v="0"/>
    <x v="0"/>
    <x v="0"/>
    <x v="0"/>
    <x v="0"/>
    <x v="0"/>
    <n v="6.1851551741589788"/>
    <x v="0"/>
    <x v="0"/>
    <n v="0"/>
    <x v="0"/>
  </r>
  <r>
    <n v="69123"/>
    <n v="11"/>
    <n v="11"/>
    <n v="11"/>
    <n v="11"/>
    <m/>
    <m/>
    <m/>
    <n v="290688.55004622106"/>
    <x v="0"/>
    <x v="0"/>
    <x v="0"/>
    <x v="0"/>
    <x v="0"/>
    <x v="0"/>
    <x v="0"/>
    <x v="0"/>
    <n v="29.068855004622105"/>
    <x v="0"/>
    <x v="0"/>
    <n v="0"/>
    <x v="0"/>
  </r>
  <r>
    <n v="69123"/>
    <n v="11"/>
    <n v="11"/>
    <n v="11"/>
    <n v="11"/>
    <m/>
    <m/>
    <m/>
    <n v="100428.48992216757"/>
    <x v="0"/>
    <x v="0"/>
    <x v="0"/>
    <x v="0"/>
    <x v="0"/>
    <x v="0"/>
    <x v="0"/>
    <x v="0"/>
    <n v="10.042848992216758"/>
    <x v="0"/>
    <x v="0"/>
    <n v="0"/>
    <x v="0"/>
  </r>
  <r>
    <n v="69123"/>
    <n v="11"/>
    <n v="11"/>
    <n v="11"/>
    <n v="11"/>
    <m/>
    <m/>
    <m/>
    <n v="24620.339016507776"/>
    <x v="0"/>
    <x v="0"/>
    <x v="0"/>
    <x v="0"/>
    <x v="0"/>
    <x v="0"/>
    <x v="0"/>
    <x v="0"/>
    <n v="2.4620339016507775"/>
    <x v="0"/>
    <x v="0"/>
    <n v="0"/>
    <x v="0"/>
  </r>
  <r>
    <n v="69123"/>
    <n v="11"/>
    <n v="11"/>
    <n v="11"/>
    <n v="11"/>
    <m/>
    <m/>
    <m/>
    <n v="33887.963667657154"/>
    <x v="0"/>
    <x v="0"/>
    <x v="0"/>
    <x v="0"/>
    <x v="0"/>
    <x v="0"/>
    <x v="0"/>
    <x v="0"/>
    <n v="3.3887963667657153"/>
    <x v="0"/>
    <x v="0"/>
    <n v="0"/>
    <x v="0"/>
  </r>
  <r>
    <n v="69123"/>
    <n v="11"/>
    <n v="11"/>
    <n v="11"/>
    <n v="11"/>
    <m/>
    <m/>
    <m/>
    <n v="34863.06170369903"/>
    <x v="0"/>
    <x v="0"/>
    <x v="0"/>
    <x v="0"/>
    <x v="0"/>
    <x v="0"/>
    <x v="0"/>
    <x v="0"/>
    <n v="3.486306170369903"/>
    <x v="0"/>
    <x v="0"/>
    <n v="0"/>
    <x v="0"/>
  </r>
  <r>
    <n v="69123"/>
    <n v="11"/>
    <n v="11"/>
    <n v="11"/>
    <n v="11"/>
    <m/>
    <m/>
    <m/>
    <n v="32628.093638429309"/>
    <x v="0"/>
    <x v="0"/>
    <x v="0"/>
    <x v="0"/>
    <x v="0"/>
    <x v="0"/>
    <x v="0"/>
    <x v="0"/>
    <n v="3.2628093638429307"/>
    <x v="0"/>
    <x v="0"/>
    <n v="0"/>
    <x v="0"/>
  </r>
  <r>
    <n v="69123"/>
    <n v="11"/>
    <n v="11"/>
    <n v="11"/>
    <n v="11"/>
    <m/>
    <m/>
    <m/>
    <n v="30799.066271083531"/>
    <x v="0"/>
    <x v="0"/>
    <x v="0"/>
    <x v="0"/>
    <x v="0"/>
    <x v="0"/>
    <x v="0"/>
    <x v="0"/>
    <n v="3.0799066271083531"/>
    <x v="0"/>
    <x v="0"/>
    <n v="0"/>
    <x v="0"/>
  </r>
  <r>
    <n v="69123"/>
    <n v="11"/>
    <n v="11"/>
    <n v="11"/>
    <n v="11"/>
    <m/>
    <m/>
    <m/>
    <n v="21309.625404827602"/>
    <x v="0"/>
    <x v="0"/>
    <x v="0"/>
    <x v="0"/>
    <x v="0"/>
    <x v="0"/>
    <x v="0"/>
    <x v="0"/>
    <n v="2.1309625404827601"/>
    <x v="0"/>
    <x v="0"/>
    <n v="0"/>
    <x v="0"/>
  </r>
  <r>
    <n v="69123"/>
    <n v="11"/>
    <n v="11"/>
    <n v="11"/>
    <n v="11"/>
    <m/>
    <m/>
    <m/>
    <n v="74856.854937257551"/>
    <x v="0"/>
    <x v="0"/>
    <x v="0"/>
    <x v="0"/>
    <x v="0"/>
    <x v="0"/>
    <x v="0"/>
    <x v="0"/>
    <n v="7.4856854937257546"/>
    <x v="0"/>
    <x v="0"/>
    <n v="0"/>
    <x v="0"/>
  </r>
  <r>
    <n v="69123"/>
    <n v="11"/>
    <n v="11"/>
    <n v="11"/>
    <n v="11"/>
    <m/>
    <m/>
    <m/>
    <n v="350225.8003711605"/>
    <x v="0"/>
    <x v="0"/>
    <x v="0"/>
    <x v="0"/>
    <x v="0"/>
    <x v="0"/>
    <x v="0"/>
    <x v="0"/>
    <n v="35.02258003711605"/>
    <x v="0"/>
    <x v="0"/>
    <n v="0"/>
    <x v="0"/>
  </r>
  <r>
    <n v="69123"/>
    <n v="11"/>
    <n v="11"/>
    <n v="11"/>
    <n v="11"/>
    <m/>
    <m/>
    <m/>
    <n v="2799.9682876861116"/>
    <x v="0"/>
    <x v="0"/>
    <x v="0"/>
    <x v="0"/>
    <x v="0"/>
    <x v="0"/>
    <x v="0"/>
    <x v="0"/>
    <n v="0.27999682876861115"/>
    <x v="0"/>
    <x v="0"/>
    <n v="0"/>
    <x v="0"/>
  </r>
  <r>
    <n v="69123"/>
    <n v="11"/>
    <n v="11"/>
    <n v="11"/>
    <n v="11"/>
    <m/>
    <m/>
    <m/>
    <n v="33260.957534230954"/>
    <x v="0"/>
    <x v="0"/>
    <x v="0"/>
    <x v="0"/>
    <x v="0"/>
    <x v="0"/>
    <x v="0"/>
    <x v="0"/>
    <n v="3.3260957534230955"/>
    <x v="0"/>
    <x v="0"/>
    <n v="0"/>
    <x v="0"/>
  </r>
  <r>
    <n v="69123"/>
    <n v="11"/>
    <n v="11"/>
    <n v="11"/>
    <n v="11"/>
    <m/>
    <m/>
    <m/>
    <n v="77982.712164208278"/>
    <x v="0"/>
    <x v="0"/>
    <x v="0"/>
    <x v="0"/>
    <x v="0"/>
    <x v="0"/>
    <x v="0"/>
    <x v="0"/>
    <n v="7.7982712164208277"/>
    <x v="0"/>
    <x v="0"/>
    <n v="0"/>
    <x v="0"/>
  </r>
  <r>
    <n v="69123"/>
    <n v="11"/>
    <n v="11"/>
    <n v="11"/>
    <n v="11"/>
    <m/>
    <m/>
    <m/>
    <n v="102270.90043639651"/>
    <x v="0"/>
    <x v="0"/>
    <x v="0"/>
    <x v="0"/>
    <x v="0"/>
    <x v="0"/>
    <x v="0"/>
    <x v="0"/>
    <n v="10.227090043639651"/>
    <x v="0"/>
    <x v="0"/>
    <n v="0"/>
    <x v="0"/>
  </r>
  <r>
    <n v="69123"/>
    <n v="11"/>
    <n v="11"/>
    <n v="11"/>
    <n v="11"/>
    <m/>
    <m/>
    <m/>
    <n v="20391.339533282095"/>
    <x v="0"/>
    <x v="0"/>
    <x v="0"/>
    <x v="0"/>
    <x v="0"/>
    <x v="0"/>
    <x v="0"/>
    <x v="0"/>
    <n v="2.0391339533282093"/>
    <x v="0"/>
    <x v="0"/>
    <n v="0"/>
    <x v="0"/>
  </r>
  <r>
    <n v="69123"/>
    <n v="11"/>
    <n v="11"/>
    <n v="11"/>
    <n v="11"/>
    <m/>
    <m/>
    <m/>
    <n v="80163.220973120187"/>
    <x v="0"/>
    <x v="0"/>
    <x v="0"/>
    <x v="0"/>
    <x v="0"/>
    <x v="0"/>
    <x v="0"/>
    <x v="0"/>
    <n v="8.0163220973120186"/>
    <x v="0"/>
    <x v="0"/>
    <n v="0"/>
    <x v="0"/>
  </r>
  <r>
    <n v="69123"/>
    <n v="11"/>
    <n v="11"/>
    <n v="11"/>
    <n v="11"/>
    <m/>
    <m/>
    <m/>
    <n v="35745.430568273689"/>
    <x v="0"/>
    <x v="0"/>
    <x v="0"/>
    <x v="0"/>
    <x v="0"/>
    <x v="0"/>
    <x v="0"/>
    <x v="0"/>
    <n v="3.5745430568273688"/>
    <x v="0"/>
    <x v="0"/>
    <n v="0"/>
    <x v="0"/>
  </r>
  <r>
    <n v="69123"/>
    <n v="11"/>
    <n v="11"/>
    <n v="11"/>
    <n v="11"/>
    <m/>
    <m/>
    <m/>
    <n v="90611.049624543506"/>
    <x v="0"/>
    <x v="0"/>
    <x v="0"/>
    <x v="0"/>
    <x v="0"/>
    <x v="0"/>
    <x v="0"/>
    <x v="0"/>
    <n v="9.0611049624543512"/>
    <x v="0"/>
    <x v="0"/>
    <n v="0"/>
    <x v="0"/>
  </r>
  <r>
    <n v="69123"/>
    <n v="11"/>
    <n v="11"/>
    <n v="11"/>
    <n v="11"/>
    <m/>
    <m/>
    <m/>
    <n v="28911.671666971371"/>
    <x v="0"/>
    <x v="0"/>
    <x v="0"/>
    <x v="0"/>
    <x v="0"/>
    <x v="0"/>
    <x v="0"/>
    <x v="0"/>
    <n v="2.8911671666971372"/>
    <x v="0"/>
    <x v="0"/>
    <n v="0"/>
    <x v="0"/>
  </r>
  <r>
    <n v="69123"/>
    <n v="11"/>
    <n v="11"/>
    <n v="11"/>
    <n v="11"/>
    <m/>
    <m/>
    <m/>
    <n v="137803.29163887"/>
    <x v="0"/>
    <x v="0"/>
    <x v="0"/>
    <x v="0"/>
    <x v="0"/>
    <x v="0"/>
    <x v="0"/>
    <x v="0"/>
    <n v="13.780329163887"/>
    <x v="0"/>
    <x v="0"/>
    <n v="0"/>
    <x v="0"/>
  </r>
  <r>
    <n v="69123"/>
    <n v="11"/>
    <n v="11"/>
    <n v="11"/>
    <n v="11"/>
    <m/>
    <m/>
    <m/>
    <n v="20123.805989189841"/>
    <x v="0"/>
    <x v="0"/>
    <x v="0"/>
    <x v="0"/>
    <x v="0"/>
    <x v="0"/>
    <x v="0"/>
    <x v="0"/>
    <n v="2.012380598918984"/>
    <x v="0"/>
    <x v="0"/>
    <n v="0"/>
    <x v="0"/>
  </r>
  <r>
    <n v="69123"/>
    <n v="11"/>
    <n v="11"/>
    <n v="11"/>
    <n v="11"/>
    <m/>
    <m/>
    <m/>
    <n v="21554.674674379788"/>
    <x v="0"/>
    <x v="0"/>
    <x v="0"/>
    <x v="0"/>
    <x v="0"/>
    <x v="0"/>
    <x v="0"/>
    <x v="0"/>
    <n v="2.1554674674379788"/>
    <x v="0"/>
    <x v="0"/>
    <n v="0"/>
    <x v="0"/>
  </r>
  <r>
    <n v="69123"/>
    <n v="11"/>
    <n v="11"/>
    <n v="11"/>
    <n v="11"/>
    <m/>
    <m/>
    <m/>
    <n v="29790.142610814059"/>
    <x v="0"/>
    <x v="0"/>
    <x v="0"/>
    <x v="0"/>
    <x v="0"/>
    <x v="0"/>
    <x v="0"/>
    <x v="0"/>
    <n v="2.9790142610814057"/>
    <x v="0"/>
    <x v="0"/>
    <n v="0"/>
    <x v="0"/>
  </r>
  <r>
    <n v="69123"/>
    <n v="11"/>
    <n v="11"/>
    <n v="11"/>
    <n v="11"/>
    <m/>
    <m/>
    <m/>
    <n v="296.18889500201334"/>
    <x v="0"/>
    <x v="0"/>
    <x v="0"/>
    <x v="0"/>
    <x v="0"/>
    <x v="0"/>
    <x v="0"/>
    <x v="0"/>
    <n v="2.9618889500201334E-2"/>
    <x v="0"/>
    <x v="0"/>
    <n v="0"/>
    <x v="0"/>
  </r>
  <r>
    <n v="69123"/>
    <n v="11"/>
    <n v="11"/>
    <n v="11"/>
    <n v="11"/>
    <m/>
    <m/>
    <m/>
    <n v="20451.426326083099"/>
    <x v="0"/>
    <x v="0"/>
    <x v="0"/>
    <x v="0"/>
    <x v="0"/>
    <x v="0"/>
    <x v="0"/>
    <x v="0"/>
    <n v="2.04514263260831"/>
    <x v="0"/>
    <x v="0"/>
    <n v="0"/>
    <x v="0"/>
  </r>
  <r>
    <n v="69123"/>
    <n v="11"/>
    <n v="11"/>
    <n v="11"/>
    <n v="41"/>
    <m/>
    <m/>
    <m/>
    <n v="2264.5972774142219"/>
    <x v="0"/>
    <x v="0"/>
    <x v="0"/>
    <x v="0"/>
    <x v="0"/>
    <x v="0"/>
    <x v="3"/>
    <x v="0"/>
    <n v="0.2264597277414222"/>
    <x v="0"/>
    <x v="0"/>
    <n v="0"/>
    <x v="0"/>
  </r>
  <r>
    <n v="69123"/>
    <n v="11"/>
    <n v="11"/>
    <n v="11"/>
    <n v="11"/>
    <m/>
    <m/>
    <m/>
    <n v="7.5603262246044123"/>
    <x v="0"/>
    <x v="0"/>
    <x v="0"/>
    <x v="0"/>
    <x v="0"/>
    <x v="0"/>
    <x v="0"/>
    <x v="0"/>
    <n v="7.5603262246044128E-4"/>
    <x v="0"/>
    <x v="0"/>
    <n v="0"/>
    <x v="0"/>
  </r>
  <r>
    <n v="69123"/>
    <n v="11"/>
    <n v="11"/>
    <n v="11"/>
    <n v="11"/>
    <m/>
    <m/>
    <m/>
    <n v="21747.567891743529"/>
    <x v="0"/>
    <x v="0"/>
    <x v="0"/>
    <x v="0"/>
    <x v="0"/>
    <x v="0"/>
    <x v="0"/>
    <x v="0"/>
    <n v="2.1747567891743529"/>
    <x v="0"/>
    <x v="0"/>
    <n v="0"/>
    <x v="0"/>
  </r>
  <r>
    <n v="69123"/>
    <n v="11"/>
    <n v="11"/>
    <n v="11"/>
    <n v="11"/>
    <m/>
    <m/>
    <m/>
    <n v="201194.59162940824"/>
    <x v="0"/>
    <x v="0"/>
    <x v="0"/>
    <x v="0"/>
    <x v="0"/>
    <x v="0"/>
    <x v="0"/>
    <x v="0"/>
    <n v="20.119459162940824"/>
    <x v="0"/>
    <x v="0"/>
    <n v="0"/>
    <x v="0"/>
  </r>
  <r>
    <n v="69123"/>
    <n v="11"/>
    <n v="11"/>
    <n v="11"/>
    <n v="11"/>
    <m/>
    <m/>
    <m/>
    <n v="3.3994510586851812"/>
    <x v="0"/>
    <x v="0"/>
    <x v="0"/>
    <x v="0"/>
    <x v="0"/>
    <x v="0"/>
    <x v="0"/>
    <x v="0"/>
    <n v="3.3994510586851813E-4"/>
    <x v="0"/>
    <x v="0"/>
    <n v="0"/>
    <x v="0"/>
  </r>
  <r>
    <n v="69123"/>
    <n v="11"/>
    <n v="11"/>
    <n v="11"/>
    <n v="11"/>
    <m/>
    <m/>
    <m/>
    <n v="23184.915508124439"/>
    <x v="0"/>
    <x v="0"/>
    <x v="0"/>
    <x v="0"/>
    <x v="0"/>
    <x v="0"/>
    <x v="0"/>
    <x v="0"/>
    <n v="2.318491550812444"/>
    <x v="0"/>
    <x v="0"/>
    <n v="0"/>
    <x v="0"/>
  </r>
  <r>
    <n v="69123"/>
    <n v="11"/>
    <n v="11"/>
    <n v="11"/>
    <n v="11"/>
    <m/>
    <m/>
    <m/>
    <n v="36253.801797296648"/>
    <x v="0"/>
    <x v="0"/>
    <x v="0"/>
    <x v="0"/>
    <x v="0"/>
    <x v="0"/>
    <x v="0"/>
    <x v="0"/>
    <n v="3.6253801797296648"/>
    <x v="0"/>
    <x v="0"/>
    <n v="0"/>
    <x v="0"/>
  </r>
  <r>
    <n v="69123"/>
    <n v="11"/>
    <n v="11"/>
    <n v="11"/>
    <n v="11"/>
    <m/>
    <m/>
    <m/>
    <n v="31168.765522948906"/>
    <x v="0"/>
    <x v="0"/>
    <x v="0"/>
    <x v="0"/>
    <x v="0"/>
    <x v="0"/>
    <x v="0"/>
    <x v="0"/>
    <n v="3.1168765522948907"/>
    <x v="0"/>
    <x v="0"/>
    <n v="0"/>
    <x v="0"/>
  </r>
  <r>
    <n v="69123"/>
    <n v="11"/>
    <n v="11"/>
    <n v="11"/>
    <n v="11"/>
    <m/>
    <m/>
    <m/>
    <n v="77773.757674217166"/>
    <x v="0"/>
    <x v="0"/>
    <x v="0"/>
    <x v="0"/>
    <x v="0"/>
    <x v="0"/>
    <x v="0"/>
    <x v="0"/>
    <n v="7.7773757674217165"/>
    <x v="0"/>
    <x v="0"/>
    <n v="0"/>
    <x v="0"/>
  </r>
  <r>
    <n v="69123"/>
    <n v="11"/>
    <n v="11"/>
    <n v="11"/>
    <n v="11"/>
    <m/>
    <m/>
    <m/>
    <n v="23953.535970851997"/>
    <x v="0"/>
    <x v="0"/>
    <x v="0"/>
    <x v="0"/>
    <x v="0"/>
    <x v="0"/>
    <x v="0"/>
    <x v="0"/>
    <n v="2.3953535970851996"/>
    <x v="0"/>
    <x v="0"/>
    <n v="0"/>
    <x v="0"/>
  </r>
  <r>
    <n v="69123"/>
    <n v="11"/>
    <n v="11"/>
    <n v="11"/>
    <n v="11"/>
    <m/>
    <m/>
    <m/>
    <n v="45148.928052593765"/>
    <x v="0"/>
    <x v="0"/>
    <x v="0"/>
    <x v="0"/>
    <x v="0"/>
    <x v="0"/>
    <x v="0"/>
    <x v="0"/>
    <n v="4.5148928052593762"/>
    <x v="0"/>
    <x v="0"/>
    <n v="0"/>
    <x v="0"/>
  </r>
  <r>
    <n v="69123"/>
    <n v="11"/>
    <n v="11"/>
    <n v="11"/>
    <n v="11"/>
    <m/>
    <m/>
    <m/>
    <n v="48974.185324249302"/>
    <x v="0"/>
    <x v="0"/>
    <x v="0"/>
    <x v="0"/>
    <x v="0"/>
    <x v="0"/>
    <x v="0"/>
    <x v="0"/>
    <n v="4.89741853242493"/>
    <x v="0"/>
    <x v="0"/>
    <n v="0"/>
    <x v="0"/>
  </r>
  <r>
    <n v="69123"/>
    <n v="11"/>
    <n v="11"/>
    <n v="11"/>
    <n v="11"/>
    <m/>
    <m/>
    <m/>
    <n v="127483.8100327164"/>
    <x v="0"/>
    <x v="0"/>
    <x v="0"/>
    <x v="0"/>
    <x v="0"/>
    <x v="0"/>
    <x v="0"/>
    <x v="0"/>
    <n v="12.748381003271639"/>
    <x v="0"/>
    <x v="0"/>
    <n v="0"/>
    <x v="0"/>
  </r>
  <r>
    <n v="69123"/>
    <n v="11"/>
    <n v="11"/>
    <n v="11"/>
    <n v="11"/>
    <m/>
    <m/>
    <m/>
    <n v="1586.7213505208906"/>
    <x v="0"/>
    <x v="0"/>
    <x v="0"/>
    <x v="0"/>
    <x v="0"/>
    <x v="0"/>
    <x v="0"/>
    <x v="0"/>
    <n v="0.15867213505208905"/>
    <x v="0"/>
    <x v="0"/>
    <n v="0"/>
    <x v="0"/>
  </r>
  <r>
    <n v="69123"/>
    <n v="11"/>
    <n v="11"/>
    <n v="11"/>
    <n v="11"/>
    <m/>
    <m/>
    <m/>
    <n v="13188.392854366377"/>
    <x v="0"/>
    <x v="0"/>
    <x v="0"/>
    <x v="0"/>
    <x v="0"/>
    <x v="0"/>
    <x v="0"/>
    <x v="0"/>
    <n v="1.3188392854366378"/>
    <x v="0"/>
    <x v="0"/>
    <n v="0"/>
    <x v="0"/>
  </r>
  <r>
    <n v="69123"/>
    <n v="11"/>
    <n v="11"/>
    <n v="11"/>
    <n v="11"/>
    <m/>
    <m/>
    <m/>
    <n v="12223.258632649409"/>
    <x v="0"/>
    <x v="0"/>
    <x v="0"/>
    <x v="0"/>
    <x v="0"/>
    <x v="0"/>
    <x v="0"/>
    <x v="0"/>
    <n v="1.222325863264941"/>
    <x v="0"/>
    <x v="0"/>
    <n v="0"/>
    <x v="0"/>
  </r>
  <r>
    <n v="69123"/>
    <n v="11"/>
    <n v="11"/>
    <n v="11"/>
    <n v="11"/>
    <m/>
    <m/>
    <m/>
    <n v="271.77985405824421"/>
    <x v="0"/>
    <x v="0"/>
    <x v="0"/>
    <x v="0"/>
    <x v="0"/>
    <x v="0"/>
    <x v="0"/>
    <x v="0"/>
    <n v="2.7177985405824421E-2"/>
    <x v="0"/>
    <x v="0"/>
    <n v="0"/>
    <x v="0"/>
  </r>
  <r>
    <n v="69123"/>
    <n v="11"/>
    <n v="11"/>
    <n v="11"/>
    <n v="11"/>
    <m/>
    <m/>
    <m/>
    <n v="39591.628229216651"/>
    <x v="0"/>
    <x v="0"/>
    <x v="0"/>
    <x v="0"/>
    <x v="0"/>
    <x v="0"/>
    <x v="0"/>
    <x v="0"/>
    <n v="3.9591628229216651"/>
    <x v="0"/>
    <x v="0"/>
    <n v="0"/>
    <x v="0"/>
  </r>
  <r>
    <n v="69123"/>
    <n v="11"/>
    <n v="11"/>
    <n v="11"/>
    <n v="11"/>
    <m/>
    <m/>
    <m/>
    <n v="29406.538155066031"/>
    <x v="0"/>
    <x v="0"/>
    <x v="0"/>
    <x v="0"/>
    <x v="0"/>
    <x v="0"/>
    <x v="0"/>
    <x v="0"/>
    <n v="2.9406538155066033"/>
    <x v="0"/>
    <x v="0"/>
    <n v="0"/>
    <x v="0"/>
  </r>
  <r>
    <n v="69123"/>
    <n v="11"/>
    <n v="11"/>
    <n v="11"/>
    <n v="11"/>
    <m/>
    <m/>
    <m/>
    <n v="13641.751485473318"/>
    <x v="0"/>
    <x v="0"/>
    <x v="0"/>
    <x v="0"/>
    <x v="0"/>
    <x v="0"/>
    <x v="0"/>
    <x v="0"/>
    <n v="1.3641751485473319"/>
    <x v="0"/>
    <x v="0"/>
    <n v="0"/>
    <x v="0"/>
  </r>
  <r>
    <n v="69123"/>
    <n v="11"/>
    <n v="11"/>
    <n v="11"/>
    <n v="11"/>
    <m/>
    <m/>
    <m/>
    <n v="33810.656011357823"/>
    <x v="0"/>
    <x v="0"/>
    <x v="0"/>
    <x v="0"/>
    <x v="0"/>
    <x v="0"/>
    <x v="0"/>
    <x v="0"/>
    <n v="3.3810656011357825"/>
    <x v="0"/>
    <x v="0"/>
    <n v="0"/>
    <x v="0"/>
  </r>
  <r>
    <n v="69123"/>
    <n v="11"/>
    <n v="11"/>
    <n v="11"/>
    <n v="11"/>
    <m/>
    <m/>
    <m/>
    <n v="11979.07218432465"/>
    <x v="0"/>
    <x v="0"/>
    <x v="0"/>
    <x v="0"/>
    <x v="0"/>
    <x v="0"/>
    <x v="0"/>
    <x v="0"/>
    <n v="1.1979072184324651"/>
    <x v="0"/>
    <x v="0"/>
    <n v="0"/>
    <x v="0"/>
  </r>
  <r>
    <n v="69123"/>
    <n v="11"/>
    <n v="11"/>
    <n v="11"/>
    <n v="11"/>
    <m/>
    <m/>
    <m/>
    <n v="48965.857230811518"/>
    <x v="0"/>
    <x v="0"/>
    <x v="0"/>
    <x v="0"/>
    <x v="0"/>
    <x v="0"/>
    <x v="0"/>
    <x v="0"/>
    <n v="4.8965857230811523"/>
    <x v="0"/>
    <x v="0"/>
    <n v="0"/>
    <x v="0"/>
  </r>
  <r>
    <n v="69123"/>
    <n v="11"/>
    <n v="11"/>
    <n v="11"/>
    <n v="11"/>
    <m/>
    <m/>
    <m/>
    <n v="48494.036451760752"/>
    <x v="0"/>
    <x v="0"/>
    <x v="0"/>
    <x v="0"/>
    <x v="0"/>
    <x v="0"/>
    <x v="0"/>
    <x v="0"/>
    <n v="4.8494036451760749"/>
    <x v="0"/>
    <x v="0"/>
    <n v="0"/>
    <x v="0"/>
  </r>
  <r>
    <n v="69123"/>
    <n v="11"/>
    <n v="11"/>
    <n v="11"/>
    <n v="11"/>
    <m/>
    <m/>
    <m/>
    <n v="43984.692989016949"/>
    <x v="0"/>
    <x v="0"/>
    <x v="0"/>
    <x v="0"/>
    <x v="0"/>
    <x v="0"/>
    <x v="0"/>
    <x v="0"/>
    <n v="4.3984692989016949"/>
    <x v="0"/>
    <x v="0"/>
    <n v="0"/>
    <x v="0"/>
  </r>
  <r>
    <n v="69123"/>
    <n v="11"/>
    <n v="11"/>
    <n v="11"/>
    <n v="11"/>
    <m/>
    <m/>
    <m/>
    <n v="39103.664544827472"/>
    <x v="0"/>
    <x v="0"/>
    <x v="0"/>
    <x v="0"/>
    <x v="0"/>
    <x v="0"/>
    <x v="0"/>
    <x v="0"/>
    <n v="3.9103664544827472"/>
    <x v="0"/>
    <x v="0"/>
    <n v="0"/>
    <x v="0"/>
  </r>
  <r>
    <n v="69123"/>
    <n v="11"/>
    <n v="11"/>
    <n v="11"/>
    <n v="11"/>
    <m/>
    <m/>
    <m/>
    <n v="69792.570958981087"/>
    <x v="0"/>
    <x v="0"/>
    <x v="0"/>
    <x v="0"/>
    <x v="0"/>
    <x v="0"/>
    <x v="0"/>
    <x v="0"/>
    <n v="6.9792570958981086"/>
    <x v="0"/>
    <x v="0"/>
    <n v="0"/>
    <x v="0"/>
  </r>
  <r>
    <n v="69123"/>
    <n v="11"/>
    <n v="11"/>
    <n v="11"/>
    <n v="11"/>
    <m/>
    <m/>
    <m/>
    <n v="10803.147125682848"/>
    <x v="0"/>
    <x v="0"/>
    <x v="0"/>
    <x v="0"/>
    <x v="0"/>
    <x v="0"/>
    <x v="0"/>
    <x v="0"/>
    <n v="1.0803147125682848"/>
    <x v="0"/>
    <x v="0"/>
    <n v="0"/>
    <x v="0"/>
  </r>
  <r>
    <n v="69123"/>
    <n v="11"/>
    <n v="11"/>
    <n v="11"/>
    <n v="11"/>
    <m/>
    <m/>
    <m/>
    <n v="122821.56352918228"/>
    <x v="0"/>
    <x v="0"/>
    <x v="0"/>
    <x v="0"/>
    <x v="0"/>
    <x v="0"/>
    <x v="0"/>
    <x v="0"/>
    <n v="12.282156352918228"/>
    <x v="0"/>
    <x v="0"/>
    <n v="0"/>
    <x v="0"/>
  </r>
  <r>
    <n v="69123"/>
    <n v="11"/>
    <n v="11"/>
    <n v="11"/>
    <n v="11"/>
    <m/>
    <m/>
    <m/>
    <n v="64419.264520902791"/>
    <x v="0"/>
    <x v="0"/>
    <x v="0"/>
    <x v="0"/>
    <x v="0"/>
    <x v="0"/>
    <x v="0"/>
    <x v="0"/>
    <n v="6.4419264520902795"/>
    <x v="0"/>
    <x v="0"/>
    <n v="0"/>
    <x v="0"/>
  </r>
  <r>
    <n v="69123"/>
    <n v="11"/>
    <n v="11"/>
    <n v="11"/>
    <n v="11"/>
    <m/>
    <m/>
    <m/>
    <n v="48609.210024840992"/>
    <x v="0"/>
    <x v="0"/>
    <x v="0"/>
    <x v="0"/>
    <x v="0"/>
    <x v="0"/>
    <x v="0"/>
    <x v="0"/>
    <n v="4.8609210024840994"/>
    <x v="0"/>
    <x v="0"/>
    <n v="0"/>
    <x v="0"/>
  </r>
  <r>
    <n v="69123"/>
    <n v="11"/>
    <n v="11"/>
    <n v="11"/>
    <n v="11"/>
    <m/>
    <m/>
    <m/>
    <n v="855.11611938619274"/>
    <x v="0"/>
    <x v="0"/>
    <x v="0"/>
    <x v="0"/>
    <x v="0"/>
    <x v="0"/>
    <x v="0"/>
    <x v="0"/>
    <n v="8.5511611938619267E-2"/>
    <x v="0"/>
    <x v="0"/>
    <n v="0"/>
    <x v="0"/>
  </r>
  <r>
    <n v="69123"/>
    <n v="11"/>
    <n v="11"/>
    <n v="11"/>
    <n v="11"/>
    <m/>
    <m/>
    <m/>
    <n v="11563.336484803765"/>
    <x v="0"/>
    <x v="0"/>
    <x v="0"/>
    <x v="0"/>
    <x v="0"/>
    <x v="0"/>
    <x v="0"/>
    <x v="0"/>
    <n v="1.1563336484803766"/>
    <x v="0"/>
    <x v="0"/>
    <n v="0"/>
    <x v="0"/>
  </r>
  <r>
    <n v="69123"/>
    <n v="11"/>
    <n v="11"/>
    <n v="11"/>
    <n v="11"/>
    <m/>
    <m/>
    <m/>
    <n v="78759.956436620778"/>
    <x v="0"/>
    <x v="0"/>
    <x v="0"/>
    <x v="0"/>
    <x v="0"/>
    <x v="0"/>
    <x v="0"/>
    <x v="0"/>
    <n v="7.8759956436620779"/>
    <x v="0"/>
    <x v="0"/>
    <n v="0"/>
    <x v="0"/>
  </r>
  <r>
    <n v="69123"/>
    <n v="11"/>
    <n v="11"/>
    <n v="11"/>
    <n v="11"/>
    <m/>
    <m/>
    <m/>
    <n v="10658.163218257076"/>
    <x v="0"/>
    <x v="0"/>
    <x v="0"/>
    <x v="0"/>
    <x v="0"/>
    <x v="0"/>
    <x v="0"/>
    <x v="0"/>
    <n v="1.0658163218257075"/>
    <x v="0"/>
    <x v="0"/>
    <n v="0"/>
    <x v="0"/>
  </r>
  <r>
    <n v="69123"/>
    <n v="11"/>
    <n v="11"/>
    <n v="11"/>
    <n v="11"/>
    <m/>
    <m/>
    <m/>
    <n v="17248.010881233073"/>
    <x v="0"/>
    <x v="0"/>
    <x v="0"/>
    <x v="0"/>
    <x v="0"/>
    <x v="0"/>
    <x v="0"/>
    <x v="0"/>
    <n v="1.7248010881233073"/>
    <x v="0"/>
    <x v="0"/>
    <n v="0"/>
    <x v="0"/>
  </r>
  <r>
    <n v="69123"/>
    <n v="11"/>
    <n v="11"/>
    <n v="11"/>
    <n v="12"/>
    <m/>
    <m/>
    <m/>
    <n v="3828.4482314962734"/>
    <x v="0"/>
    <x v="0"/>
    <x v="0"/>
    <x v="0"/>
    <x v="0"/>
    <x v="0"/>
    <x v="4"/>
    <x v="0"/>
    <n v="0.38284482314962731"/>
    <x v="0"/>
    <x v="0"/>
    <n v="0"/>
    <x v="0"/>
  </r>
  <r>
    <n v="69123"/>
    <n v="11"/>
    <n v="11"/>
    <n v="11"/>
    <n v="11"/>
    <m/>
    <m/>
    <m/>
    <n v="52.38845361975455"/>
    <x v="0"/>
    <x v="0"/>
    <x v="0"/>
    <x v="0"/>
    <x v="0"/>
    <x v="0"/>
    <x v="0"/>
    <x v="0"/>
    <n v="5.2388453619754546E-3"/>
    <x v="0"/>
    <x v="0"/>
    <n v="0"/>
    <x v="0"/>
  </r>
  <r>
    <n v="69123"/>
    <n v="11"/>
    <n v="11"/>
    <n v="11"/>
    <n v="11"/>
    <m/>
    <m/>
    <m/>
    <n v="365454.20213767118"/>
    <x v="0"/>
    <x v="0"/>
    <x v="0"/>
    <x v="0"/>
    <x v="0"/>
    <x v="0"/>
    <x v="0"/>
    <x v="0"/>
    <n v="36.545420213767116"/>
    <x v="0"/>
    <x v="0"/>
    <n v="0"/>
    <x v="0"/>
  </r>
  <r>
    <n v="69123"/>
    <n v="11"/>
    <n v="11"/>
    <n v="11"/>
    <n v="12"/>
    <m/>
    <m/>
    <m/>
    <n v="7223.749053016274"/>
    <x v="0"/>
    <x v="0"/>
    <x v="0"/>
    <x v="0"/>
    <x v="0"/>
    <x v="0"/>
    <x v="4"/>
    <x v="0"/>
    <n v="0.7223749053016274"/>
    <x v="0"/>
    <x v="0"/>
    <n v="0"/>
    <x v="0"/>
  </r>
  <r>
    <n v="69123"/>
    <n v="11"/>
    <n v="11"/>
    <n v="11"/>
    <n v="31"/>
    <m/>
    <m/>
    <m/>
    <n v="31736.202170778852"/>
    <x v="0"/>
    <x v="0"/>
    <x v="0"/>
    <x v="0"/>
    <x v="0"/>
    <x v="0"/>
    <x v="1"/>
    <x v="1"/>
    <n v="3.1736202170778851"/>
    <x v="0"/>
    <x v="0"/>
    <n v="1"/>
    <x v="0"/>
  </r>
  <r>
    <n v="69123"/>
    <n v="11"/>
    <n v="11"/>
    <n v="11"/>
    <n v="42"/>
    <m/>
    <m/>
    <m/>
    <n v="9203.3888360703659"/>
    <x v="0"/>
    <x v="0"/>
    <x v="0"/>
    <x v="0"/>
    <x v="0"/>
    <x v="0"/>
    <x v="5"/>
    <x v="0"/>
    <n v="0.92033888360703664"/>
    <x v="0"/>
    <x v="0"/>
    <n v="0"/>
    <x v="0"/>
  </r>
  <r>
    <n v="69123"/>
    <n v="11"/>
    <n v="11"/>
    <n v="11"/>
    <n v="11"/>
    <m/>
    <m/>
    <m/>
    <n v="188555.91666303657"/>
    <x v="0"/>
    <x v="0"/>
    <x v="0"/>
    <x v="0"/>
    <x v="0"/>
    <x v="0"/>
    <x v="0"/>
    <x v="0"/>
    <n v="18.855591666303656"/>
    <x v="0"/>
    <x v="0"/>
    <n v="0"/>
    <x v="0"/>
  </r>
  <r>
    <n v="69123"/>
    <n v="11"/>
    <n v="11"/>
    <n v="11"/>
    <n v="11"/>
    <m/>
    <m/>
    <m/>
    <n v="65188.414404239993"/>
    <x v="0"/>
    <x v="0"/>
    <x v="0"/>
    <x v="0"/>
    <x v="0"/>
    <x v="0"/>
    <x v="0"/>
    <x v="0"/>
    <n v="6.5188414404239996"/>
    <x v="0"/>
    <x v="0"/>
    <n v="0"/>
    <x v="0"/>
  </r>
  <r>
    <n v="69123"/>
    <n v="11"/>
    <n v="11"/>
    <n v="11"/>
    <n v="11"/>
    <m/>
    <m/>
    <m/>
    <n v="36662.298059134409"/>
    <x v="0"/>
    <x v="0"/>
    <x v="0"/>
    <x v="0"/>
    <x v="0"/>
    <x v="0"/>
    <x v="0"/>
    <x v="0"/>
    <n v="3.6662298059134408"/>
    <x v="0"/>
    <x v="0"/>
    <n v="0"/>
    <x v="0"/>
  </r>
  <r>
    <n v="69123"/>
    <n v="11"/>
    <n v="11"/>
    <n v="11"/>
    <n v="11"/>
    <m/>
    <m/>
    <m/>
    <n v="57022.683925529323"/>
    <x v="0"/>
    <x v="0"/>
    <x v="0"/>
    <x v="0"/>
    <x v="0"/>
    <x v="0"/>
    <x v="0"/>
    <x v="0"/>
    <n v="5.7022683925529325"/>
    <x v="0"/>
    <x v="0"/>
    <n v="0"/>
    <x v="0"/>
  </r>
  <r>
    <n v="69123"/>
    <n v="11"/>
    <n v="11"/>
    <n v="11"/>
    <n v="11"/>
    <m/>
    <m/>
    <m/>
    <n v="307873.75180236722"/>
    <x v="0"/>
    <x v="0"/>
    <x v="0"/>
    <x v="0"/>
    <x v="0"/>
    <x v="0"/>
    <x v="0"/>
    <x v="0"/>
    <n v="30.787375180236722"/>
    <x v="0"/>
    <x v="0"/>
    <n v="0"/>
    <x v="0"/>
  </r>
  <r>
    <n v="69123"/>
    <n v="11"/>
    <n v="11"/>
    <n v="11"/>
    <n v="11"/>
    <m/>
    <m/>
    <m/>
    <n v="79929.71061133944"/>
    <x v="0"/>
    <x v="0"/>
    <x v="0"/>
    <x v="0"/>
    <x v="0"/>
    <x v="0"/>
    <x v="0"/>
    <x v="0"/>
    <n v="7.992971061133944"/>
    <x v="0"/>
    <x v="0"/>
    <n v="0"/>
    <x v="0"/>
  </r>
  <r>
    <n v="69123"/>
    <n v="11"/>
    <n v="31"/>
    <n v="11"/>
    <n v="11"/>
    <m/>
    <m/>
    <m/>
    <n v="51489.028139691545"/>
    <x v="0"/>
    <x v="0"/>
    <x v="2"/>
    <x v="1"/>
    <x v="0"/>
    <x v="0"/>
    <x v="0"/>
    <x v="0"/>
    <n v="5.1489028139691548"/>
    <x v="1"/>
    <x v="1"/>
    <n v="0"/>
    <x v="0"/>
  </r>
  <r>
    <n v="69123"/>
    <n v="31"/>
    <n v="31"/>
    <n v="11"/>
    <n v="11"/>
    <m/>
    <m/>
    <m/>
    <n v="0.77910827048919351"/>
    <x v="1"/>
    <x v="1"/>
    <x v="2"/>
    <x v="1"/>
    <x v="0"/>
    <x v="0"/>
    <x v="0"/>
    <x v="0"/>
    <n v="7.7910827048919344E-5"/>
    <x v="0"/>
    <x v="1"/>
    <n v="0"/>
    <x v="1"/>
  </r>
  <r>
    <n v="69123"/>
    <n v="31"/>
    <n v="31"/>
    <n v="11"/>
    <n v="11"/>
    <m/>
    <m/>
    <m/>
    <n v="2.9491720538491197"/>
    <x v="1"/>
    <x v="1"/>
    <x v="2"/>
    <x v="1"/>
    <x v="0"/>
    <x v="0"/>
    <x v="0"/>
    <x v="0"/>
    <n v="2.9491720538491199E-4"/>
    <x v="0"/>
    <x v="1"/>
    <n v="0"/>
    <x v="1"/>
  </r>
  <r>
    <n v="69123"/>
    <n v="31"/>
    <n v="31"/>
    <n v="11"/>
    <n v="11"/>
    <m/>
    <m/>
    <m/>
    <n v="1.11411800951897"/>
    <x v="1"/>
    <x v="1"/>
    <x v="2"/>
    <x v="1"/>
    <x v="0"/>
    <x v="0"/>
    <x v="0"/>
    <x v="0"/>
    <n v="1.11411800951897E-4"/>
    <x v="0"/>
    <x v="1"/>
    <n v="0"/>
    <x v="1"/>
  </r>
  <r>
    <n v="69123"/>
    <n v="31"/>
    <n v="31"/>
    <n v="11"/>
    <n v="11"/>
    <m/>
    <m/>
    <m/>
    <n v="1.4052128943671676"/>
    <x v="1"/>
    <x v="1"/>
    <x v="2"/>
    <x v="1"/>
    <x v="0"/>
    <x v="0"/>
    <x v="0"/>
    <x v="0"/>
    <n v="1.4052128943671676E-4"/>
    <x v="0"/>
    <x v="1"/>
    <n v="0"/>
    <x v="1"/>
  </r>
  <r>
    <n v="69123"/>
    <n v="31"/>
    <n v="31"/>
    <n v="11"/>
    <n v="11"/>
    <m/>
    <m/>
    <m/>
    <n v="5.1885734214033974E-2"/>
    <x v="1"/>
    <x v="1"/>
    <x v="2"/>
    <x v="1"/>
    <x v="0"/>
    <x v="0"/>
    <x v="0"/>
    <x v="0"/>
    <n v="5.1885734214033975E-6"/>
    <x v="0"/>
    <x v="1"/>
    <n v="0"/>
    <x v="1"/>
  </r>
  <r>
    <n v="69123"/>
    <n v="90"/>
    <n v="31"/>
    <n v="11"/>
    <n v="11"/>
    <m/>
    <m/>
    <m/>
    <n v="14271.940150195396"/>
    <x v="2"/>
    <x v="1"/>
    <x v="2"/>
    <x v="1"/>
    <x v="0"/>
    <x v="0"/>
    <x v="0"/>
    <x v="0"/>
    <n v="1.4271940150195397"/>
    <x v="0"/>
    <x v="1"/>
    <n v="0"/>
    <x v="1"/>
  </r>
  <r>
    <n v="69123"/>
    <n v="41"/>
    <n v="41"/>
    <n v="11"/>
    <n v="11"/>
    <m/>
    <m/>
    <m/>
    <n v="19722.595490184023"/>
    <x v="5"/>
    <x v="0"/>
    <x v="3"/>
    <x v="0"/>
    <x v="0"/>
    <x v="0"/>
    <x v="0"/>
    <x v="0"/>
    <n v="1.9722595490184023"/>
    <x v="0"/>
    <x v="0"/>
    <n v="0"/>
    <x v="0"/>
  </r>
  <r>
    <n v="69123"/>
    <n v="61"/>
    <n v="61"/>
    <n v="11"/>
    <n v="11"/>
    <m/>
    <m/>
    <m/>
    <n v="3472.8805116346093"/>
    <x v="6"/>
    <x v="3"/>
    <x v="4"/>
    <x v="2"/>
    <x v="0"/>
    <x v="0"/>
    <x v="0"/>
    <x v="0"/>
    <n v="0.34728805116346095"/>
    <x v="0"/>
    <x v="1"/>
    <n v="0"/>
    <x v="1"/>
  </r>
  <r>
    <n v="69266"/>
    <n v="11"/>
    <n v="11"/>
    <n v="11"/>
    <n v="11"/>
    <m/>
    <m/>
    <m/>
    <n v="30053.918304815412"/>
    <x v="0"/>
    <x v="0"/>
    <x v="0"/>
    <x v="0"/>
    <x v="0"/>
    <x v="0"/>
    <x v="0"/>
    <x v="0"/>
    <n v="3.0053918304815412"/>
    <x v="0"/>
    <x v="0"/>
    <n v="0"/>
    <x v="0"/>
  </r>
  <r>
    <n v="69266"/>
    <n v="11"/>
    <n v="11"/>
    <n v="11"/>
    <n v="11"/>
    <m/>
    <m/>
    <m/>
    <n v="97141.268792470044"/>
    <x v="0"/>
    <x v="0"/>
    <x v="0"/>
    <x v="0"/>
    <x v="0"/>
    <x v="0"/>
    <x v="0"/>
    <x v="0"/>
    <n v="9.7141268792470044"/>
    <x v="0"/>
    <x v="0"/>
    <n v="0"/>
    <x v="0"/>
  </r>
  <r>
    <n v="69266"/>
    <n v="11"/>
    <n v="11"/>
    <n v="11"/>
    <n v="11"/>
    <m/>
    <m/>
    <m/>
    <n v="89137.827900427408"/>
    <x v="0"/>
    <x v="0"/>
    <x v="0"/>
    <x v="0"/>
    <x v="0"/>
    <x v="0"/>
    <x v="0"/>
    <x v="0"/>
    <n v="8.91378279004274"/>
    <x v="0"/>
    <x v="0"/>
    <n v="0"/>
    <x v="0"/>
  </r>
  <r>
    <n v="69266"/>
    <n v="11"/>
    <n v="11"/>
    <n v="11"/>
    <n v="11"/>
    <m/>
    <m/>
    <m/>
    <n v="466.73019073543594"/>
    <x v="0"/>
    <x v="0"/>
    <x v="0"/>
    <x v="0"/>
    <x v="0"/>
    <x v="0"/>
    <x v="0"/>
    <x v="0"/>
    <n v="4.6673019073543591E-2"/>
    <x v="0"/>
    <x v="0"/>
    <n v="0"/>
    <x v="0"/>
  </r>
  <r>
    <n v="69266"/>
    <n v="11"/>
    <n v="11"/>
    <n v="11"/>
    <n v="11"/>
    <m/>
    <m/>
    <m/>
    <n v="20161.476964373218"/>
    <x v="0"/>
    <x v="0"/>
    <x v="0"/>
    <x v="0"/>
    <x v="0"/>
    <x v="0"/>
    <x v="0"/>
    <x v="0"/>
    <n v="2.0161476964373217"/>
    <x v="0"/>
    <x v="0"/>
    <n v="0"/>
    <x v="0"/>
  </r>
  <r>
    <n v="69266"/>
    <n v="11"/>
    <n v="11"/>
    <n v="11"/>
    <n v="11"/>
    <m/>
    <m/>
    <m/>
    <n v="135496.63794230254"/>
    <x v="0"/>
    <x v="0"/>
    <x v="0"/>
    <x v="0"/>
    <x v="0"/>
    <x v="0"/>
    <x v="0"/>
    <x v="0"/>
    <n v="13.549663794230254"/>
    <x v="0"/>
    <x v="0"/>
    <n v="0"/>
    <x v="0"/>
  </r>
  <r>
    <n v="69266"/>
    <n v="11"/>
    <n v="11"/>
    <n v="11"/>
    <n v="11"/>
    <m/>
    <m/>
    <m/>
    <n v="47610.765131078741"/>
    <x v="0"/>
    <x v="0"/>
    <x v="0"/>
    <x v="0"/>
    <x v="0"/>
    <x v="0"/>
    <x v="0"/>
    <x v="0"/>
    <n v="4.7610765131078736"/>
    <x v="0"/>
    <x v="0"/>
    <n v="0"/>
    <x v="0"/>
  </r>
  <r>
    <n v="69266"/>
    <n v="11"/>
    <n v="11"/>
    <n v="11"/>
    <n v="11"/>
    <m/>
    <m/>
    <m/>
    <n v="10966.982229625761"/>
    <x v="0"/>
    <x v="0"/>
    <x v="0"/>
    <x v="0"/>
    <x v="0"/>
    <x v="0"/>
    <x v="0"/>
    <x v="0"/>
    <n v="1.0966982229625761"/>
    <x v="0"/>
    <x v="0"/>
    <n v="0"/>
    <x v="0"/>
  </r>
  <r>
    <n v="69266"/>
    <n v="11"/>
    <n v="11"/>
    <n v="11"/>
    <n v="11"/>
    <m/>
    <m/>
    <m/>
    <n v="2374.8015229840221"/>
    <x v="0"/>
    <x v="0"/>
    <x v="0"/>
    <x v="0"/>
    <x v="0"/>
    <x v="0"/>
    <x v="0"/>
    <x v="0"/>
    <n v="0.23748015229840222"/>
    <x v="0"/>
    <x v="0"/>
    <n v="0"/>
    <x v="0"/>
  </r>
  <r>
    <n v="69266"/>
    <n v="11"/>
    <n v="11"/>
    <n v="11"/>
    <n v="11"/>
    <m/>
    <m/>
    <m/>
    <n v="45854.009370992477"/>
    <x v="0"/>
    <x v="0"/>
    <x v="0"/>
    <x v="0"/>
    <x v="0"/>
    <x v="0"/>
    <x v="0"/>
    <x v="0"/>
    <n v="4.5854009370992479"/>
    <x v="0"/>
    <x v="0"/>
    <n v="0"/>
    <x v="0"/>
  </r>
  <r>
    <n v="69266"/>
    <n v="11"/>
    <n v="11"/>
    <n v="11"/>
    <n v="11"/>
    <m/>
    <m/>
    <m/>
    <n v="30142.167761242643"/>
    <x v="0"/>
    <x v="0"/>
    <x v="0"/>
    <x v="0"/>
    <x v="0"/>
    <x v="0"/>
    <x v="0"/>
    <x v="0"/>
    <n v="3.0142167761242642"/>
    <x v="0"/>
    <x v="0"/>
    <n v="0"/>
    <x v="0"/>
  </r>
  <r>
    <n v="69266"/>
    <n v="11"/>
    <n v="11"/>
    <n v="11"/>
    <n v="11"/>
    <m/>
    <m/>
    <m/>
    <n v="72719.994371285095"/>
    <x v="0"/>
    <x v="0"/>
    <x v="0"/>
    <x v="0"/>
    <x v="0"/>
    <x v="0"/>
    <x v="0"/>
    <x v="0"/>
    <n v="7.2719994371285095"/>
    <x v="0"/>
    <x v="0"/>
    <n v="0"/>
    <x v="0"/>
  </r>
  <r>
    <n v="69266"/>
    <n v="11"/>
    <n v="11"/>
    <n v="11"/>
    <n v="11"/>
    <m/>
    <m/>
    <m/>
    <n v="54770.941033766954"/>
    <x v="0"/>
    <x v="0"/>
    <x v="0"/>
    <x v="0"/>
    <x v="0"/>
    <x v="0"/>
    <x v="0"/>
    <x v="0"/>
    <n v="5.4770941033766958"/>
    <x v="0"/>
    <x v="0"/>
    <n v="0"/>
    <x v="0"/>
  </r>
  <r>
    <n v="69266"/>
    <n v="11"/>
    <n v="11"/>
    <n v="11"/>
    <n v="11"/>
    <m/>
    <m/>
    <m/>
    <n v="111719.06640179931"/>
    <x v="0"/>
    <x v="0"/>
    <x v="0"/>
    <x v="0"/>
    <x v="0"/>
    <x v="0"/>
    <x v="0"/>
    <x v="0"/>
    <n v="11.17190664017993"/>
    <x v="0"/>
    <x v="0"/>
    <n v="0"/>
    <x v="0"/>
  </r>
  <r>
    <n v="69266"/>
    <n v="11"/>
    <n v="11"/>
    <n v="11"/>
    <n v="11"/>
    <m/>
    <m/>
    <m/>
    <n v="37680.822154760426"/>
    <x v="0"/>
    <x v="0"/>
    <x v="0"/>
    <x v="0"/>
    <x v="0"/>
    <x v="0"/>
    <x v="0"/>
    <x v="0"/>
    <n v="3.7680822154760425"/>
    <x v="0"/>
    <x v="0"/>
    <n v="0"/>
    <x v="0"/>
  </r>
  <r>
    <n v="69266"/>
    <n v="11"/>
    <n v="11"/>
    <n v="11"/>
    <n v="11"/>
    <m/>
    <m/>
    <m/>
    <n v="56685.734282704281"/>
    <x v="0"/>
    <x v="0"/>
    <x v="0"/>
    <x v="0"/>
    <x v="0"/>
    <x v="0"/>
    <x v="0"/>
    <x v="0"/>
    <n v="5.6685734282704283"/>
    <x v="0"/>
    <x v="0"/>
    <n v="0"/>
    <x v="0"/>
  </r>
  <r>
    <n v="69266"/>
    <n v="11"/>
    <n v="11"/>
    <n v="11"/>
    <n v="11"/>
    <m/>
    <m/>
    <m/>
    <n v="44683.638908839508"/>
    <x v="0"/>
    <x v="0"/>
    <x v="0"/>
    <x v="0"/>
    <x v="0"/>
    <x v="0"/>
    <x v="0"/>
    <x v="0"/>
    <n v="4.4683638908839507"/>
    <x v="0"/>
    <x v="0"/>
    <n v="0"/>
    <x v="0"/>
  </r>
  <r>
    <n v="69266"/>
    <n v="11"/>
    <n v="11"/>
    <n v="11"/>
    <n v="11"/>
    <m/>
    <m/>
    <m/>
    <n v="26518.455566602901"/>
    <x v="0"/>
    <x v="0"/>
    <x v="0"/>
    <x v="0"/>
    <x v="0"/>
    <x v="0"/>
    <x v="0"/>
    <x v="0"/>
    <n v="2.6518455566602901"/>
    <x v="0"/>
    <x v="0"/>
    <n v="0"/>
    <x v="0"/>
  </r>
  <r>
    <n v="69266"/>
    <n v="11"/>
    <n v="11"/>
    <n v="11"/>
    <n v="11"/>
    <m/>
    <m/>
    <m/>
    <n v="4259.8810846123051"/>
    <x v="0"/>
    <x v="0"/>
    <x v="0"/>
    <x v="0"/>
    <x v="0"/>
    <x v="0"/>
    <x v="0"/>
    <x v="0"/>
    <n v="0.42598810846123053"/>
    <x v="0"/>
    <x v="0"/>
    <n v="0"/>
    <x v="0"/>
  </r>
  <r>
    <n v="69266"/>
    <n v="11"/>
    <n v="11"/>
    <n v="11"/>
    <n v="11"/>
    <m/>
    <m/>
    <m/>
    <n v="3446.0321066507745"/>
    <x v="0"/>
    <x v="0"/>
    <x v="0"/>
    <x v="0"/>
    <x v="0"/>
    <x v="0"/>
    <x v="0"/>
    <x v="0"/>
    <n v="0.34460321066507743"/>
    <x v="0"/>
    <x v="0"/>
    <n v="0"/>
    <x v="0"/>
  </r>
  <r>
    <n v="69266"/>
    <n v="11"/>
    <n v="11"/>
    <n v="11"/>
    <n v="11"/>
    <m/>
    <m/>
    <m/>
    <n v="102291.66552287413"/>
    <x v="0"/>
    <x v="0"/>
    <x v="0"/>
    <x v="0"/>
    <x v="0"/>
    <x v="0"/>
    <x v="0"/>
    <x v="0"/>
    <n v="10.229166552287413"/>
    <x v="0"/>
    <x v="0"/>
    <n v="0"/>
    <x v="0"/>
  </r>
  <r>
    <n v="69266"/>
    <n v="11"/>
    <n v="11"/>
    <n v="11"/>
    <n v="11"/>
    <m/>
    <m/>
    <m/>
    <n v="20538.407750828002"/>
    <x v="0"/>
    <x v="0"/>
    <x v="0"/>
    <x v="0"/>
    <x v="0"/>
    <x v="0"/>
    <x v="0"/>
    <x v="0"/>
    <n v="2.0538407750828003"/>
    <x v="0"/>
    <x v="0"/>
    <n v="0"/>
    <x v="0"/>
  </r>
  <r>
    <n v="69266"/>
    <n v="11"/>
    <n v="11"/>
    <n v="11"/>
    <n v="11"/>
    <m/>
    <m/>
    <m/>
    <n v="19130.219140713187"/>
    <x v="0"/>
    <x v="0"/>
    <x v="0"/>
    <x v="0"/>
    <x v="0"/>
    <x v="0"/>
    <x v="0"/>
    <x v="0"/>
    <n v="1.9130219140713187"/>
    <x v="0"/>
    <x v="0"/>
    <n v="0"/>
    <x v="0"/>
  </r>
  <r>
    <n v="69266"/>
    <n v="11"/>
    <n v="11"/>
    <n v="11"/>
    <n v="11"/>
    <m/>
    <m/>
    <m/>
    <n v="110338.84983780239"/>
    <x v="0"/>
    <x v="0"/>
    <x v="0"/>
    <x v="0"/>
    <x v="0"/>
    <x v="0"/>
    <x v="0"/>
    <x v="0"/>
    <n v="11.03388498378024"/>
    <x v="0"/>
    <x v="0"/>
    <n v="0"/>
    <x v="0"/>
  </r>
  <r>
    <n v="69266"/>
    <n v="11"/>
    <n v="11"/>
    <n v="11"/>
    <n v="11"/>
    <m/>
    <m/>
    <m/>
    <n v="63456.167902113149"/>
    <x v="0"/>
    <x v="0"/>
    <x v="0"/>
    <x v="0"/>
    <x v="0"/>
    <x v="0"/>
    <x v="0"/>
    <x v="0"/>
    <n v="6.3456167902113148"/>
    <x v="0"/>
    <x v="0"/>
    <n v="0"/>
    <x v="0"/>
  </r>
  <r>
    <n v="69266"/>
    <n v="11"/>
    <n v="11"/>
    <n v="11"/>
    <n v="11"/>
    <m/>
    <m/>
    <m/>
    <n v="66820.972057568084"/>
    <x v="0"/>
    <x v="0"/>
    <x v="0"/>
    <x v="0"/>
    <x v="0"/>
    <x v="0"/>
    <x v="0"/>
    <x v="0"/>
    <n v="6.6820972057568087"/>
    <x v="0"/>
    <x v="0"/>
    <n v="0"/>
    <x v="0"/>
  </r>
  <r>
    <n v="69266"/>
    <n v="11"/>
    <n v="11"/>
    <n v="11"/>
    <n v="11"/>
    <m/>
    <m/>
    <m/>
    <n v="31158.305885183079"/>
    <x v="0"/>
    <x v="0"/>
    <x v="0"/>
    <x v="0"/>
    <x v="0"/>
    <x v="0"/>
    <x v="0"/>
    <x v="0"/>
    <n v="3.1158305885183077"/>
    <x v="0"/>
    <x v="0"/>
    <n v="0"/>
    <x v="0"/>
  </r>
  <r>
    <n v="69266"/>
    <n v="11"/>
    <n v="11"/>
    <n v="11"/>
    <n v="11"/>
    <m/>
    <m/>
    <m/>
    <n v="225976.24040109126"/>
    <x v="0"/>
    <x v="0"/>
    <x v="0"/>
    <x v="0"/>
    <x v="0"/>
    <x v="0"/>
    <x v="0"/>
    <x v="0"/>
    <n v="22.597624040109125"/>
    <x v="0"/>
    <x v="0"/>
    <n v="0"/>
    <x v="0"/>
  </r>
  <r>
    <n v="69266"/>
    <n v="11"/>
    <n v="11"/>
    <n v="11"/>
    <n v="11"/>
    <m/>
    <m/>
    <m/>
    <n v="90936.319372531318"/>
    <x v="0"/>
    <x v="0"/>
    <x v="0"/>
    <x v="0"/>
    <x v="0"/>
    <x v="0"/>
    <x v="0"/>
    <x v="0"/>
    <n v="9.0936319372531322"/>
    <x v="0"/>
    <x v="0"/>
    <n v="0"/>
    <x v="0"/>
  </r>
  <r>
    <n v="69266"/>
    <n v="11"/>
    <n v="11"/>
    <n v="11"/>
    <n v="11"/>
    <m/>
    <m/>
    <m/>
    <n v="24655.944317462378"/>
    <x v="0"/>
    <x v="0"/>
    <x v="0"/>
    <x v="0"/>
    <x v="0"/>
    <x v="0"/>
    <x v="0"/>
    <x v="0"/>
    <n v="2.4655944317462377"/>
    <x v="0"/>
    <x v="0"/>
    <n v="0"/>
    <x v="0"/>
  </r>
  <r>
    <n v="69266"/>
    <n v="11"/>
    <n v="11"/>
    <n v="11"/>
    <n v="11"/>
    <m/>
    <m/>
    <m/>
    <n v="65430.484214767115"/>
    <x v="0"/>
    <x v="0"/>
    <x v="0"/>
    <x v="0"/>
    <x v="0"/>
    <x v="0"/>
    <x v="0"/>
    <x v="0"/>
    <n v="6.543048421476712"/>
    <x v="0"/>
    <x v="0"/>
    <n v="0"/>
    <x v="0"/>
  </r>
  <r>
    <n v="69266"/>
    <n v="11"/>
    <n v="11"/>
    <n v="11"/>
    <n v="11"/>
    <m/>
    <m/>
    <m/>
    <n v="31370.733760218172"/>
    <x v="0"/>
    <x v="0"/>
    <x v="0"/>
    <x v="0"/>
    <x v="0"/>
    <x v="0"/>
    <x v="0"/>
    <x v="0"/>
    <n v="3.1370733760218172"/>
    <x v="0"/>
    <x v="0"/>
    <n v="0"/>
    <x v="0"/>
  </r>
  <r>
    <n v="69266"/>
    <n v="11"/>
    <n v="11"/>
    <n v="11"/>
    <n v="11"/>
    <m/>
    <m/>
    <m/>
    <n v="30072.44102043231"/>
    <x v="0"/>
    <x v="0"/>
    <x v="0"/>
    <x v="0"/>
    <x v="0"/>
    <x v="0"/>
    <x v="0"/>
    <x v="0"/>
    <n v="3.0072441020432312"/>
    <x v="0"/>
    <x v="0"/>
    <n v="0"/>
    <x v="0"/>
  </r>
  <r>
    <n v="69123"/>
    <n v="11"/>
    <n v="11"/>
    <n v="11"/>
    <n v="11"/>
    <m/>
    <m/>
    <m/>
    <n v="49456.500085306216"/>
    <x v="0"/>
    <x v="0"/>
    <x v="0"/>
    <x v="0"/>
    <x v="0"/>
    <x v="0"/>
    <x v="0"/>
    <x v="0"/>
    <n v="4.9456500085306212"/>
    <x v="0"/>
    <x v="0"/>
    <n v="0"/>
    <x v="0"/>
  </r>
  <r>
    <n v="69123"/>
    <n v="11"/>
    <n v="11"/>
    <n v="11"/>
    <n v="11"/>
    <m/>
    <m/>
    <m/>
    <n v="21997.393588496965"/>
    <x v="0"/>
    <x v="0"/>
    <x v="0"/>
    <x v="0"/>
    <x v="0"/>
    <x v="0"/>
    <x v="0"/>
    <x v="0"/>
    <n v="2.1997393588496963"/>
    <x v="0"/>
    <x v="0"/>
    <n v="0"/>
    <x v="0"/>
  </r>
  <r>
    <n v="69123"/>
    <n v="11"/>
    <n v="11"/>
    <n v="11"/>
    <n v="11"/>
    <m/>
    <m/>
    <m/>
    <n v="14120.879541763725"/>
    <x v="0"/>
    <x v="0"/>
    <x v="0"/>
    <x v="0"/>
    <x v="0"/>
    <x v="0"/>
    <x v="0"/>
    <x v="0"/>
    <n v="1.4120879541763725"/>
    <x v="0"/>
    <x v="0"/>
    <n v="0"/>
    <x v="0"/>
  </r>
  <r>
    <n v="69123"/>
    <n v="11"/>
    <n v="11"/>
    <n v="11"/>
    <n v="11"/>
    <m/>
    <m/>
    <m/>
    <n v="13471.743507533211"/>
    <x v="0"/>
    <x v="0"/>
    <x v="0"/>
    <x v="0"/>
    <x v="0"/>
    <x v="0"/>
    <x v="0"/>
    <x v="0"/>
    <n v="1.3471743507533211"/>
    <x v="0"/>
    <x v="0"/>
    <n v="0"/>
    <x v="0"/>
  </r>
  <r>
    <n v="69123"/>
    <n v="11"/>
    <n v="11"/>
    <n v="11"/>
    <n v="11"/>
    <m/>
    <m/>
    <m/>
    <n v="34652.715526921478"/>
    <x v="0"/>
    <x v="0"/>
    <x v="0"/>
    <x v="0"/>
    <x v="0"/>
    <x v="0"/>
    <x v="0"/>
    <x v="0"/>
    <n v="3.4652715526921476"/>
    <x v="0"/>
    <x v="0"/>
    <n v="0"/>
    <x v="0"/>
  </r>
  <r>
    <n v="69123"/>
    <n v="11"/>
    <n v="11"/>
    <n v="11"/>
    <n v="11"/>
    <m/>
    <m/>
    <m/>
    <n v="29213.727481085232"/>
    <x v="0"/>
    <x v="0"/>
    <x v="0"/>
    <x v="0"/>
    <x v="0"/>
    <x v="0"/>
    <x v="0"/>
    <x v="0"/>
    <n v="2.9213727481085234"/>
    <x v="0"/>
    <x v="0"/>
    <n v="0"/>
    <x v="0"/>
  </r>
  <r>
    <n v="69123"/>
    <n v="11"/>
    <n v="11"/>
    <n v="11"/>
    <n v="11"/>
    <m/>
    <m/>
    <m/>
    <n v="7045.9488193458465"/>
    <x v="0"/>
    <x v="0"/>
    <x v="0"/>
    <x v="0"/>
    <x v="0"/>
    <x v="0"/>
    <x v="0"/>
    <x v="0"/>
    <n v="0.70459488193458464"/>
    <x v="0"/>
    <x v="0"/>
    <n v="0"/>
    <x v="0"/>
  </r>
  <r>
    <n v="69123"/>
    <n v="11"/>
    <n v="11"/>
    <n v="11"/>
    <n v="11"/>
    <m/>
    <m/>
    <m/>
    <n v="102618.93679237383"/>
    <x v="0"/>
    <x v="0"/>
    <x v="0"/>
    <x v="0"/>
    <x v="0"/>
    <x v="0"/>
    <x v="0"/>
    <x v="0"/>
    <n v="10.261893679237383"/>
    <x v="0"/>
    <x v="0"/>
    <n v="0"/>
    <x v="0"/>
  </r>
  <r>
    <n v="69123"/>
    <n v="11"/>
    <n v="11"/>
    <n v="11"/>
    <n v="11"/>
    <m/>
    <m/>
    <m/>
    <n v="10903.444351109765"/>
    <x v="0"/>
    <x v="0"/>
    <x v="0"/>
    <x v="0"/>
    <x v="0"/>
    <x v="0"/>
    <x v="0"/>
    <x v="0"/>
    <n v="1.0903444351109766"/>
    <x v="0"/>
    <x v="0"/>
    <n v="0"/>
    <x v="0"/>
  </r>
  <r>
    <n v="69123"/>
    <n v="11"/>
    <n v="11"/>
    <n v="11"/>
    <n v="11"/>
    <m/>
    <m/>
    <m/>
    <n v="23010.759760862922"/>
    <x v="0"/>
    <x v="0"/>
    <x v="0"/>
    <x v="0"/>
    <x v="0"/>
    <x v="0"/>
    <x v="0"/>
    <x v="0"/>
    <n v="2.3010759760862922"/>
    <x v="0"/>
    <x v="0"/>
    <n v="0"/>
    <x v="0"/>
  </r>
  <r>
    <n v="69123"/>
    <n v="11"/>
    <n v="11"/>
    <n v="11"/>
    <n v="11"/>
    <m/>
    <m/>
    <m/>
    <n v="55477.063263707358"/>
    <x v="0"/>
    <x v="0"/>
    <x v="0"/>
    <x v="0"/>
    <x v="0"/>
    <x v="0"/>
    <x v="0"/>
    <x v="0"/>
    <n v="5.5477063263707356"/>
    <x v="0"/>
    <x v="0"/>
    <n v="0"/>
    <x v="0"/>
  </r>
  <r>
    <n v="69123"/>
    <n v="11"/>
    <n v="11"/>
    <n v="11"/>
    <n v="11"/>
    <m/>
    <m/>
    <m/>
    <n v="34620.962323582535"/>
    <x v="0"/>
    <x v="0"/>
    <x v="0"/>
    <x v="0"/>
    <x v="0"/>
    <x v="0"/>
    <x v="0"/>
    <x v="0"/>
    <n v="3.4620962323582534"/>
    <x v="0"/>
    <x v="0"/>
    <n v="0"/>
    <x v="0"/>
  </r>
  <r>
    <n v="69123"/>
    <n v="11"/>
    <n v="11"/>
    <n v="11"/>
    <n v="11"/>
    <m/>
    <m/>
    <m/>
    <n v="22974.129679663281"/>
    <x v="0"/>
    <x v="0"/>
    <x v="0"/>
    <x v="0"/>
    <x v="0"/>
    <x v="0"/>
    <x v="0"/>
    <x v="0"/>
    <n v="2.297412967966328"/>
    <x v="0"/>
    <x v="0"/>
    <n v="0"/>
    <x v="0"/>
  </r>
  <r>
    <n v="69123"/>
    <n v="11"/>
    <n v="11"/>
    <n v="11"/>
    <n v="11"/>
    <m/>
    <m/>
    <m/>
    <n v="40533.191072990689"/>
    <x v="0"/>
    <x v="0"/>
    <x v="0"/>
    <x v="0"/>
    <x v="0"/>
    <x v="0"/>
    <x v="0"/>
    <x v="0"/>
    <n v="4.0533191072990684"/>
    <x v="0"/>
    <x v="0"/>
    <n v="0"/>
    <x v="0"/>
  </r>
  <r>
    <n v="69123"/>
    <n v="11"/>
    <n v="11"/>
    <n v="11"/>
    <n v="11"/>
    <m/>
    <m/>
    <m/>
    <n v="117693.10419547264"/>
    <x v="0"/>
    <x v="0"/>
    <x v="0"/>
    <x v="0"/>
    <x v="0"/>
    <x v="0"/>
    <x v="0"/>
    <x v="0"/>
    <n v="11.769310419547264"/>
    <x v="0"/>
    <x v="0"/>
    <n v="0"/>
    <x v="0"/>
  </r>
  <r>
    <n v="69123"/>
    <n v="11"/>
    <n v="11"/>
    <n v="11"/>
    <n v="11"/>
    <m/>
    <m/>
    <m/>
    <n v="61213.526766550349"/>
    <x v="0"/>
    <x v="0"/>
    <x v="0"/>
    <x v="0"/>
    <x v="0"/>
    <x v="0"/>
    <x v="0"/>
    <x v="0"/>
    <n v="6.121352676655035"/>
    <x v="0"/>
    <x v="0"/>
    <n v="0"/>
    <x v="0"/>
  </r>
  <r>
    <n v="69123"/>
    <n v="11"/>
    <n v="11"/>
    <n v="11"/>
    <n v="11"/>
    <m/>
    <m/>
    <m/>
    <n v="46878.597150433008"/>
    <x v="0"/>
    <x v="0"/>
    <x v="0"/>
    <x v="0"/>
    <x v="0"/>
    <x v="0"/>
    <x v="0"/>
    <x v="0"/>
    <n v="4.6878597150433006"/>
    <x v="0"/>
    <x v="0"/>
    <n v="0"/>
    <x v="0"/>
  </r>
  <r>
    <n v="69123"/>
    <n v="11"/>
    <n v="11"/>
    <n v="11"/>
    <n v="11"/>
    <m/>
    <m/>
    <m/>
    <n v="15149.19172712008"/>
    <x v="0"/>
    <x v="0"/>
    <x v="0"/>
    <x v="0"/>
    <x v="0"/>
    <x v="0"/>
    <x v="0"/>
    <x v="0"/>
    <n v="1.5149191727120079"/>
    <x v="0"/>
    <x v="0"/>
    <n v="0"/>
    <x v="0"/>
  </r>
  <r>
    <n v="69123"/>
    <n v="11"/>
    <n v="11"/>
    <n v="11"/>
    <n v="11"/>
    <m/>
    <m/>
    <m/>
    <n v="24652.131114238873"/>
    <x v="0"/>
    <x v="0"/>
    <x v="0"/>
    <x v="0"/>
    <x v="0"/>
    <x v="0"/>
    <x v="0"/>
    <x v="0"/>
    <n v="2.4652131114238873"/>
    <x v="0"/>
    <x v="0"/>
    <n v="0"/>
    <x v="0"/>
  </r>
  <r>
    <n v="69123"/>
    <n v="11"/>
    <n v="11"/>
    <n v="11"/>
    <n v="11"/>
    <m/>
    <m/>
    <m/>
    <n v="154908.3777474922"/>
    <x v="0"/>
    <x v="0"/>
    <x v="0"/>
    <x v="0"/>
    <x v="0"/>
    <x v="0"/>
    <x v="0"/>
    <x v="0"/>
    <n v="15.49083777474922"/>
    <x v="0"/>
    <x v="0"/>
    <n v="0"/>
    <x v="0"/>
  </r>
  <r>
    <n v="69123"/>
    <n v="11"/>
    <n v="11"/>
    <n v="11"/>
    <n v="11"/>
    <m/>
    <m/>
    <m/>
    <n v="98097.411444539204"/>
    <x v="0"/>
    <x v="0"/>
    <x v="0"/>
    <x v="0"/>
    <x v="0"/>
    <x v="0"/>
    <x v="0"/>
    <x v="0"/>
    <n v="9.8097411444539198"/>
    <x v="0"/>
    <x v="0"/>
    <n v="0"/>
    <x v="0"/>
  </r>
  <r>
    <n v="69123"/>
    <n v="11"/>
    <n v="11"/>
    <n v="11"/>
    <n v="11"/>
    <m/>
    <m/>
    <m/>
    <n v="18224.635891628772"/>
    <x v="0"/>
    <x v="0"/>
    <x v="0"/>
    <x v="0"/>
    <x v="0"/>
    <x v="0"/>
    <x v="0"/>
    <x v="0"/>
    <n v="1.8224635891628771"/>
    <x v="0"/>
    <x v="0"/>
    <n v="0"/>
    <x v="0"/>
  </r>
  <r>
    <n v="69123"/>
    <n v="11"/>
    <n v="11"/>
    <n v="11"/>
    <n v="11"/>
    <m/>
    <m/>
    <m/>
    <n v="62094.344603324505"/>
    <x v="0"/>
    <x v="0"/>
    <x v="0"/>
    <x v="0"/>
    <x v="0"/>
    <x v="0"/>
    <x v="0"/>
    <x v="0"/>
    <n v="6.2094344603324503"/>
    <x v="0"/>
    <x v="0"/>
    <n v="0"/>
    <x v="0"/>
  </r>
  <r>
    <n v="69123"/>
    <n v="11"/>
    <n v="11"/>
    <n v="11"/>
    <n v="11"/>
    <m/>
    <m/>
    <m/>
    <n v="125616.84104316885"/>
    <x v="0"/>
    <x v="0"/>
    <x v="0"/>
    <x v="0"/>
    <x v="0"/>
    <x v="0"/>
    <x v="0"/>
    <x v="0"/>
    <n v="12.561684104316885"/>
    <x v="0"/>
    <x v="0"/>
    <n v="0"/>
    <x v="0"/>
  </r>
  <r>
    <n v="69123"/>
    <n v="11"/>
    <n v="11"/>
    <n v="11"/>
    <n v="11"/>
    <m/>
    <m/>
    <m/>
    <n v="78108.422543278764"/>
    <x v="0"/>
    <x v="0"/>
    <x v="0"/>
    <x v="0"/>
    <x v="0"/>
    <x v="0"/>
    <x v="0"/>
    <x v="0"/>
    <n v="7.8108422543278762"/>
    <x v="0"/>
    <x v="0"/>
    <n v="0"/>
    <x v="0"/>
  </r>
  <r>
    <n v="69123"/>
    <n v="11"/>
    <n v="11"/>
    <n v="11"/>
    <n v="11"/>
    <m/>
    <m/>
    <m/>
    <n v="31470.210687447034"/>
    <x v="0"/>
    <x v="0"/>
    <x v="0"/>
    <x v="0"/>
    <x v="0"/>
    <x v="0"/>
    <x v="0"/>
    <x v="0"/>
    <n v="3.1470210687447033"/>
    <x v="0"/>
    <x v="0"/>
    <n v="0"/>
    <x v="0"/>
  </r>
  <r>
    <n v="69123"/>
    <n v="11"/>
    <n v="11"/>
    <n v="11"/>
    <n v="11"/>
    <m/>
    <m/>
    <m/>
    <n v="11094.070648454825"/>
    <x v="0"/>
    <x v="0"/>
    <x v="0"/>
    <x v="0"/>
    <x v="0"/>
    <x v="0"/>
    <x v="0"/>
    <x v="0"/>
    <n v="1.1094070648454823"/>
    <x v="0"/>
    <x v="0"/>
    <n v="0"/>
    <x v="0"/>
  </r>
  <r>
    <n v="69123"/>
    <n v="11"/>
    <n v="11"/>
    <n v="11"/>
    <n v="11"/>
    <m/>
    <m/>
    <m/>
    <n v="23953.14582525189"/>
    <x v="0"/>
    <x v="0"/>
    <x v="0"/>
    <x v="0"/>
    <x v="0"/>
    <x v="0"/>
    <x v="0"/>
    <x v="0"/>
    <n v="2.3953145825251889"/>
    <x v="0"/>
    <x v="0"/>
    <n v="0"/>
    <x v="0"/>
  </r>
  <r>
    <n v="69123"/>
    <n v="11"/>
    <n v="11"/>
    <n v="11"/>
    <n v="11"/>
    <m/>
    <m/>
    <m/>
    <n v="86111.829732344471"/>
    <x v="0"/>
    <x v="0"/>
    <x v="0"/>
    <x v="0"/>
    <x v="0"/>
    <x v="0"/>
    <x v="0"/>
    <x v="0"/>
    <n v="8.6111829732344471"/>
    <x v="0"/>
    <x v="0"/>
    <n v="0"/>
    <x v="0"/>
  </r>
  <r>
    <n v="69123"/>
    <n v="11"/>
    <n v="11"/>
    <n v="11"/>
    <n v="11"/>
    <m/>
    <m/>
    <m/>
    <n v="15647.448561022899"/>
    <x v="0"/>
    <x v="0"/>
    <x v="0"/>
    <x v="0"/>
    <x v="0"/>
    <x v="0"/>
    <x v="0"/>
    <x v="0"/>
    <n v="1.5647448561022899"/>
    <x v="0"/>
    <x v="0"/>
    <n v="0"/>
    <x v="0"/>
  </r>
  <r>
    <n v="69123"/>
    <n v="11"/>
    <n v="11"/>
    <n v="11"/>
    <n v="11"/>
    <m/>
    <m/>
    <m/>
    <n v="33597.723689828119"/>
    <x v="0"/>
    <x v="0"/>
    <x v="0"/>
    <x v="0"/>
    <x v="0"/>
    <x v="0"/>
    <x v="0"/>
    <x v="0"/>
    <n v="3.3597723689828118"/>
    <x v="0"/>
    <x v="0"/>
    <n v="0"/>
    <x v="0"/>
  </r>
  <r>
    <n v="69123"/>
    <n v="11"/>
    <n v="11"/>
    <n v="11"/>
    <n v="11"/>
    <m/>
    <m/>
    <m/>
    <n v="26590.414642071111"/>
    <x v="0"/>
    <x v="0"/>
    <x v="0"/>
    <x v="0"/>
    <x v="0"/>
    <x v="0"/>
    <x v="0"/>
    <x v="0"/>
    <n v="2.6590414642071112"/>
    <x v="0"/>
    <x v="0"/>
    <n v="0"/>
    <x v="0"/>
  </r>
  <r>
    <n v="69123"/>
    <n v="11"/>
    <n v="11"/>
    <n v="11"/>
    <n v="31"/>
    <m/>
    <m/>
    <m/>
    <n v="11273.994687570423"/>
    <x v="0"/>
    <x v="0"/>
    <x v="0"/>
    <x v="0"/>
    <x v="0"/>
    <x v="0"/>
    <x v="1"/>
    <x v="1"/>
    <n v="1.1273994687570423"/>
    <x v="0"/>
    <x v="0"/>
    <n v="1"/>
    <x v="0"/>
  </r>
  <r>
    <n v="69123"/>
    <n v="11"/>
    <n v="11"/>
    <n v="11"/>
    <n v="11"/>
    <m/>
    <m/>
    <m/>
    <n v="49461.070672109498"/>
    <x v="0"/>
    <x v="0"/>
    <x v="0"/>
    <x v="0"/>
    <x v="0"/>
    <x v="0"/>
    <x v="0"/>
    <x v="0"/>
    <n v="4.9461070672109502"/>
    <x v="0"/>
    <x v="0"/>
    <n v="0"/>
    <x v="0"/>
  </r>
  <r>
    <n v="69123"/>
    <n v="11"/>
    <n v="11"/>
    <n v="11"/>
    <n v="11"/>
    <m/>
    <m/>
    <m/>
    <n v="14565.675800452049"/>
    <x v="0"/>
    <x v="0"/>
    <x v="0"/>
    <x v="0"/>
    <x v="0"/>
    <x v="0"/>
    <x v="0"/>
    <x v="0"/>
    <n v="1.4565675800452049"/>
    <x v="0"/>
    <x v="0"/>
    <n v="0"/>
    <x v="0"/>
  </r>
  <r>
    <n v="69123"/>
    <n v="11"/>
    <n v="11"/>
    <n v="11"/>
    <n v="11"/>
    <m/>
    <m/>
    <m/>
    <n v="10015.224511142456"/>
    <x v="0"/>
    <x v="0"/>
    <x v="0"/>
    <x v="0"/>
    <x v="0"/>
    <x v="0"/>
    <x v="0"/>
    <x v="0"/>
    <n v="1.0015224511142455"/>
    <x v="0"/>
    <x v="0"/>
    <n v="0"/>
    <x v="0"/>
  </r>
  <r>
    <n v="69123"/>
    <n v="11"/>
    <n v="11"/>
    <n v="11"/>
    <n v="11"/>
    <m/>
    <m/>
    <m/>
    <n v="20731.548863898061"/>
    <x v="0"/>
    <x v="0"/>
    <x v="0"/>
    <x v="0"/>
    <x v="0"/>
    <x v="0"/>
    <x v="0"/>
    <x v="0"/>
    <n v="2.0731548863898062"/>
    <x v="0"/>
    <x v="0"/>
    <n v="0"/>
    <x v="0"/>
  </r>
  <r>
    <n v="69123"/>
    <n v="11"/>
    <n v="11"/>
    <n v="11"/>
    <n v="21"/>
    <m/>
    <m/>
    <m/>
    <n v="1196.3265649258519"/>
    <x v="0"/>
    <x v="0"/>
    <x v="0"/>
    <x v="0"/>
    <x v="0"/>
    <x v="0"/>
    <x v="6"/>
    <x v="2"/>
    <n v="0.1196326564925852"/>
    <x v="0"/>
    <x v="0"/>
    <n v="1"/>
    <x v="0"/>
  </r>
  <r>
    <n v="69123"/>
    <n v="11"/>
    <n v="11"/>
    <n v="11"/>
    <n v="23"/>
    <m/>
    <m/>
    <m/>
    <n v="340.78124712400569"/>
    <x v="0"/>
    <x v="0"/>
    <x v="0"/>
    <x v="0"/>
    <x v="0"/>
    <x v="0"/>
    <x v="7"/>
    <x v="2"/>
    <n v="3.407812471240057E-2"/>
    <x v="0"/>
    <x v="0"/>
    <n v="1"/>
    <x v="0"/>
  </r>
  <r>
    <n v="69123"/>
    <n v="11"/>
    <n v="11"/>
    <n v="11"/>
    <n v="11"/>
    <m/>
    <m/>
    <m/>
    <n v="23578.702620578588"/>
    <x v="0"/>
    <x v="0"/>
    <x v="0"/>
    <x v="0"/>
    <x v="0"/>
    <x v="0"/>
    <x v="0"/>
    <x v="0"/>
    <n v="2.3578702620578587"/>
    <x v="0"/>
    <x v="0"/>
    <n v="0"/>
    <x v="0"/>
  </r>
  <r>
    <n v="69123"/>
    <n v="11"/>
    <n v="11"/>
    <n v="11"/>
    <n v="11"/>
    <m/>
    <m/>
    <m/>
    <n v="54265.237815061024"/>
    <x v="0"/>
    <x v="0"/>
    <x v="0"/>
    <x v="0"/>
    <x v="0"/>
    <x v="0"/>
    <x v="0"/>
    <x v="0"/>
    <n v="5.426523781506102"/>
    <x v="0"/>
    <x v="0"/>
    <n v="0"/>
    <x v="0"/>
  </r>
  <r>
    <n v="69123"/>
    <n v="11"/>
    <n v="11"/>
    <n v="11"/>
    <n v="11"/>
    <m/>
    <m/>
    <m/>
    <n v="22462.906324146581"/>
    <x v="0"/>
    <x v="0"/>
    <x v="0"/>
    <x v="0"/>
    <x v="0"/>
    <x v="0"/>
    <x v="0"/>
    <x v="0"/>
    <n v="2.2462906324146581"/>
    <x v="0"/>
    <x v="0"/>
    <n v="0"/>
    <x v="0"/>
  </r>
  <r>
    <n v="69123"/>
    <n v="11"/>
    <n v="11"/>
    <n v="11"/>
    <n v="11"/>
    <m/>
    <m/>
    <m/>
    <n v="20882.448133852457"/>
    <x v="0"/>
    <x v="0"/>
    <x v="0"/>
    <x v="0"/>
    <x v="0"/>
    <x v="0"/>
    <x v="0"/>
    <x v="0"/>
    <n v="2.0882448133852458"/>
    <x v="0"/>
    <x v="0"/>
    <n v="0"/>
    <x v="0"/>
  </r>
  <r>
    <n v="69123"/>
    <n v="11"/>
    <n v="11"/>
    <n v="11"/>
    <n v="11"/>
    <m/>
    <m/>
    <m/>
    <n v="15333.897675612761"/>
    <x v="0"/>
    <x v="0"/>
    <x v="0"/>
    <x v="0"/>
    <x v="0"/>
    <x v="0"/>
    <x v="0"/>
    <x v="0"/>
    <n v="1.5333897675612762"/>
    <x v="0"/>
    <x v="0"/>
    <n v="0"/>
    <x v="0"/>
  </r>
  <r>
    <n v="69123"/>
    <n v="11"/>
    <n v="11"/>
    <n v="11"/>
    <n v="11"/>
    <m/>
    <m/>
    <m/>
    <n v="98261.121263330089"/>
    <x v="0"/>
    <x v="0"/>
    <x v="0"/>
    <x v="0"/>
    <x v="0"/>
    <x v="0"/>
    <x v="0"/>
    <x v="0"/>
    <n v="9.8261121263330082"/>
    <x v="0"/>
    <x v="0"/>
    <n v="0"/>
    <x v="0"/>
  </r>
  <r>
    <n v="69123"/>
    <n v="11"/>
    <n v="11"/>
    <n v="11"/>
    <n v="11"/>
    <m/>
    <m/>
    <m/>
    <n v="9532.4568539452284"/>
    <x v="0"/>
    <x v="0"/>
    <x v="0"/>
    <x v="0"/>
    <x v="0"/>
    <x v="0"/>
    <x v="0"/>
    <x v="0"/>
    <n v="0.95324568539452281"/>
    <x v="0"/>
    <x v="0"/>
    <n v="0"/>
    <x v="0"/>
  </r>
  <r>
    <n v="69123"/>
    <n v="11"/>
    <n v="11"/>
    <n v="11"/>
    <n v="11"/>
    <m/>
    <m/>
    <m/>
    <n v="32696.483485644167"/>
    <x v="0"/>
    <x v="0"/>
    <x v="0"/>
    <x v="0"/>
    <x v="0"/>
    <x v="0"/>
    <x v="0"/>
    <x v="0"/>
    <n v="3.2696483485644166"/>
    <x v="0"/>
    <x v="0"/>
    <n v="0"/>
    <x v="0"/>
  </r>
  <r>
    <n v="69123"/>
    <n v="11"/>
    <n v="11"/>
    <n v="11"/>
    <n v="11"/>
    <m/>
    <m/>
    <m/>
    <n v="7781.7759421852334"/>
    <x v="0"/>
    <x v="0"/>
    <x v="0"/>
    <x v="0"/>
    <x v="0"/>
    <x v="0"/>
    <x v="0"/>
    <x v="0"/>
    <n v="0.77817759421852328"/>
    <x v="0"/>
    <x v="0"/>
    <n v="0"/>
    <x v="0"/>
  </r>
  <r>
    <n v="69123"/>
    <n v="11"/>
    <n v="11"/>
    <n v="11"/>
    <n v="11"/>
    <m/>
    <m/>
    <m/>
    <n v="63132.616317084248"/>
    <x v="0"/>
    <x v="0"/>
    <x v="0"/>
    <x v="0"/>
    <x v="0"/>
    <x v="0"/>
    <x v="0"/>
    <x v="0"/>
    <n v="6.3132616317084249"/>
    <x v="0"/>
    <x v="0"/>
    <n v="0"/>
    <x v="0"/>
  </r>
  <r>
    <n v="69123"/>
    <n v="11"/>
    <n v="11"/>
    <n v="11"/>
    <n v="11"/>
    <m/>
    <m/>
    <m/>
    <n v="27067.231061547271"/>
    <x v="0"/>
    <x v="0"/>
    <x v="0"/>
    <x v="0"/>
    <x v="0"/>
    <x v="0"/>
    <x v="0"/>
    <x v="0"/>
    <n v="2.706723106154727"/>
    <x v="0"/>
    <x v="0"/>
    <n v="0"/>
    <x v="0"/>
  </r>
  <r>
    <n v="69123"/>
    <n v="11"/>
    <n v="11"/>
    <n v="11"/>
    <n v="11"/>
    <m/>
    <m/>
    <m/>
    <n v="140585.37848089196"/>
    <x v="0"/>
    <x v="0"/>
    <x v="0"/>
    <x v="0"/>
    <x v="0"/>
    <x v="0"/>
    <x v="0"/>
    <x v="0"/>
    <n v="14.058537848089196"/>
    <x v="0"/>
    <x v="0"/>
    <n v="0"/>
    <x v="0"/>
  </r>
  <r>
    <n v="69123"/>
    <n v="11"/>
    <n v="11"/>
    <n v="11"/>
    <n v="11"/>
    <m/>
    <m/>
    <m/>
    <n v="15719.550941583828"/>
    <x v="0"/>
    <x v="0"/>
    <x v="0"/>
    <x v="0"/>
    <x v="0"/>
    <x v="0"/>
    <x v="0"/>
    <x v="0"/>
    <n v="1.5719550941583829"/>
    <x v="0"/>
    <x v="0"/>
    <n v="0"/>
    <x v="0"/>
  </r>
  <r>
    <n v="69123"/>
    <n v="11"/>
    <n v="11"/>
    <n v="11"/>
    <n v="11"/>
    <m/>
    <m/>
    <m/>
    <n v="14445.555945702043"/>
    <x v="0"/>
    <x v="0"/>
    <x v="0"/>
    <x v="0"/>
    <x v="0"/>
    <x v="0"/>
    <x v="0"/>
    <x v="0"/>
    <n v="1.4445555945702042"/>
    <x v="0"/>
    <x v="0"/>
    <n v="0"/>
    <x v="0"/>
  </r>
  <r>
    <n v="69123"/>
    <n v="11"/>
    <n v="11"/>
    <n v="11"/>
    <n v="11"/>
    <m/>
    <m/>
    <m/>
    <n v="61708.021998577424"/>
    <x v="0"/>
    <x v="0"/>
    <x v="0"/>
    <x v="0"/>
    <x v="0"/>
    <x v="0"/>
    <x v="0"/>
    <x v="0"/>
    <n v="6.170802199857742"/>
    <x v="0"/>
    <x v="0"/>
    <n v="0"/>
    <x v="0"/>
  </r>
  <r>
    <n v="69123"/>
    <n v="11"/>
    <n v="11"/>
    <n v="11"/>
    <n v="11"/>
    <m/>
    <m/>
    <m/>
    <n v="48037.145439896478"/>
    <x v="0"/>
    <x v="0"/>
    <x v="0"/>
    <x v="0"/>
    <x v="0"/>
    <x v="0"/>
    <x v="0"/>
    <x v="0"/>
    <n v="4.8037145439896474"/>
    <x v="0"/>
    <x v="0"/>
    <n v="0"/>
    <x v="0"/>
  </r>
  <r>
    <n v="69123"/>
    <n v="11"/>
    <n v="11"/>
    <n v="11"/>
    <n v="11"/>
    <m/>
    <m/>
    <m/>
    <n v="16737.796326610522"/>
    <x v="0"/>
    <x v="0"/>
    <x v="0"/>
    <x v="0"/>
    <x v="0"/>
    <x v="0"/>
    <x v="0"/>
    <x v="0"/>
    <n v="1.6737796326610521"/>
    <x v="0"/>
    <x v="0"/>
    <n v="0"/>
    <x v="0"/>
  </r>
  <r>
    <n v="69123"/>
    <n v="11"/>
    <n v="11"/>
    <n v="11"/>
    <n v="11"/>
    <m/>
    <m/>
    <m/>
    <n v="55528.796869276754"/>
    <x v="0"/>
    <x v="0"/>
    <x v="0"/>
    <x v="0"/>
    <x v="0"/>
    <x v="0"/>
    <x v="0"/>
    <x v="0"/>
    <n v="5.5528796869276755"/>
    <x v="0"/>
    <x v="0"/>
    <n v="0"/>
    <x v="0"/>
  </r>
  <r>
    <n v="69123"/>
    <n v="11"/>
    <n v="11"/>
    <n v="11"/>
    <n v="11"/>
    <m/>
    <m/>
    <m/>
    <n v="5164.9685960803881"/>
    <x v="0"/>
    <x v="0"/>
    <x v="0"/>
    <x v="0"/>
    <x v="0"/>
    <x v="0"/>
    <x v="0"/>
    <x v="0"/>
    <n v="0.51649685960803882"/>
    <x v="0"/>
    <x v="0"/>
    <n v="0"/>
    <x v="0"/>
  </r>
  <r>
    <n v="69123"/>
    <n v="11"/>
    <n v="11"/>
    <n v="11"/>
    <n v="31"/>
    <m/>
    <m/>
    <m/>
    <n v="10355.424862014517"/>
    <x v="0"/>
    <x v="0"/>
    <x v="0"/>
    <x v="0"/>
    <x v="0"/>
    <x v="0"/>
    <x v="1"/>
    <x v="1"/>
    <n v="1.0355424862014517"/>
    <x v="0"/>
    <x v="0"/>
    <n v="1"/>
    <x v="0"/>
  </r>
  <r>
    <n v="69123"/>
    <n v="11"/>
    <n v="11"/>
    <n v="11"/>
    <n v="11"/>
    <m/>
    <m/>
    <m/>
    <n v="15460.280386360113"/>
    <x v="0"/>
    <x v="0"/>
    <x v="0"/>
    <x v="0"/>
    <x v="0"/>
    <x v="0"/>
    <x v="0"/>
    <x v="0"/>
    <n v="1.5460280386360112"/>
    <x v="0"/>
    <x v="0"/>
    <n v="0"/>
    <x v="0"/>
  </r>
  <r>
    <n v="69123"/>
    <n v="11"/>
    <n v="11"/>
    <n v="11"/>
    <n v="11"/>
    <m/>
    <m/>
    <m/>
    <n v="27530.842327577127"/>
    <x v="0"/>
    <x v="0"/>
    <x v="0"/>
    <x v="0"/>
    <x v="0"/>
    <x v="0"/>
    <x v="0"/>
    <x v="0"/>
    <n v="2.7530842327577125"/>
    <x v="0"/>
    <x v="0"/>
    <n v="0"/>
    <x v="0"/>
  </r>
  <r>
    <n v="69123"/>
    <n v="11"/>
    <n v="11"/>
    <n v="11"/>
    <n v="11"/>
    <m/>
    <m/>
    <m/>
    <n v="6143.8966738880908"/>
    <x v="0"/>
    <x v="0"/>
    <x v="0"/>
    <x v="0"/>
    <x v="0"/>
    <x v="0"/>
    <x v="0"/>
    <x v="0"/>
    <n v="0.61438966738880907"/>
    <x v="0"/>
    <x v="0"/>
    <n v="0"/>
    <x v="0"/>
  </r>
  <r>
    <n v="69123"/>
    <n v="11"/>
    <n v="11"/>
    <n v="11"/>
    <n v="11"/>
    <m/>
    <m/>
    <m/>
    <n v="33981.991755390714"/>
    <x v="0"/>
    <x v="0"/>
    <x v="0"/>
    <x v="0"/>
    <x v="0"/>
    <x v="0"/>
    <x v="0"/>
    <x v="0"/>
    <n v="3.3981991755390712"/>
    <x v="0"/>
    <x v="0"/>
    <n v="0"/>
    <x v="0"/>
  </r>
  <r>
    <n v="69123"/>
    <n v="11"/>
    <n v="11"/>
    <n v="11"/>
    <n v="11"/>
    <m/>
    <m/>
    <m/>
    <n v="8172.5117283365944"/>
    <x v="0"/>
    <x v="0"/>
    <x v="0"/>
    <x v="0"/>
    <x v="0"/>
    <x v="0"/>
    <x v="0"/>
    <x v="0"/>
    <n v="0.81725117283365944"/>
    <x v="0"/>
    <x v="0"/>
    <n v="0"/>
    <x v="0"/>
  </r>
  <r>
    <n v="69123"/>
    <n v="11"/>
    <n v="11"/>
    <n v="11"/>
    <n v="11"/>
    <m/>
    <m/>
    <m/>
    <n v="38520.135081585046"/>
    <x v="0"/>
    <x v="0"/>
    <x v="0"/>
    <x v="0"/>
    <x v="0"/>
    <x v="0"/>
    <x v="0"/>
    <x v="0"/>
    <n v="3.8520135081585045"/>
    <x v="0"/>
    <x v="0"/>
    <n v="0"/>
    <x v="0"/>
  </r>
  <r>
    <n v="69123"/>
    <n v="11"/>
    <n v="11"/>
    <n v="11"/>
    <n v="11"/>
    <m/>
    <m/>
    <m/>
    <n v="35844.816268675786"/>
    <x v="0"/>
    <x v="0"/>
    <x v="0"/>
    <x v="0"/>
    <x v="0"/>
    <x v="0"/>
    <x v="0"/>
    <x v="0"/>
    <n v="3.5844816268675785"/>
    <x v="0"/>
    <x v="0"/>
    <n v="0"/>
    <x v="0"/>
  </r>
  <r>
    <n v="69123"/>
    <n v="11"/>
    <n v="11"/>
    <n v="11"/>
    <n v="11"/>
    <m/>
    <m/>
    <m/>
    <n v="7848.2581863502528"/>
    <x v="0"/>
    <x v="0"/>
    <x v="0"/>
    <x v="0"/>
    <x v="0"/>
    <x v="0"/>
    <x v="0"/>
    <x v="0"/>
    <n v="0.78482581863502532"/>
    <x v="0"/>
    <x v="0"/>
    <n v="0"/>
    <x v="0"/>
  </r>
  <r>
    <n v="69123"/>
    <n v="11"/>
    <n v="11"/>
    <n v="11"/>
    <n v="11"/>
    <m/>
    <m/>
    <m/>
    <n v="15774.744079707696"/>
    <x v="0"/>
    <x v="0"/>
    <x v="0"/>
    <x v="0"/>
    <x v="0"/>
    <x v="0"/>
    <x v="0"/>
    <x v="0"/>
    <n v="1.5774744079707697"/>
    <x v="0"/>
    <x v="0"/>
    <n v="0"/>
    <x v="0"/>
  </r>
  <r>
    <n v="69123"/>
    <n v="11"/>
    <n v="11"/>
    <n v="11"/>
    <n v="11"/>
    <m/>
    <m/>
    <m/>
    <n v="13014.812335544348"/>
    <x v="0"/>
    <x v="0"/>
    <x v="0"/>
    <x v="0"/>
    <x v="0"/>
    <x v="0"/>
    <x v="0"/>
    <x v="0"/>
    <n v="1.3014812335544348"/>
    <x v="0"/>
    <x v="0"/>
    <n v="0"/>
    <x v="0"/>
  </r>
  <r>
    <n v="69123"/>
    <n v="11"/>
    <n v="11"/>
    <n v="11"/>
    <n v="11"/>
    <m/>
    <m/>
    <m/>
    <n v="52416.24843132832"/>
    <x v="0"/>
    <x v="0"/>
    <x v="0"/>
    <x v="0"/>
    <x v="0"/>
    <x v="0"/>
    <x v="0"/>
    <x v="0"/>
    <n v="5.2416248431328318"/>
    <x v="0"/>
    <x v="0"/>
    <n v="0"/>
    <x v="0"/>
  </r>
  <r>
    <n v="69123"/>
    <n v="11"/>
    <n v="11"/>
    <n v="11"/>
    <n v="11"/>
    <m/>
    <m/>
    <m/>
    <n v="173706.94175031173"/>
    <x v="0"/>
    <x v="0"/>
    <x v="0"/>
    <x v="0"/>
    <x v="0"/>
    <x v="0"/>
    <x v="0"/>
    <x v="0"/>
    <n v="17.370694175031172"/>
    <x v="0"/>
    <x v="0"/>
    <n v="0"/>
    <x v="0"/>
  </r>
  <r>
    <n v="69123"/>
    <n v="11"/>
    <n v="11"/>
    <n v="11"/>
    <n v="11"/>
    <m/>
    <m/>
    <m/>
    <n v="13673.373391206238"/>
    <x v="0"/>
    <x v="0"/>
    <x v="0"/>
    <x v="0"/>
    <x v="0"/>
    <x v="0"/>
    <x v="0"/>
    <x v="0"/>
    <n v="1.3673373391206238"/>
    <x v="0"/>
    <x v="0"/>
    <n v="0"/>
    <x v="0"/>
  </r>
  <r>
    <n v="69123"/>
    <n v="11"/>
    <n v="11"/>
    <n v="11"/>
    <n v="11"/>
    <m/>
    <m/>
    <m/>
    <n v="18527.018710335818"/>
    <x v="0"/>
    <x v="0"/>
    <x v="0"/>
    <x v="0"/>
    <x v="0"/>
    <x v="0"/>
    <x v="0"/>
    <x v="0"/>
    <n v="1.8527018710335819"/>
    <x v="0"/>
    <x v="0"/>
    <n v="0"/>
    <x v="0"/>
  </r>
  <r>
    <n v="69123"/>
    <n v="11"/>
    <n v="11"/>
    <n v="11"/>
    <n v="11"/>
    <m/>
    <m/>
    <m/>
    <n v="6698.7231022037131"/>
    <x v="0"/>
    <x v="0"/>
    <x v="0"/>
    <x v="0"/>
    <x v="0"/>
    <x v="0"/>
    <x v="0"/>
    <x v="0"/>
    <n v="0.6698723102203713"/>
    <x v="0"/>
    <x v="0"/>
    <n v="0"/>
    <x v="0"/>
  </r>
  <r>
    <n v="69123"/>
    <n v="11"/>
    <n v="11"/>
    <n v="11"/>
    <n v="11"/>
    <m/>
    <m/>
    <m/>
    <n v="6616.4034348675359"/>
    <x v="0"/>
    <x v="0"/>
    <x v="0"/>
    <x v="0"/>
    <x v="0"/>
    <x v="0"/>
    <x v="0"/>
    <x v="0"/>
    <n v="0.6616403434867536"/>
    <x v="0"/>
    <x v="0"/>
    <n v="0"/>
    <x v="0"/>
  </r>
  <r>
    <n v="69123"/>
    <n v="11"/>
    <n v="11"/>
    <n v="11"/>
    <n v="11"/>
    <m/>
    <m/>
    <m/>
    <n v="46250.405759999347"/>
    <x v="0"/>
    <x v="0"/>
    <x v="0"/>
    <x v="0"/>
    <x v="0"/>
    <x v="0"/>
    <x v="0"/>
    <x v="0"/>
    <n v="4.6250405759999342"/>
    <x v="0"/>
    <x v="0"/>
    <n v="0"/>
    <x v="0"/>
  </r>
  <r>
    <n v="69123"/>
    <n v="11"/>
    <n v="11"/>
    <n v="11"/>
    <n v="11"/>
    <m/>
    <m/>
    <m/>
    <n v="199327.72259800963"/>
    <x v="0"/>
    <x v="0"/>
    <x v="0"/>
    <x v="0"/>
    <x v="0"/>
    <x v="0"/>
    <x v="0"/>
    <x v="0"/>
    <n v="19.932772259800963"/>
    <x v="0"/>
    <x v="0"/>
    <n v="0"/>
    <x v="0"/>
  </r>
  <r>
    <n v="69123"/>
    <n v="11"/>
    <n v="11"/>
    <n v="11"/>
    <n v="11"/>
    <m/>
    <m/>
    <m/>
    <n v="11696.233865272345"/>
    <x v="0"/>
    <x v="0"/>
    <x v="0"/>
    <x v="0"/>
    <x v="0"/>
    <x v="0"/>
    <x v="0"/>
    <x v="0"/>
    <n v="1.1696233865272345"/>
    <x v="0"/>
    <x v="0"/>
    <n v="0"/>
    <x v="0"/>
  </r>
  <r>
    <n v="69123"/>
    <n v="11"/>
    <n v="11"/>
    <n v="11"/>
    <n v="11"/>
    <m/>
    <m/>
    <m/>
    <n v="48142.236282934122"/>
    <x v="0"/>
    <x v="0"/>
    <x v="0"/>
    <x v="0"/>
    <x v="0"/>
    <x v="0"/>
    <x v="0"/>
    <x v="0"/>
    <n v="4.8142236282934121"/>
    <x v="0"/>
    <x v="0"/>
    <n v="0"/>
    <x v="0"/>
  </r>
  <r>
    <n v="69123"/>
    <n v="11"/>
    <n v="11"/>
    <n v="11"/>
    <n v="11"/>
    <m/>
    <m/>
    <m/>
    <n v="928.31424676768893"/>
    <x v="0"/>
    <x v="0"/>
    <x v="0"/>
    <x v="0"/>
    <x v="0"/>
    <x v="0"/>
    <x v="0"/>
    <x v="0"/>
    <n v="9.2831424676768887E-2"/>
    <x v="0"/>
    <x v="0"/>
    <n v="0"/>
    <x v="0"/>
  </r>
  <r>
    <n v="69123"/>
    <n v="11"/>
    <n v="11"/>
    <n v="11"/>
    <n v="11"/>
    <m/>
    <m/>
    <m/>
    <n v="28035.957572607222"/>
    <x v="0"/>
    <x v="0"/>
    <x v="0"/>
    <x v="0"/>
    <x v="0"/>
    <x v="0"/>
    <x v="0"/>
    <x v="0"/>
    <n v="2.8035957572607222"/>
    <x v="0"/>
    <x v="0"/>
    <n v="0"/>
    <x v="0"/>
  </r>
  <r>
    <n v="69123"/>
    <n v="11"/>
    <n v="11"/>
    <n v="11"/>
    <n v="11"/>
    <m/>
    <m/>
    <m/>
    <n v="19296.264732324231"/>
    <x v="0"/>
    <x v="0"/>
    <x v="0"/>
    <x v="0"/>
    <x v="0"/>
    <x v="0"/>
    <x v="0"/>
    <x v="0"/>
    <n v="1.9296264732324231"/>
    <x v="0"/>
    <x v="0"/>
    <n v="0"/>
    <x v="0"/>
  </r>
  <r>
    <n v="69123"/>
    <n v="11"/>
    <n v="11"/>
    <n v="11"/>
    <n v="11"/>
    <m/>
    <m/>
    <m/>
    <n v="43035.613103964308"/>
    <x v="0"/>
    <x v="0"/>
    <x v="0"/>
    <x v="0"/>
    <x v="0"/>
    <x v="0"/>
    <x v="0"/>
    <x v="0"/>
    <n v="4.3035613103964305"/>
    <x v="0"/>
    <x v="0"/>
    <n v="0"/>
    <x v="0"/>
  </r>
  <r>
    <n v="69123"/>
    <n v="11"/>
    <n v="11"/>
    <n v="11"/>
    <n v="11"/>
    <m/>
    <m/>
    <m/>
    <n v="39101.040548771896"/>
    <x v="0"/>
    <x v="0"/>
    <x v="0"/>
    <x v="0"/>
    <x v="0"/>
    <x v="0"/>
    <x v="0"/>
    <x v="0"/>
    <n v="3.9101040548771895"/>
    <x v="0"/>
    <x v="0"/>
    <n v="0"/>
    <x v="0"/>
  </r>
  <r>
    <n v="69123"/>
    <n v="11"/>
    <n v="11"/>
    <n v="11"/>
    <n v="11"/>
    <m/>
    <m/>
    <m/>
    <n v="48950.365609998116"/>
    <x v="0"/>
    <x v="0"/>
    <x v="0"/>
    <x v="0"/>
    <x v="0"/>
    <x v="0"/>
    <x v="0"/>
    <x v="0"/>
    <n v="4.8950365609998112"/>
    <x v="0"/>
    <x v="0"/>
    <n v="0"/>
    <x v="0"/>
  </r>
  <r>
    <n v="69123"/>
    <n v="11"/>
    <n v="11"/>
    <n v="11"/>
    <n v="11"/>
    <m/>
    <m/>
    <m/>
    <n v="10536.632215548418"/>
    <x v="0"/>
    <x v="0"/>
    <x v="0"/>
    <x v="0"/>
    <x v="0"/>
    <x v="0"/>
    <x v="0"/>
    <x v="0"/>
    <n v="1.0536632215548418"/>
    <x v="0"/>
    <x v="0"/>
    <n v="0"/>
    <x v="0"/>
  </r>
  <r>
    <n v="69123"/>
    <n v="11"/>
    <n v="11"/>
    <n v="11"/>
    <n v="11"/>
    <m/>
    <m/>
    <m/>
    <n v="15753.490744940278"/>
    <x v="0"/>
    <x v="0"/>
    <x v="0"/>
    <x v="0"/>
    <x v="0"/>
    <x v="0"/>
    <x v="0"/>
    <x v="0"/>
    <n v="1.5753490744940277"/>
    <x v="0"/>
    <x v="0"/>
    <n v="0"/>
    <x v="0"/>
  </r>
  <r>
    <n v="69123"/>
    <n v="11"/>
    <n v="11"/>
    <n v="11"/>
    <n v="11"/>
    <m/>
    <m/>
    <m/>
    <n v="647.09393620168407"/>
    <x v="0"/>
    <x v="0"/>
    <x v="0"/>
    <x v="0"/>
    <x v="0"/>
    <x v="0"/>
    <x v="0"/>
    <x v="0"/>
    <n v="6.4709393620168407E-2"/>
    <x v="0"/>
    <x v="0"/>
    <n v="0"/>
    <x v="0"/>
  </r>
  <r>
    <n v="69123"/>
    <n v="11"/>
    <n v="11"/>
    <n v="11"/>
    <n v="11"/>
    <m/>
    <m/>
    <m/>
    <n v="100161.42334670927"/>
    <x v="0"/>
    <x v="0"/>
    <x v="0"/>
    <x v="0"/>
    <x v="0"/>
    <x v="0"/>
    <x v="0"/>
    <x v="0"/>
    <n v="10.016142334670928"/>
    <x v="0"/>
    <x v="0"/>
    <n v="0"/>
    <x v="0"/>
  </r>
  <r>
    <n v="69123"/>
    <n v="11"/>
    <n v="11"/>
    <n v="11"/>
    <n v="11"/>
    <m/>
    <m/>
    <m/>
    <n v="6180.708139673834"/>
    <x v="0"/>
    <x v="0"/>
    <x v="0"/>
    <x v="0"/>
    <x v="0"/>
    <x v="0"/>
    <x v="0"/>
    <x v="0"/>
    <n v="0.61807081396738339"/>
    <x v="0"/>
    <x v="0"/>
    <n v="0"/>
    <x v="0"/>
  </r>
  <r>
    <n v="69123"/>
    <n v="11"/>
    <n v="11"/>
    <n v="11"/>
    <n v="11"/>
    <m/>
    <m/>
    <m/>
    <n v="9400.5312851936069"/>
    <x v="0"/>
    <x v="0"/>
    <x v="0"/>
    <x v="0"/>
    <x v="0"/>
    <x v="0"/>
    <x v="0"/>
    <x v="0"/>
    <n v="0.94005312851936074"/>
    <x v="0"/>
    <x v="0"/>
    <n v="0"/>
    <x v="0"/>
  </r>
  <r>
    <n v="69123"/>
    <n v="11"/>
    <n v="11"/>
    <n v="11"/>
    <n v="11"/>
    <m/>
    <m/>
    <m/>
    <n v="29541.460810637072"/>
    <x v="0"/>
    <x v="0"/>
    <x v="0"/>
    <x v="0"/>
    <x v="0"/>
    <x v="0"/>
    <x v="0"/>
    <x v="0"/>
    <n v="2.9541460810637075"/>
    <x v="0"/>
    <x v="0"/>
    <n v="0"/>
    <x v="0"/>
  </r>
  <r>
    <n v="69123"/>
    <n v="11"/>
    <n v="11"/>
    <n v="11"/>
    <n v="11"/>
    <m/>
    <m/>
    <m/>
    <n v="6343.5985599809446"/>
    <x v="0"/>
    <x v="0"/>
    <x v="0"/>
    <x v="0"/>
    <x v="0"/>
    <x v="0"/>
    <x v="0"/>
    <x v="0"/>
    <n v="0.63435985599809441"/>
    <x v="0"/>
    <x v="0"/>
    <n v="0"/>
    <x v="0"/>
  </r>
  <r>
    <n v="69123"/>
    <n v="90"/>
    <n v="11"/>
    <n v="11"/>
    <n v="11"/>
    <m/>
    <m/>
    <m/>
    <n v="4427.3352520261451"/>
    <x v="2"/>
    <x v="1"/>
    <x v="0"/>
    <x v="0"/>
    <x v="0"/>
    <x v="0"/>
    <x v="0"/>
    <x v="0"/>
    <n v="0.4427335252026145"/>
    <x v="1"/>
    <x v="0"/>
    <n v="0"/>
    <x v="1"/>
  </r>
  <r>
    <n v="69123"/>
    <n v="11"/>
    <n v="31"/>
    <n v="11"/>
    <n v="11"/>
    <m/>
    <m/>
    <m/>
    <n v="11323.924512271042"/>
    <x v="0"/>
    <x v="0"/>
    <x v="2"/>
    <x v="1"/>
    <x v="0"/>
    <x v="0"/>
    <x v="0"/>
    <x v="0"/>
    <n v="1.1323924512271042"/>
    <x v="1"/>
    <x v="1"/>
    <n v="0"/>
    <x v="0"/>
  </r>
  <r>
    <n v="69123"/>
    <n v="31"/>
    <n v="31"/>
    <n v="11"/>
    <n v="11"/>
    <m/>
    <m/>
    <m/>
    <n v="23186.758764836799"/>
    <x v="1"/>
    <x v="1"/>
    <x v="2"/>
    <x v="1"/>
    <x v="0"/>
    <x v="0"/>
    <x v="0"/>
    <x v="0"/>
    <n v="2.3186758764836797"/>
    <x v="0"/>
    <x v="1"/>
    <n v="0"/>
    <x v="1"/>
  </r>
  <r>
    <n v="69123"/>
    <n v="31"/>
    <n v="31"/>
    <n v="11"/>
    <n v="11"/>
    <m/>
    <m/>
    <m/>
    <n v="0.60976225717350019"/>
    <x v="1"/>
    <x v="1"/>
    <x v="2"/>
    <x v="1"/>
    <x v="0"/>
    <x v="0"/>
    <x v="0"/>
    <x v="0"/>
    <n v="6.0976225717350017E-5"/>
    <x v="0"/>
    <x v="1"/>
    <n v="0"/>
    <x v="1"/>
  </r>
  <r>
    <n v="69123"/>
    <n v="31"/>
    <n v="31"/>
    <n v="11"/>
    <n v="11"/>
    <m/>
    <m/>
    <m/>
    <n v="6.0094512069117627"/>
    <x v="1"/>
    <x v="1"/>
    <x v="2"/>
    <x v="1"/>
    <x v="0"/>
    <x v="0"/>
    <x v="0"/>
    <x v="0"/>
    <n v="6.0094512069117632E-4"/>
    <x v="0"/>
    <x v="1"/>
    <n v="0"/>
    <x v="1"/>
  </r>
  <r>
    <n v="69123"/>
    <n v="41"/>
    <n v="41"/>
    <n v="11"/>
    <n v="11"/>
    <m/>
    <m/>
    <m/>
    <n v="5349.8668820967878"/>
    <x v="5"/>
    <x v="0"/>
    <x v="3"/>
    <x v="0"/>
    <x v="0"/>
    <x v="0"/>
    <x v="0"/>
    <x v="0"/>
    <n v="0.53498668820967876"/>
    <x v="0"/>
    <x v="0"/>
    <n v="0"/>
    <x v="0"/>
  </r>
  <r>
    <n v="69123"/>
    <n v="90"/>
    <n v="90"/>
    <n v="11"/>
    <n v="11"/>
    <m/>
    <m/>
    <m/>
    <n v="25964.274419979731"/>
    <x v="2"/>
    <x v="1"/>
    <x v="5"/>
    <x v="1"/>
    <x v="0"/>
    <x v="0"/>
    <x v="0"/>
    <x v="0"/>
    <n v="2.5964274419979732"/>
    <x v="0"/>
    <x v="1"/>
    <n v="0"/>
    <x v="1"/>
  </r>
  <r>
    <n v="69123"/>
    <n v="90"/>
    <n v="90"/>
    <n v="11"/>
    <n v="11"/>
    <m/>
    <m/>
    <m/>
    <n v="11397.243334370165"/>
    <x v="2"/>
    <x v="1"/>
    <x v="5"/>
    <x v="1"/>
    <x v="0"/>
    <x v="0"/>
    <x v="0"/>
    <x v="0"/>
    <n v="1.1397243334370164"/>
    <x v="0"/>
    <x v="1"/>
    <n v="0"/>
    <x v="1"/>
  </r>
  <r>
    <n v="69266"/>
    <n v="11"/>
    <n v="11"/>
    <n v="11"/>
    <n v="11"/>
    <m/>
    <m/>
    <m/>
    <n v="48.10826673195826"/>
    <x v="0"/>
    <x v="0"/>
    <x v="0"/>
    <x v="0"/>
    <x v="0"/>
    <x v="0"/>
    <x v="0"/>
    <x v="0"/>
    <n v="4.8108266731958262E-3"/>
    <x v="0"/>
    <x v="0"/>
    <n v="0"/>
    <x v="0"/>
  </r>
  <r>
    <n v="69266"/>
    <n v="11"/>
    <n v="11"/>
    <n v="11"/>
    <n v="11"/>
    <m/>
    <m/>
    <m/>
    <n v="51285.758621425062"/>
    <x v="0"/>
    <x v="0"/>
    <x v="0"/>
    <x v="0"/>
    <x v="0"/>
    <x v="0"/>
    <x v="0"/>
    <x v="0"/>
    <n v="5.1285758621425064"/>
    <x v="0"/>
    <x v="0"/>
    <n v="0"/>
    <x v="0"/>
  </r>
  <r>
    <n v="69266"/>
    <n v="11"/>
    <n v="11"/>
    <n v="11"/>
    <n v="11"/>
    <m/>
    <m/>
    <m/>
    <n v="87132.646804357209"/>
    <x v="0"/>
    <x v="0"/>
    <x v="0"/>
    <x v="0"/>
    <x v="0"/>
    <x v="0"/>
    <x v="0"/>
    <x v="0"/>
    <n v="8.7132646804357208"/>
    <x v="0"/>
    <x v="0"/>
    <n v="0"/>
    <x v="0"/>
  </r>
  <r>
    <n v="69266"/>
    <n v="11"/>
    <n v="11"/>
    <n v="11"/>
    <n v="11"/>
    <m/>
    <m/>
    <m/>
    <n v="42237.050467558081"/>
    <x v="0"/>
    <x v="0"/>
    <x v="0"/>
    <x v="0"/>
    <x v="0"/>
    <x v="0"/>
    <x v="0"/>
    <x v="0"/>
    <n v="4.2237050467558079"/>
    <x v="0"/>
    <x v="0"/>
    <n v="0"/>
    <x v="0"/>
  </r>
  <r>
    <n v="69266"/>
    <n v="11"/>
    <n v="11"/>
    <n v="11"/>
    <n v="11"/>
    <m/>
    <m/>
    <m/>
    <n v="38573.170758651126"/>
    <x v="0"/>
    <x v="0"/>
    <x v="0"/>
    <x v="0"/>
    <x v="0"/>
    <x v="0"/>
    <x v="0"/>
    <x v="0"/>
    <n v="3.8573170758651125"/>
    <x v="0"/>
    <x v="0"/>
    <n v="0"/>
    <x v="0"/>
  </r>
  <r>
    <n v="69266"/>
    <n v="11"/>
    <n v="11"/>
    <n v="11"/>
    <n v="11"/>
    <m/>
    <m/>
    <m/>
    <n v="57274.319356154374"/>
    <x v="0"/>
    <x v="0"/>
    <x v="0"/>
    <x v="0"/>
    <x v="0"/>
    <x v="0"/>
    <x v="0"/>
    <x v="0"/>
    <n v="5.7274319356154377"/>
    <x v="0"/>
    <x v="0"/>
    <n v="0"/>
    <x v="0"/>
  </r>
  <r>
    <n v="69266"/>
    <n v="11"/>
    <n v="11"/>
    <n v="11"/>
    <n v="11"/>
    <m/>
    <m/>
    <m/>
    <n v="13859.342260376256"/>
    <x v="0"/>
    <x v="0"/>
    <x v="0"/>
    <x v="0"/>
    <x v="0"/>
    <x v="0"/>
    <x v="0"/>
    <x v="0"/>
    <n v="1.3859342260376255"/>
    <x v="0"/>
    <x v="0"/>
    <n v="0"/>
    <x v="0"/>
  </r>
  <r>
    <n v="69266"/>
    <n v="11"/>
    <n v="11"/>
    <n v="11"/>
    <n v="11"/>
    <m/>
    <m/>
    <m/>
    <n v="48933.361880065881"/>
    <x v="0"/>
    <x v="0"/>
    <x v="0"/>
    <x v="0"/>
    <x v="0"/>
    <x v="0"/>
    <x v="0"/>
    <x v="0"/>
    <n v="4.8933361880065878"/>
    <x v="0"/>
    <x v="0"/>
    <n v="0"/>
    <x v="0"/>
  </r>
  <r>
    <n v="69266"/>
    <n v="11"/>
    <n v="11"/>
    <n v="11"/>
    <n v="11"/>
    <m/>
    <m/>
    <m/>
    <n v="22398.146418397002"/>
    <x v="0"/>
    <x v="0"/>
    <x v="0"/>
    <x v="0"/>
    <x v="0"/>
    <x v="0"/>
    <x v="0"/>
    <x v="0"/>
    <n v="2.2398146418397"/>
    <x v="0"/>
    <x v="0"/>
    <n v="0"/>
    <x v="0"/>
  </r>
  <r>
    <n v="69266"/>
    <n v="11"/>
    <n v="11"/>
    <n v="11"/>
    <n v="11"/>
    <m/>
    <m/>
    <m/>
    <n v="173796.41172528619"/>
    <x v="0"/>
    <x v="0"/>
    <x v="0"/>
    <x v="0"/>
    <x v="0"/>
    <x v="0"/>
    <x v="0"/>
    <x v="0"/>
    <n v="17.379641172528618"/>
    <x v="0"/>
    <x v="0"/>
    <n v="0"/>
    <x v="0"/>
  </r>
  <r>
    <n v="69266"/>
    <n v="11"/>
    <n v="11"/>
    <n v="11"/>
    <n v="42"/>
    <m/>
    <m/>
    <m/>
    <n v="5704.2299266015971"/>
    <x v="0"/>
    <x v="0"/>
    <x v="0"/>
    <x v="0"/>
    <x v="0"/>
    <x v="0"/>
    <x v="5"/>
    <x v="0"/>
    <n v="0.57042299266015972"/>
    <x v="0"/>
    <x v="0"/>
    <n v="0"/>
    <x v="0"/>
  </r>
  <r>
    <n v="69266"/>
    <n v="11"/>
    <n v="11"/>
    <n v="11"/>
    <n v="11"/>
    <m/>
    <m/>
    <m/>
    <n v="35727.077820115141"/>
    <x v="0"/>
    <x v="0"/>
    <x v="0"/>
    <x v="0"/>
    <x v="0"/>
    <x v="0"/>
    <x v="0"/>
    <x v="0"/>
    <n v="3.5727077820115141"/>
    <x v="0"/>
    <x v="0"/>
    <n v="0"/>
    <x v="0"/>
  </r>
  <r>
    <n v="69266"/>
    <n v="11"/>
    <n v="11"/>
    <n v="11"/>
    <n v="11"/>
    <m/>
    <m/>
    <m/>
    <n v="18770.972909912285"/>
    <x v="0"/>
    <x v="0"/>
    <x v="0"/>
    <x v="0"/>
    <x v="0"/>
    <x v="0"/>
    <x v="0"/>
    <x v="0"/>
    <n v="1.8770972909912285"/>
    <x v="0"/>
    <x v="0"/>
    <n v="0"/>
    <x v="0"/>
  </r>
  <r>
    <n v="69266"/>
    <n v="11"/>
    <n v="11"/>
    <n v="11"/>
    <n v="11"/>
    <m/>
    <m/>
    <m/>
    <n v="29165.884199040156"/>
    <x v="0"/>
    <x v="0"/>
    <x v="0"/>
    <x v="0"/>
    <x v="0"/>
    <x v="0"/>
    <x v="0"/>
    <x v="0"/>
    <n v="2.9165884199040155"/>
    <x v="0"/>
    <x v="0"/>
    <n v="0"/>
    <x v="0"/>
  </r>
  <r>
    <n v="69266"/>
    <n v="11"/>
    <n v="11"/>
    <n v="11"/>
    <n v="11"/>
    <m/>
    <m/>
    <m/>
    <n v="48020.200761903485"/>
    <x v="0"/>
    <x v="0"/>
    <x v="0"/>
    <x v="0"/>
    <x v="0"/>
    <x v="0"/>
    <x v="0"/>
    <x v="0"/>
    <n v="4.8020200761903489"/>
    <x v="0"/>
    <x v="0"/>
    <n v="0"/>
    <x v="0"/>
  </r>
  <r>
    <n v="69266"/>
    <n v="11"/>
    <n v="11"/>
    <n v="11"/>
    <n v="11"/>
    <m/>
    <m/>
    <m/>
    <n v="51137.489780535128"/>
    <x v="0"/>
    <x v="0"/>
    <x v="0"/>
    <x v="0"/>
    <x v="0"/>
    <x v="0"/>
    <x v="0"/>
    <x v="0"/>
    <n v="5.113748978053513"/>
    <x v="0"/>
    <x v="0"/>
    <n v="0"/>
    <x v="0"/>
  </r>
  <r>
    <n v="69266"/>
    <n v="11"/>
    <n v="11"/>
    <n v="11"/>
    <n v="11"/>
    <m/>
    <m/>
    <m/>
    <n v="16409.92768475951"/>
    <x v="0"/>
    <x v="0"/>
    <x v="0"/>
    <x v="0"/>
    <x v="0"/>
    <x v="0"/>
    <x v="0"/>
    <x v="0"/>
    <n v="1.6409927684759511"/>
    <x v="0"/>
    <x v="0"/>
    <n v="0"/>
    <x v="0"/>
  </r>
  <r>
    <n v="69266"/>
    <n v="11"/>
    <n v="11"/>
    <n v="11"/>
    <n v="11"/>
    <m/>
    <m/>
    <m/>
    <n v="8954.2636782881091"/>
    <x v="0"/>
    <x v="0"/>
    <x v="0"/>
    <x v="0"/>
    <x v="0"/>
    <x v="0"/>
    <x v="0"/>
    <x v="0"/>
    <n v="0.89542636782881091"/>
    <x v="0"/>
    <x v="0"/>
    <n v="0"/>
    <x v="0"/>
  </r>
  <r>
    <n v="69266"/>
    <n v="11"/>
    <n v="11"/>
    <n v="11"/>
    <n v="11"/>
    <m/>
    <m/>
    <m/>
    <n v="7724.1855511580143"/>
    <x v="0"/>
    <x v="0"/>
    <x v="0"/>
    <x v="0"/>
    <x v="0"/>
    <x v="0"/>
    <x v="0"/>
    <x v="0"/>
    <n v="0.77241855511580138"/>
    <x v="0"/>
    <x v="0"/>
    <n v="0"/>
    <x v="0"/>
  </r>
  <r>
    <n v="69266"/>
    <n v="11"/>
    <n v="11"/>
    <n v="11"/>
    <n v="11"/>
    <m/>
    <m/>
    <m/>
    <n v="132681.41206508208"/>
    <x v="0"/>
    <x v="0"/>
    <x v="0"/>
    <x v="0"/>
    <x v="0"/>
    <x v="0"/>
    <x v="0"/>
    <x v="0"/>
    <n v="13.268141206508208"/>
    <x v="0"/>
    <x v="0"/>
    <n v="0"/>
    <x v="0"/>
  </r>
  <r>
    <n v="69266"/>
    <n v="11"/>
    <n v="11"/>
    <n v="11"/>
    <n v="11"/>
    <m/>
    <m/>
    <m/>
    <n v="35941.415317937935"/>
    <x v="0"/>
    <x v="0"/>
    <x v="0"/>
    <x v="0"/>
    <x v="0"/>
    <x v="0"/>
    <x v="0"/>
    <x v="0"/>
    <n v="3.5941415317937935"/>
    <x v="0"/>
    <x v="0"/>
    <n v="0"/>
    <x v="0"/>
  </r>
  <r>
    <n v="69266"/>
    <n v="11"/>
    <n v="11"/>
    <n v="11"/>
    <n v="11"/>
    <m/>
    <m/>
    <m/>
    <n v="46438.494169159065"/>
    <x v="0"/>
    <x v="0"/>
    <x v="0"/>
    <x v="0"/>
    <x v="0"/>
    <x v="0"/>
    <x v="0"/>
    <x v="0"/>
    <n v="4.6438494169159066"/>
    <x v="0"/>
    <x v="0"/>
    <n v="0"/>
    <x v="0"/>
  </r>
  <r>
    <n v="69266"/>
    <n v="11"/>
    <n v="11"/>
    <n v="11"/>
    <n v="11"/>
    <m/>
    <m/>
    <m/>
    <n v="3235.6409659960564"/>
    <x v="0"/>
    <x v="0"/>
    <x v="0"/>
    <x v="0"/>
    <x v="0"/>
    <x v="0"/>
    <x v="0"/>
    <x v="0"/>
    <n v="0.32356409659960561"/>
    <x v="0"/>
    <x v="0"/>
    <n v="0"/>
    <x v="0"/>
  </r>
  <r>
    <n v="69266"/>
    <n v="11"/>
    <n v="11"/>
    <n v="11"/>
    <n v="11"/>
    <m/>
    <m/>
    <m/>
    <n v="68363.721127238357"/>
    <x v="0"/>
    <x v="0"/>
    <x v="0"/>
    <x v="0"/>
    <x v="0"/>
    <x v="0"/>
    <x v="0"/>
    <x v="0"/>
    <n v="6.8363721127238355"/>
    <x v="0"/>
    <x v="0"/>
    <n v="0"/>
    <x v="0"/>
  </r>
  <r>
    <n v="69266"/>
    <n v="11"/>
    <n v="11"/>
    <n v="11"/>
    <n v="11"/>
    <m/>
    <m/>
    <m/>
    <n v="9731.2395669811031"/>
    <x v="0"/>
    <x v="0"/>
    <x v="0"/>
    <x v="0"/>
    <x v="0"/>
    <x v="0"/>
    <x v="0"/>
    <x v="0"/>
    <n v="0.97312395669811036"/>
    <x v="0"/>
    <x v="0"/>
    <n v="0"/>
    <x v="0"/>
  </r>
  <r>
    <n v="69266"/>
    <n v="11"/>
    <n v="11"/>
    <n v="11"/>
    <n v="11"/>
    <m/>
    <m/>
    <m/>
    <n v="42788.74092244247"/>
    <x v="0"/>
    <x v="0"/>
    <x v="0"/>
    <x v="0"/>
    <x v="0"/>
    <x v="0"/>
    <x v="0"/>
    <x v="0"/>
    <n v="4.278874092244247"/>
    <x v="0"/>
    <x v="0"/>
    <n v="0"/>
    <x v="0"/>
  </r>
  <r>
    <n v="69266"/>
    <n v="11"/>
    <n v="11"/>
    <n v="11"/>
    <n v="11"/>
    <m/>
    <m/>
    <m/>
    <n v="8503.6838568060666"/>
    <x v="0"/>
    <x v="0"/>
    <x v="0"/>
    <x v="0"/>
    <x v="0"/>
    <x v="0"/>
    <x v="0"/>
    <x v="0"/>
    <n v="0.85036838568060669"/>
    <x v="0"/>
    <x v="0"/>
    <n v="0"/>
    <x v="0"/>
  </r>
  <r>
    <n v="69266"/>
    <n v="11"/>
    <n v="11"/>
    <n v="11"/>
    <n v="11"/>
    <m/>
    <m/>
    <m/>
    <n v="8980.8390998124487"/>
    <x v="0"/>
    <x v="0"/>
    <x v="0"/>
    <x v="0"/>
    <x v="0"/>
    <x v="0"/>
    <x v="0"/>
    <x v="0"/>
    <n v="0.89808390998124488"/>
    <x v="0"/>
    <x v="0"/>
    <n v="0"/>
    <x v="0"/>
  </r>
  <r>
    <n v="69266"/>
    <n v="11"/>
    <n v="11"/>
    <n v="11"/>
    <n v="11"/>
    <m/>
    <m/>
    <m/>
    <n v="109930.06737309006"/>
    <x v="0"/>
    <x v="0"/>
    <x v="0"/>
    <x v="0"/>
    <x v="0"/>
    <x v="0"/>
    <x v="0"/>
    <x v="0"/>
    <n v="10.993006737309006"/>
    <x v="0"/>
    <x v="0"/>
    <n v="0"/>
    <x v="0"/>
  </r>
  <r>
    <n v="69266"/>
    <n v="11"/>
    <n v="11"/>
    <n v="11"/>
    <n v="11"/>
    <m/>
    <m/>
    <m/>
    <n v="7534.6373223987603"/>
    <x v="0"/>
    <x v="0"/>
    <x v="0"/>
    <x v="0"/>
    <x v="0"/>
    <x v="0"/>
    <x v="0"/>
    <x v="0"/>
    <n v="0.75346373223987606"/>
    <x v="0"/>
    <x v="0"/>
    <n v="0"/>
    <x v="0"/>
  </r>
  <r>
    <n v="69266"/>
    <n v="11"/>
    <n v="11"/>
    <n v="11"/>
    <n v="11"/>
    <m/>
    <m/>
    <m/>
    <n v="75311.306798869555"/>
    <x v="0"/>
    <x v="0"/>
    <x v="0"/>
    <x v="0"/>
    <x v="0"/>
    <x v="0"/>
    <x v="0"/>
    <x v="0"/>
    <n v="7.5311306798869557"/>
    <x v="0"/>
    <x v="0"/>
    <n v="0"/>
    <x v="0"/>
  </r>
  <r>
    <n v="69266"/>
    <n v="11"/>
    <n v="11"/>
    <n v="11"/>
    <n v="11"/>
    <m/>
    <m/>
    <m/>
    <n v="12343.041335694876"/>
    <x v="0"/>
    <x v="0"/>
    <x v="0"/>
    <x v="0"/>
    <x v="0"/>
    <x v="0"/>
    <x v="0"/>
    <x v="0"/>
    <n v="1.2343041335694875"/>
    <x v="0"/>
    <x v="0"/>
    <n v="0"/>
    <x v="0"/>
  </r>
  <r>
    <n v="69266"/>
    <n v="11"/>
    <n v="11"/>
    <n v="11"/>
    <n v="11"/>
    <m/>
    <m/>
    <m/>
    <n v="10193.648594091872"/>
    <x v="0"/>
    <x v="0"/>
    <x v="0"/>
    <x v="0"/>
    <x v="0"/>
    <x v="0"/>
    <x v="0"/>
    <x v="0"/>
    <n v="1.0193648594091871"/>
    <x v="0"/>
    <x v="0"/>
    <n v="0"/>
    <x v="0"/>
  </r>
  <r>
    <n v="69266"/>
    <n v="11"/>
    <n v="11"/>
    <n v="11"/>
    <n v="11"/>
    <m/>
    <m/>
    <m/>
    <n v="48830.488883771788"/>
    <x v="0"/>
    <x v="0"/>
    <x v="0"/>
    <x v="0"/>
    <x v="0"/>
    <x v="0"/>
    <x v="0"/>
    <x v="0"/>
    <n v="4.8830488883771785"/>
    <x v="0"/>
    <x v="0"/>
    <n v="0"/>
    <x v="0"/>
  </r>
  <r>
    <n v="69266"/>
    <n v="11"/>
    <n v="11"/>
    <n v="11"/>
    <n v="11"/>
    <m/>
    <m/>
    <m/>
    <n v="34060.867083039739"/>
    <x v="0"/>
    <x v="0"/>
    <x v="0"/>
    <x v="0"/>
    <x v="0"/>
    <x v="0"/>
    <x v="0"/>
    <x v="0"/>
    <n v="3.4060867083039739"/>
    <x v="0"/>
    <x v="0"/>
    <n v="0"/>
    <x v="0"/>
  </r>
  <r>
    <n v="69266"/>
    <n v="11"/>
    <n v="11"/>
    <n v="11"/>
    <n v="11"/>
    <m/>
    <m/>
    <m/>
    <n v="56826.442683138623"/>
    <x v="0"/>
    <x v="0"/>
    <x v="0"/>
    <x v="0"/>
    <x v="0"/>
    <x v="0"/>
    <x v="0"/>
    <x v="0"/>
    <n v="5.6826442683138625"/>
    <x v="0"/>
    <x v="0"/>
    <n v="0"/>
    <x v="0"/>
  </r>
  <r>
    <n v="69266"/>
    <n v="11"/>
    <n v="11"/>
    <n v="11"/>
    <n v="11"/>
    <m/>
    <m/>
    <m/>
    <n v="41305.853714575744"/>
    <x v="0"/>
    <x v="0"/>
    <x v="0"/>
    <x v="0"/>
    <x v="0"/>
    <x v="0"/>
    <x v="0"/>
    <x v="0"/>
    <n v="4.130585371457574"/>
    <x v="0"/>
    <x v="0"/>
    <n v="0"/>
    <x v="0"/>
  </r>
  <r>
    <n v="69266"/>
    <n v="11"/>
    <n v="11"/>
    <n v="11"/>
    <n v="11"/>
    <m/>
    <m/>
    <m/>
    <n v="14939.675798512588"/>
    <x v="0"/>
    <x v="0"/>
    <x v="0"/>
    <x v="0"/>
    <x v="0"/>
    <x v="0"/>
    <x v="0"/>
    <x v="0"/>
    <n v="1.4939675798512588"/>
    <x v="0"/>
    <x v="0"/>
    <n v="0"/>
    <x v="0"/>
  </r>
  <r>
    <n v="69266"/>
    <n v="11"/>
    <n v="11"/>
    <n v="11"/>
    <n v="11"/>
    <m/>
    <m/>
    <m/>
    <n v="7913.1831853834674"/>
    <x v="0"/>
    <x v="0"/>
    <x v="0"/>
    <x v="0"/>
    <x v="0"/>
    <x v="0"/>
    <x v="0"/>
    <x v="0"/>
    <n v="0.79131831853834678"/>
    <x v="0"/>
    <x v="0"/>
    <n v="0"/>
    <x v="0"/>
  </r>
  <r>
    <n v="69266"/>
    <n v="11"/>
    <n v="11"/>
    <n v="11"/>
    <n v="11"/>
    <m/>
    <m/>
    <m/>
    <n v="11510.894652996054"/>
    <x v="0"/>
    <x v="0"/>
    <x v="0"/>
    <x v="0"/>
    <x v="0"/>
    <x v="0"/>
    <x v="0"/>
    <x v="0"/>
    <n v="1.1510894652996053"/>
    <x v="0"/>
    <x v="0"/>
    <n v="0"/>
    <x v="0"/>
  </r>
  <r>
    <n v="69266"/>
    <n v="11"/>
    <n v="11"/>
    <n v="11"/>
    <n v="11"/>
    <m/>
    <m/>
    <m/>
    <n v="39157.529787417698"/>
    <x v="0"/>
    <x v="0"/>
    <x v="0"/>
    <x v="0"/>
    <x v="0"/>
    <x v="0"/>
    <x v="0"/>
    <x v="0"/>
    <n v="3.9157529787417698"/>
    <x v="0"/>
    <x v="0"/>
    <n v="0"/>
    <x v="0"/>
  </r>
  <r>
    <n v="69266"/>
    <n v="11"/>
    <n v="11"/>
    <n v="11"/>
    <n v="11"/>
    <m/>
    <m/>
    <m/>
    <n v="8845.4183773596069"/>
    <x v="0"/>
    <x v="0"/>
    <x v="0"/>
    <x v="0"/>
    <x v="0"/>
    <x v="0"/>
    <x v="0"/>
    <x v="0"/>
    <n v="0.88454183773596073"/>
    <x v="0"/>
    <x v="0"/>
    <n v="0"/>
    <x v="0"/>
  </r>
  <r>
    <n v="69266"/>
    <n v="11"/>
    <n v="11"/>
    <n v="11"/>
    <n v="11"/>
    <m/>
    <m/>
    <m/>
    <n v="127153.3460196354"/>
    <x v="0"/>
    <x v="0"/>
    <x v="0"/>
    <x v="0"/>
    <x v="0"/>
    <x v="0"/>
    <x v="0"/>
    <x v="0"/>
    <n v="12.715334601963541"/>
    <x v="0"/>
    <x v="0"/>
    <n v="0"/>
    <x v="0"/>
  </r>
  <r>
    <n v="69123"/>
    <n v="11"/>
    <n v="11"/>
    <n v="11"/>
    <n v="11"/>
    <m/>
    <m/>
    <m/>
    <n v="5614.6731037463514"/>
    <x v="0"/>
    <x v="0"/>
    <x v="0"/>
    <x v="0"/>
    <x v="0"/>
    <x v="0"/>
    <x v="0"/>
    <x v="0"/>
    <n v="0.56146731037463515"/>
    <x v="0"/>
    <x v="0"/>
    <n v="0"/>
    <x v="0"/>
  </r>
  <r>
    <n v="69123"/>
    <n v="11"/>
    <n v="11"/>
    <n v="11"/>
    <n v="11"/>
    <m/>
    <m/>
    <m/>
    <n v="1434.5570763806513"/>
    <x v="0"/>
    <x v="0"/>
    <x v="0"/>
    <x v="0"/>
    <x v="0"/>
    <x v="0"/>
    <x v="0"/>
    <x v="0"/>
    <n v="0.14345570763806514"/>
    <x v="0"/>
    <x v="0"/>
    <n v="0"/>
    <x v="0"/>
  </r>
  <r>
    <n v="69123"/>
    <n v="11"/>
    <n v="11"/>
    <n v="11"/>
    <n v="11"/>
    <m/>
    <m/>
    <m/>
    <n v="1275.4043364844392"/>
    <x v="0"/>
    <x v="0"/>
    <x v="0"/>
    <x v="0"/>
    <x v="0"/>
    <x v="0"/>
    <x v="0"/>
    <x v="0"/>
    <n v="0.12754043364844392"/>
    <x v="0"/>
    <x v="0"/>
    <n v="0"/>
    <x v="0"/>
  </r>
  <r>
    <n v="69123"/>
    <n v="11"/>
    <n v="11"/>
    <n v="11"/>
    <n v="11"/>
    <m/>
    <m/>
    <m/>
    <n v="5995.2934673888703"/>
    <x v="0"/>
    <x v="0"/>
    <x v="0"/>
    <x v="0"/>
    <x v="0"/>
    <x v="0"/>
    <x v="0"/>
    <x v="0"/>
    <n v="0.59952934673888703"/>
    <x v="0"/>
    <x v="0"/>
    <n v="0"/>
    <x v="0"/>
  </r>
  <r>
    <n v="69123"/>
    <n v="11"/>
    <n v="11"/>
    <n v="11"/>
    <n v="11"/>
    <m/>
    <m/>
    <m/>
    <n v="1560.3009522712532"/>
    <x v="0"/>
    <x v="0"/>
    <x v="0"/>
    <x v="0"/>
    <x v="0"/>
    <x v="0"/>
    <x v="0"/>
    <x v="0"/>
    <n v="0.15603009522712533"/>
    <x v="0"/>
    <x v="0"/>
    <n v="0"/>
    <x v="0"/>
  </r>
  <r>
    <n v="69123"/>
    <n v="11"/>
    <n v="11"/>
    <n v="11"/>
    <n v="11"/>
    <m/>
    <m/>
    <m/>
    <n v="3853.9636425447916"/>
    <x v="0"/>
    <x v="0"/>
    <x v="0"/>
    <x v="0"/>
    <x v="0"/>
    <x v="0"/>
    <x v="0"/>
    <x v="0"/>
    <n v="0.38539636425447915"/>
    <x v="0"/>
    <x v="0"/>
    <n v="0"/>
    <x v="0"/>
  </r>
  <r>
    <n v="69123"/>
    <n v="11"/>
    <n v="11"/>
    <n v="11"/>
    <n v="11"/>
    <m/>
    <m/>
    <m/>
    <n v="1041.5595664279599"/>
    <x v="0"/>
    <x v="0"/>
    <x v="0"/>
    <x v="0"/>
    <x v="0"/>
    <x v="0"/>
    <x v="0"/>
    <x v="0"/>
    <n v="0.10415595664279599"/>
    <x v="0"/>
    <x v="0"/>
    <n v="0"/>
    <x v="0"/>
  </r>
  <r>
    <n v="69123"/>
    <n v="11"/>
    <n v="11"/>
    <n v="11"/>
    <n v="11"/>
    <m/>
    <m/>
    <m/>
    <n v="10340.596900621937"/>
    <x v="0"/>
    <x v="0"/>
    <x v="0"/>
    <x v="0"/>
    <x v="0"/>
    <x v="0"/>
    <x v="0"/>
    <x v="0"/>
    <n v="1.0340596900621937"/>
    <x v="0"/>
    <x v="0"/>
    <n v="0"/>
    <x v="0"/>
  </r>
  <r>
    <n v="69266"/>
    <n v="11"/>
    <n v="11"/>
    <n v="11"/>
    <n v="11"/>
    <m/>
    <m/>
    <m/>
    <n v="9817.6578751438847"/>
    <x v="0"/>
    <x v="0"/>
    <x v="0"/>
    <x v="0"/>
    <x v="0"/>
    <x v="0"/>
    <x v="0"/>
    <x v="0"/>
    <n v="0.98176578751438848"/>
    <x v="0"/>
    <x v="0"/>
    <n v="0"/>
    <x v="0"/>
  </r>
  <r>
    <n v="69123"/>
    <n v="12"/>
    <n v="12"/>
    <n v="12"/>
    <n v="12"/>
    <m/>
    <m/>
    <m/>
    <n v="73535.796448441004"/>
    <x v="3"/>
    <x v="0"/>
    <x v="1"/>
    <x v="0"/>
    <x v="1"/>
    <x v="0"/>
    <x v="4"/>
    <x v="0"/>
    <n v="7.3535796448441006"/>
    <x v="0"/>
    <x v="0"/>
    <n v="0"/>
    <x v="0"/>
  </r>
  <r>
    <n v="69123"/>
    <n v="12"/>
    <n v="12"/>
    <n v="12"/>
    <n v="90"/>
    <m/>
    <m/>
    <m/>
    <n v="50872.31509999714"/>
    <x v="3"/>
    <x v="0"/>
    <x v="1"/>
    <x v="0"/>
    <x v="1"/>
    <x v="0"/>
    <x v="2"/>
    <x v="1"/>
    <n v="5.0872315099997136"/>
    <x v="0"/>
    <x v="0"/>
    <n v="1"/>
    <x v="0"/>
  </r>
  <r>
    <n v="69123"/>
    <n v="12"/>
    <n v="12"/>
    <n v="12"/>
    <n v="12"/>
    <m/>
    <m/>
    <m/>
    <n v="126776.53053988592"/>
    <x v="3"/>
    <x v="0"/>
    <x v="1"/>
    <x v="0"/>
    <x v="1"/>
    <x v="0"/>
    <x v="4"/>
    <x v="0"/>
    <n v="12.677653053988593"/>
    <x v="0"/>
    <x v="0"/>
    <n v="0"/>
    <x v="0"/>
  </r>
  <r>
    <n v="69123"/>
    <n v="12"/>
    <n v="12"/>
    <n v="12"/>
    <n v="12"/>
    <m/>
    <m/>
    <m/>
    <n v="21876.051764671916"/>
    <x v="3"/>
    <x v="0"/>
    <x v="1"/>
    <x v="0"/>
    <x v="1"/>
    <x v="0"/>
    <x v="4"/>
    <x v="0"/>
    <n v="2.1876051764671915"/>
    <x v="0"/>
    <x v="0"/>
    <n v="0"/>
    <x v="0"/>
  </r>
  <r>
    <n v="69123"/>
    <n v="12"/>
    <n v="12"/>
    <n v="12"/>
    <n v="12"/>
    <m/>
    <m/>
    <m/>
    <n v="31116.65560822684"/>
    <x v="3"/>
    <x v="0"/>
    <x v="1"/>
    <x v="0"/>
    <x v="1"/>
    <x v="0"/>
    <x v="4"/>
    <x v="0"/>
    <n v="3.1116655608226842"/>
    <x v="0"/>
    <x v="0"/>
    <n v="0"/>
    <x v="0"/>
  </r>
  <r>
    <n v="69123"/>
    <n v="12"/>
    <n v="12"/>
    <n v="12"/>
    <n v="12"/>
    <m/>
    <m/>
    <m/>
    <n v="11089.831668987612"/>
    <x v="3"/>
    <x v="0"/>
    <x v="1"/>
    <x v="0"/>
    <x v="1"/>
    <x v="0"/>
    <x v="4"/>
    <x v="0"/>
    <n v="1.1089831668987611"/>
    <x v="0"/>
    <x v="0"/>
    <n v="0"/>
    <x v="0"/>
  </r>
  <r>
    <n v="69123"/>
    <n v="12"/>
    <n v="12"/>
    <n v="12"/>
    <n v="12"/>
    <m/>
    <m/>
    <m/>
    <n v="20937.210882472871"/>
    <x v="3"/>
    <x v="0"/>
    <x v="1"/>
    <x v="0"/>
    <x v="1"/>
    <x v="0"/>
    <x v="4"/>
    <x v="0"/>
    <n v="2.0937210882472872"/>
    <x v="0"/>
    <x v="0"/>
    <n v="0"/>
    <x v="0"/>
  </r>
  <r>
    <n v="69123"/>
    <n v="12"/>
    <n v="12"/>
    <n v="12"/>
    <n v="12"/>
    <m/>
    <m/>
    <m/>
    <n v="34961.158765401109"/>
    <x v="3"/>
    <x v="0"/>
    <x v="1"/>
    <x v="0"/>
    <x v="1"/>
    <x v="0"/>
    <x v="4"/>
    <x v="0"/>
    <n v="3.4961158765401108"/>
    <x v="0"/>
    <x v="0"/>
    <n v="0"/>
    <x v="0"/>
  </r>
  <r>
    <n v="69123"/>
    <n v="12"/>
    <n v="12"/>
    <n v="12"/>
    <n v="12"/>
    <m/>
    <m/>
    <m/>
    <n v="11290.787229418576"/>
    <x v="3"/>
    <x v="0"/>
    <x v="1"/>
    <x v="0"/>
    <x v="1"/>
    <x v="0"/>
    <x v="4"/>
    <x v="0"/>
    <n v="1.1290787229418577"/>
    <x v="0"/>
    <x v="0"/>
    <n v="0"/>
    <x v="0"/>
  </r>
  <r>
    <n v="69123"/>
    <n v="12"/>
    <n v="12"/>
    <n v="12"/>
    <n v="12"/>
    <m/>
    <m/>
    <m/>
    <n v="22917.762701570977"/>
    <x v="3"/>
    <x v="0"/>
    <x v="1"/>
    <x v="0"/>
    <x v="1"/>
    <x v="0"/>
    <x v="4"/>
    <x v="0"/>
    <n v="2.2917762701570976"/>
    <x v="0"/>
    <x v="0"/>
    <n v="0"/>
    <x v="0"/>
  </r>
  <r>
    <n v="69123"/>
    <n v="12"/>
    <n v="12"/>
    <n v="12"/>
    <n v="12"/>
    <m/>
    <m/>
    <m/>
    <n v="9032.4897068252449"/>
    <x v="3"/>
    <x v="0"/>
    <x v="1"/>
    <x v="0"/>
    <x v="1"/>
    <x v="0"/>
    <x v="4"/>
    <x v="0"/>
    <n v="0.90324897068252452"/>
    <x v="0"/>
    <x v="0"/>
    <n v="0"/>
    <x v="0"/>
  </r>
  <r>
    <n v="69123"/>
    <n v="12"/>
    <n v="12"/>
    <n v="12"/>
    <n v="12"/>
    <m/>
    <m/>
    <m/>
    <n v="25032.629808247118"/>
    <x v="3"/>
    <x v="0"/>
    <x v="1"/>
    <x v="0"/>
    <x v="1"/>
    <x v="0"/>
    <x v="4"/>
    <x v="0"/>
    <n v="2.503262980824712"/>
    <x v="0"/>
    <x v="0"/>
    <n v="0"/>
    <x v="0"/>
  </r>
  <r>
    <n v="69123"/>
    <n v="12"/>
    <n v="12"/>
    <n v="12"/>
    <n v="12"/>
    <m/>
    <m/>
    <m/>
    <n v="14922.087100294191"/>
    <x v="3"/>
    <x v="0"/>
    <x v="1"/>
    <x v="0"/>
    <x v="1"/>
    <x v="0"/>
    <x v="4"/>
    <x v="0"/>
    <n v="1.492208710029419"/>
    <x v="0"/>
    <x v="0"/>
    <n v="0"/>
    <x v="0"/>
  </r>
  <r>
    <n v="69123"/>
    <n v="12"/>
    <n v="12"/>
    <n v="12"/>
    <n v="12"/>
    <m/>
    <m/>
    <m/>
    <n v="10107.072437767192"/>
    <x v="3"/>
    <x v="0"/>
    <x v="1"/>
    <x v="0"/>
    <x v="1"/>
    <x v="0"/>
    <x v="4"/>
    <x v="0"/>
    <n v="1.0107072437767193"/>
    <x v="0"/>
    <x v="0"/>
    <n v="0"/>
    <x v="0"/>
  </r>
  <r>
    <n v="69123"/>
    <n v="12"/>
    <n v="12"/>
    <n v="12"/>
    <n v="12"/>
    <m/>
    <m/>
    <m/>
    <n v="17166.874748205562"/>
    <x v="3"/>
    <x v="0"/>
    <x v="1"/>
    <x v="0"/>
    <x v="1"/>
    <x v="0"/>
    <x v="4"/>
    <x v="0"/>
    <n v="1.7166874748205563"/>
    <x v="0"/>
    <x v="0"/>
    <n v="0"/>
    <x v="0"/>
  </r>
  <r>
    <n v="69123"/>
    <n v="12"/>
    <n v="12"/>
    <n v="12"/>
    <n v="12"/>
    <m/>
    <m/>
    <m/>
    <n v="14146.076351487523"/>
    <x v="3"/>
    <x v="0"/>
    <x v="1"/>
    <x v="0"/>
    <x v="1"/>
    <x v="0"/>
    <x v="4"/>
    <x v="0"/>
    <n v="1.4146076351487524"/>
    <x v="0"/>
    <x v="0"/>
    <n v="0"/>
    <x v="0"/>
  </r>
  <r>
    <n v="69123"/>
    <n v="12"/>
    <n v="12"/>
    <n v="12"/>
    <n v="12"/>
    <m/>
    <m/>
    <m/>
    <n v="16162.434377256173"/>
    <x v="3"/>
    <x v="0"/>
    <x v="1"/>
    <x v="0"/>
    <x v="1"/>
    <x v="0"/>
    <x v="4"/>
    <x v="0"/>
    <n v="1.6162434377256174"/>
    <x v="0"/>
    <x v="0"/>
    <n v="0"/>
    <x v="0"/>
  </r>
  <r>
    <n v="69123"/>
    <n v="12"/>
    <n v="12"/>
    <n v="12"/>
    <n v="12"/>
    <m/>
    <m/>
    <m/>
    <n v="19306.425730453637"/>
    <x v="3"/>
    <x v="0"/>
    <x v="1"/>
    <x v="0"/>
    <x v="1"/>
    <x v="0"/>
    <x v="4"/>
    <x v="0"/>
    <n v="1.9306425730453636"/>
    <x v="0"/>
    <x v="0"/>
    <n v="0"/>
    <x v="0"/>
  </r>
  <r>
    <n v="69123"/>
    <n v="12"/>
    <n v="12"/>
    <n v="12"/>
    <n v="12"/>
    <m/>
    <m/>
    <m/>
    <n v="354475.59325602307"/>
    <x v="3"/>
    <x v="0"/>
    <x v="1"/>
    <x v="0"/>
    <x v="1"/>
    <x v="0"/>
    <x v="4"/>
    <x v="0"/>
    <n v="35.447559325602306"/>
    <x v="0"/>
    <x v="0"/>
    <n v="0"/>
    <x v="0"/>
  </r>
  <r>
    <n v="69123"/>
    <n v="12"/>
    <n v="12"/>
    <n v="12"/>
    <n v="12"/>
    <m/>
    <m/>
    <m/>
    <n v="11861.139825830809"/>
    <x v="3"/>
    <x v="0"/>
    <x v="1"/>
    <x v="0"/>
    <x v="1"/>
    <x v="0"/>
    <x v="4"/>
    <x v="0"/>
    <n v="1.1861139825830809"/>
    <x v="0"/>
    <x v="0"/>
    <n v="0"/>
    <x v="0"/>
  </r>
  <r>
    <n v="69123"/>
    <n v="12"/>
    <n v="12"/>
    <n v="12"/>
    <n v="12"/>
    <m/>
    <m/>
    <m/>
    <n v="15157.264430059166"/>
    <x v="3"/>
    <x v="0"/>
    <x v="1"/>
    <x v="0"/>
    <x v="1"/>
    <x v="0"/>
    <x v="4"/>
    <x v="0"/>
    <n v="1.5157264430059165"/>
    <x v="0"/>
    <x v="0"/>
    <n v="0"/>
    <x v="0"/>
  </r>
  <r>
    <n v="69123"/>
    <n v="12"/>
    <n v="12"/>
    <n v="12"/>
    <n v="12"/>
    <m/>
    <m/>
    <m/>
    <n v="15235.527054172057"/>
    <x v="3"/>
    <x v="0"/>
    <x v="1"/>
    <x v="0"/>
    <x v="1"/>
    <x v="0"/>
    <x v="4"/>
    <x v="0"/>
    <n v="1.5235527054172056"/>
    <x v="0"/>
    <x v="0"/>
    <n v="0"/>
    <x v="0"/>
  </r>
  <r>
    <n v="69123"/>
    <n v="12"/>
    <n v="12"/>
    <n v="12"/>
    <n v="12"/>
    <m/>
    <m/>
    <m/>
    <n v="23349.717820911745"/>
    <x v="3"/>
    <x v="0"/>
    <x v="1"/>
    <x v="0"/>
    <x v="1"/>
    <x v="0"/>
    <x v="4"/>
    <x v="0"/>
    <n v="2.3349717820911744"/>
    <x v="0"/>
    <x v="0"/>
    <n v="0"/>
    <x v="0"/>
  </r>
  <r>
    <n v="69123"/>
    <n v="12"/>
    <n v="12"/>
    <n v="12"/>
    <n v="12"/>
    <m/>
    <m/>
    <m/>
    <n v="20490.966130523157"/>
    <x v="3"/>
    <x v="0"/>
    <x v="1"/>
    <x v="0"/>
    <x v="1"/>
    <x v="0"/>
    <x v="4"/>
    <x v="0"/>
    <n v="2.0490966130523156"/>
    <x v="0"/>
    <x v="0"/>
    <n v="0"/>
    <x v="0"/>
  </r>
  <r>
    <n v="69123"/>
    <n v="12"/>
    <n v="12"/>
    <n v="12"/>
    <n v="12"/>
    <m/>
    <m/>
    <m/>
    <n v="15641.181841405923"/>
    <x v="3"/>
    <x v="0"/>
    <x v="1"/>
    <x v="0"/>
    <x v="1"/>
    <x v="0"/>
    <x v="4"/>
    <x v="0"/>
    <n v="1.5641181841405924"/>
    <x v="0"/>
    <x v="0"/>
    <n v="0"/>
    <x v="0"/>
  </r>
  <r>
    <n v="69123"/>
    <n v="12"/>
    <n v="12"/>
    <n v="12"/>
    <n v="12"/>
    <m/>
    <m/>
    <m/>
    <n v="15609.94532474846"/>
    <x v="3"/>
    <x v="0"/>
    <x v="1"/>
    <x v="0"/>
    <x v="1"/>
    <x v="0"/>
    <x v="4"/>
    <x v="0"/>
    <n v="1.560994532474846"/>
    <x v="0"/>
    <x v="0"/>
    <n v="0"/>
    <x v="0"/>
  </r>
  <r>
    <n v="69123"/>
    <n v="12"/>
    <n v="12"/>
    <n v="12"/>
    <n v="12"/>
    <m/>
    <m/>
    <m/>
    <n v="15782.927454852941"/>
    <x v="3"/>
    <x v="0"/>
    <x v="1"/>
    <x v="0"/>
    <x v="1"/>
    <x v="0"/>
    <x v="4"/>
    <x v="0"/>
    <n v="1.5782927454852942"/>
    <x v="0"/>
    <x v="0"/>
    <n v="0"/>
    <x v="0"/>
  </r>
  <r>
    <n v="69123"/>
    <n v="12"/>
    <n v="12"/>
    <n v="12"/>
    <n v="12"/>
    <m/>
    <m/>
    <m/>
    <n v="174140.68900961746"/>
    <x v="3"/>
    <x v="0"/>
    <x v="1"/>
    <x v="0"/>
    <x v="1"/>
    <x v="0"/>
    <x v="4"/>
    <x v="0"/>
    <n v="17.414068900961745"/>
    <x v="0"/>
    <x v="0"/>
    <n v="0"/>
    <x v="0"/>
  </r>
  <r>
    <n v="69123"/>
    <n v="12"/>
    <n v="12"/>
    <n v="12"/>
    <n v="12"/>
    <m/>
    <m/>
    <m/>
    <n v="13064.295480167362"/>
    <x v="3"/>
    <x v="0"/>
    <x v="1"/>
    <x v="0"/>
    <x v="1"/>
    <x v="0"/>
    <x v="4"/>
    <x v="0"/>
    <n v="1.3064295480167363"/>
    <x v="0"/>
    <x v="0"/>
    <n v="0"/>
    <x v="0"/>
  </r>
  <r>
    <n v="69123"/>
    <n v="12"/>
    <n v="12"/>
    <n v="12"/>
    <n v="12"/>
    <m/>
    <m/>
    <m/>
    <n v="40867.715869230939"/>
    <x v="3"/>
    <x v="0"/>
    <x v="1"/>
    <x v="0"/>
    <x v="1"/>
    <x v="0"/>
    <x v="4"/>
    <x v="0"/>
    <n v="4.0867715869230938"/>
    <x v="0"/>
    <x v="0"/>
    <n v="0"/>
    <x v="0"/>
  </r>
  <r>
    <n v="69123"/>
    <n v="12"/>
    <n v="12"/>
    <n v="12"/>
    <n v="12"/>
    <m/>
    <m/>
    <m/>
    <n v="47304.67207902707"/>
    <x v="3"/>
    <x v="0"/>
    <x v="1"/>
    <x v="0"/>
    <x v="1"/>
    <x v="0"/>
    <x v="4"/>
    <x v="0"/>
    <n v="4.7304672079027066"/>
    <x v="0"/>
    <x v="0"/>
    <n v="0"/>
    <x v="0"/>
  </r>
  <r>
    <n v="69123"/>
    <n v="12"/>
    <n v="12"/>
    <n v="12"/>
    <n v="12"/>
    <m/>
    <m/>
    <m/>
    <n v="69948.387171343711"/>
    <x v="3"/>
    <x v="0"/>
    <x v="1"/>
    <x v="0"/>
    <x v="1"/>
    <x v="0"/>
    <x v="4"/>
    <x v="0"/>
    <n v="6.9948387171343711"/>
    <x v="0"/>
    <x v="0"/>
    <n v="0"/>
    <x v="0"/>
  </r>
  <r>
    <n v="69123"/>
    <n v="12"/>
    <n v="12"/>
    <n v="12"/>
    <n v="12"/>
    <m/>
    <m/>
    <m/>
    <n v="92733.025417148252"/>
    <x v="3"/>
    <x v="0"/>
    <x v="1"/>
    <x v="0"/>
    <x v="1"/>
    <x v="0"/>
    <x v="4"/>
    <x v="0"/>
    <n v="9.2733025417148252"/>
    <x v="0"/>
    <x v="0"/>
    <n v="0"/>
    <x v="0"/>
  </r>
  <r>
    <n v="69123"/>
    <n v="12"/>
    <n v="12"/>
    <n v="12"/>
    <n v="12"/>
    <m/>
    <m/>
    <m/>
    <n v="222642.73548604501"/>
    <x v="3"/>
    <x v="0"/>
    <x v="1"/>
    <x v="0"/>
    <x v="1"/>
    <x v="0"/>
    <x v="4"/>
    <x v="0"/>
    <n v="22.2642735486045"/>
    <x v="0"/>
    <x v="0"/>
    <n v="0"/>
    <x v="0"/>
  </r>
  <r>
    <n v="69123"/>
    <n v="12"/>
    <n v="12"/>
    <n v="12"/>
    <n v="12"/>
    <m/>
    <m/>
    <m/>
    <n v="305.38307586343308"/>
    <x v="3"/>
    <x v="0"/>
    <x v="1"/>
    <x v="0"/>
    <x v="1"/>
    <x v="0"/>
    <x v="4"/>
    <x v="0"/>
    <n v="3.0538307586343308E-2"/>
    <x v="0"/>
    <x v="0"/>
    <n v="0"/>
    <x v="0"/>
  </r>
  <r>
    <n v="69123"/>
    <n v="12"/>
    <n v="12"/>
    <n v="12"/>
    <n v="12"/>
    <m/>
    <m/>
    <m/>
    <n v="13279.19047208253"/>
    <x v="3"/>
    <x v="0"/>
    <x v="1"/>
    <x v="0"/>
    <x v="1"/>
    <x v="0"/>
    <x v="4"/>
    <x v="0"/>
    <n v="1.3279190472082529"/>
    <x v="0"/>
    <x v="0"/>
    <n v="0"/>
    <x v="0"/>
  </r>
  <r>
    <n v="69123"/>
    <n v="12"/>
    <n v="12"/>
    <n v="12"/>
    <n v="12"/>
    <m/>
    <m/>
    <m/>
    <n v="16017.204667613178"/>
    <x v="3"/>
    <x v="0"/>
    <x v="1"/>
    <x v="0"/>
    <x v="1"/>
    <x v="0"/>
    <x v="4"/>
    <x v="0"/>
    <n v="1.6017204667613179"/>
    <x v="0"/>
    <x v="0"/>
    <n v="0"/>
    <x v="0"/>
  </r>
  <r>
    <n v="69123"/>
    <n v="12"/>
    <n v="12"/>
    <n v="12"/>
    <n v="12"/>
    <m/>
    <m/>
    <m/>
    <n v="177247.85111336084"/>
    <x v="3"/>
    <x v="0"/>
    <x v="1"/>
    <x v="0"/>
    <x v="1"/>
    <x v="0"/>
    <x v="4"/>
    <x v="0"/>
    <n v="17.724785111336082"/>
    <x v="0"/>
    <x v="0"/>
    <n v="0"/>
    <x v="0"/>
  </r>
  <r>
    <n v="69123"/>
    <n v="12"/>
    <n v="12"/>
    <n v="12"/>
    <n v="12"/>
    <m/>
    <m/>
    <m/>
    <n v="18742.580127336278"/>
    <x v="3"/>
    <x v="0"/>
    <x v="1"/>
    <x v="0"/>
    <x v="1"/>
    <x v="0"/>
    <x v="4"/>
    <x v="0"/>
    <n v="1.8742580127336277"/>
    <x v="0"/>
    <x v="0"/>
    <n v="0"/>
    <x v="0"/>
  </r>
  <r>
    <n v="69123"/>
    <n v="12"/>
    <n v="12"/>
    <n v="12"/>
    <n v="12"/>
    <m/>
    <m/>
    <m/>
    <n v="737.43727745827073"/>
    <x v="3"/>
    <x v="0"/>
    <x v="1"/>
    <x v="0"/>
    <x v="1"/>
    <x v="0"/>
    <x v="4"/>
    <x v="0"/>
    <n v="7.3743727745827076E-2"/>
    <x v="0"/>
    <x v="0"/>
    <n v="0"/>
    <x v="0"/>
  </r>
  <r>
    <n v="69123"/>
    <n v="12"/>
    <n v="12"/>
    <n v="12"/>
    <n v="12"/>
    <m/>
    <m/>
    <m/>
    <n v="19578.573333787826"/>
    <x v="3"/>
    <x v="0"/>
    <x v="1"/>
    <x v="0"/>
    <x v="1"/>
    <x v="0"/>
    <x v="4"/>
    <x v="0"/>
    <n v="1.9578573333787825"/>
    <x v="0"/>
    <x v="0"/>
    <n v="0"/>
    <x v="0"/>
  </r>
  <r>
    <n v="69123"/>
    <n v="12"/>
    <n v="12"/>
    <n v="12"/>
    <n v="12"/>
    <m/>
    <m/>
    <m/>
    <n v="45046.985135132643"/>
    <x v="3"/>
    <x v="0"/>
    <x v="1"/>
    <x v="0"/>
    <x v="1"/>
    <x v="0"/>
    <x v="4"/>
    <x v="0"/>
    <n v="4.5046985135132642"/>
    <x v="0"/>
    <x v="0"/>
    <n v="0"/>
    <x v="0"/>
  </r>
  <r>
    <n v="69123"/>
    <n v="12"/>
    <n v="12"/>
    <n v="12"/>
    <n v="12"/>
    <m/>
    <m/>
    <m/>
    <n v="19250.191815132341"/>
    <x v="3"/>
    <x v="0"/>
    <x v="1"/>
    <x v="0"/>
    <x v="1"/>
    <x v="0"/>
    <x v="4"/>
    <x v="0"/>
    <n v="1.925019181513234"/>
    <x v="0"/>
    <x v="0"/>
    <n v="0"/>
    <x v="0"/>
  </r>
  <r>
    <n v="69123"/>
    <n v="12"/>
    <n v="12"/>
    <n v="12"/>
    <n v="12"/>
    <m/>
    <m/>
    <m/>
    <n v="201124.66258808339"/>
    <x v="3"/>
    <x v="0"/>
    <x v="1"/>
    <x v="0"/>
    <x v="1"/>
    <x v="0"/>
    <x v="4"/>
    <x v="0"/>
    <n v="20.11246625880834"/>
    <x v="0"/>
    <x v="0"/>
    <n v="0"/>
    <x v="0"/>
  </r>
  <r>
    <n v="69123"/>
    <n v="12"/>
    <n v="12"/>
    <n v="12"/>
    <n v="12"/>
    <m/>
    <m/>
    <m/>
    <n v="32121.317720361934"/>
    <x v="3"/>
    <x v="0"/>
    <x v="1"/>
    <x v="0"/>
    <x v="1"/>
    <x v="0"/>
    <x v="4"/>
    <x v="0"/>
    <n v="3.2121317720361935"/>
    <x v="0"/>
    <x v="0"/>
    <n v="0"/>
    <x v="0"/>
  </r>
  <r>
    <n v="69123"/>
    <n v="12"/>
    <n v="12"/>
    <n v="12"/>
    <n v="12"/>
    <m/>
    <m/>
    <m/>
    <n v="184.5273323699696"/>
    <x v="3"/>
    <x v="0"/>
    <x v="1"/>
    <x v="0"/>
    <x v="1"/>
    <x v="0"/>
    <x v="4"/>
    <x v="0"/>
    <n v="1.8452733236996959E-2"/>
    <x v="0"/>
    <x v="0"/>
    <n v="0"/>
    <x v="0"/>
  </r>
  <r>
    <n v="69123"/>
    <n v="12"/>
    <n v="12"/>
    <n v="12"/>
    <n v="12"/>
    <m/>
    <m/>
    <m/>
    <n v="31226.140805871255"/>
    <x v="3"/>
    <x v="0"/>
    <x v="1"/>
    <x v="0"/>
    <x v="1"/>
    <x v="0"/>
    <x v="4"/>
    <x v="0"/>
    <n v="3.1226140805871254"/>
    <x v="0"/>
    <x v="0"/>
    <n v="0"/>
    <x v="0"/>
  </r>
  <r>
    <n v="69123"/>
    <n v="12"/>
    <n v="12"/>
    <n v="12"/>
    <n v="12"/>
    <m/>
    <m/>
    <m/>
    <n v="105580.30920800804"/>
    <x v="3"/>
    <x v="0"/>
    <x v="1"/>
    <x v="0"/>
    <x v="1"/>
    <x v="0"/>
    <x v="4"/>
    <x v="0"/>
    <n v="10.558030920800803"/>
    <x v="0"/>
    <x v="0"/>
    <n v="0"/>
    <x v="0"/>
  </r>
  <r>
    <n v="69123"/>
    <n v="12"/>
    <n v="12"/>
    <n v="12"/>
    <n v="12"/>
    <m/>
    <m/>
    <m/>
    <n v="96815.361925882244"/>
    <x v="3"/>
    <x v="0"/>
    <x v="1"/>
    <x v="0"/>
    <x v="1"/>
    <x v="0"/>
    <x v="4"/>
    <x v="0"/>
    <n v="9.681536192588224"/>
    <x v="0"/>
    <x v="0"/>
    <n v="0"/>
    <x v="0"/>
  </r>
  <r>
    <n v="69123"/>
    <n v="12"/>
    <n v="12"/>
    <n v="12"/>
    <n v="12"/>
    <m/>
    <m/>
    <m/>
    <n v="10050.392283100424"/>
    <x v="3"/>
    <x v="0"/>
    <x v="1"/>
    <x v="0"/>
    <x v="1"/>
    <x v="0"/>
    <x v="4"/>
    <x v="0"/>
    <n v="1.0050392283100424"/>
    <x v="0"/>
    <x v="0"/>
    <n v="0"/>
    <x v="0"/>
  </r>
  <r>
    <n v="69123"/>
    <n v="12"/>
    <n v="12"/>
    <n v="12"/>
    <n v="12"/>
    <m/>
    <m/>
    <m/>
    <n v="11961.073799518401"/>
    <x v="3"/>
    <x v="0"/>
    <x v="1"/>
    <x v="0"/>
    <x v="1"/>
    <x v="0"/>
    <x v="4"/>
    <x v="0"/>
    <n v="1.19610737995184"/>
    <x v="0"/>
    <x v="0"/>
    <n v="0"/>
    <x v="0"/>
  </r>
  <r>
    <n v="69123"/>
    <n v="12"/>
    <n v="12"/>
    <n v="12"/>
    <n v="12"/>
    <m/>
    <m/>
    <m/>
    <n v="10363.871405601018"/>
    <x v="3"/>
    <x v="0"/>
    <x v="1"/>
    <x v="0"/>
    <x v="1"/>
    <x v="0"/>
    <x v="4"/>
    <x v="0"/>
    <n v="1.0363871405601017"/>
    <x v="0"/>
    <x v="0"/>
    <n v="0"/>
    <x v="0"/>
  </r>
  <r>
    <n v="69123"/>
    <n v="12"/>
    <n v="12"/>
    <n v="12"/>
    <n v="12"/>
    <m/>
    <m/>
    <m/>
    <n v="14.585627295225828"/>
    <x v="3"/>
    <x v="0"/>
    <x v="1"/>
    <x v="0"/>
    <x v="1"/>
    <x v="0"/>
    <x v="4"/>
    <x v="0"/>
    <n v="1.4585627295225828E-3"/>
    <x v="0"/>
    <x v="0"/>
    <n v="0"/>
    <x v="0"/>
  </r>
  <r>
    <n v="69123"/>
    <n v="12"/>
    <n v="12"/>
    <n v="12"/>
    <n v="12"/>
    <m/>
    <m/>
    <m/>
    <n v="13593.536816445192"/>
    <x v="3"/>
    <x v="0"/>
    <x v="1"/>
    <x v="0"/>
    <x v="1"/>
    <x v="0"/>
    <x v="4"/>
    <x v="0"/>
    <n v="1.3593536816445193"/>
    <x v="0"/>
    <x v="0"/>
    <n v="0"/>
    <x v="0"/>
  </r>
  <r>
    <n v="69123"/>
    <n v="12"/>
    <n v="12"/>
    <n v="12"/>
    <n v="12"/>
    <m/>
    <m/>
    <m/>
    <n v="71209.788775897658"/>
    <x v="3"/>
    <x v="0"/>
    <x v="1"/>
    <x v="0"/>
    <x v="1"/>
    <x v="0"/>
    <x v="4"/>
    <x v="0"/>
    <n v="7.1209788775897653"/>
    <x v="0"/>
    <x v="0"/>
    <n v="0"/>
    <x v="0"/>
  </r>
  <r>
    <n v="69123"/>
    <n v="12"/>
    <n v="12"/>
    <n v="12"/>
    <n v="12"/>
    <m/>
    <m/>
    <m/>
    <n v="2.275438052106793"/>
    <x v="3"/>
    <x v="0"/>
    <x v="1"/>
    <x v="0"/>
    <x v="1"/>
    <x v="0"/>
    <x v="4"/>
    <x v="0"/>
    <n v="2.275438052106793E-4"/>
    <x v="0"/>
    <x v="0"/>
    <n v="0"/>
    <x v="0"/>
  </r>
  <r>
    <n v="69123"/>
    <n v="12"/>
    <n v="12"/>
    <n v="12"/>
    <n v="12"/>
    <m/>
    <m/>
    <m/>
    <n v="43226.986020916316"/>
    <x v="3"/>
    <x v="0"/>
    <x v="1"/>
    <x v="0"/>
    <x v="1"/>
    <x v="0"/>
    <x v="4"/>
    <x v="0"/>
    <n v="4.3226986020916316"/>
    <x v="0"/>
    <x v="0"/>
    <n v="0"/>
    <x v="0"/>
  </r>
  <r>
    <n v="69123"/>
    <n v="12"/>
    <n v="12"/>
    <n v="12"/>
    <n v="12"/>
    <m/>
    <m/>
    <m/>
    <n v="28664.913984764764"/>
    <x v="3"/>
    <x v="0"/>
    <x v="1"/>
    <x v="0"/>
    <x v="1"/>
    <x v="0"/>
    <x v="4"/>
    <x v="0"/>
    <n v="2.8664913984764766"/>
    <x v="0"/>
    <x v="0"/>
    <n v="0"/>
    <x v="0"/>
  </r>
  <r>
    <n v="69123"/>
    <n v="12"/>
    <n v="12"/>
    <n v="12"/>
    <n v="12"/>
    <m/>
    <m/>
    <m/>
    <n v="46680.001259486322"/>
    <x v="3"/>
    <x v="0"/>
    <x v="1"/>
    <x v="0"/>
    <x v="1"/>
    <x v="0"/>
    <x v="4"/>
    <x v="0"/>
    <n v="4.6680001259486321"/>
    <x v="0"/>
    <x v="0"/>
    <n v="0"/>
    <x v="0"/>
  </r>
  <r>
    <n v="69123"/>
    <n v="12"/>
    <n v="12"/>
    <n v="12"/>
    <n v="12"/>
    <m/>
    <m/>
    <m/>
    <n v="13974.73924618777"/>
    <x v="3"/>
    <x v="0"/>
    <x v="1"/>
    <x v="0"/>
    <x v="1"/>
    <x v="0"/>
    <x v="4"/>
    <x v="0"/>
    <n v="1.3974739246187771"/>
    <x v="0"/>
    <x v="0"/>
    <n v="0"/>
    <x v="0"/>
  </r>
  <r>
    <n v="69123"/>
    <n v="12"/>
    <n v="12"/>
    <n v="12"/>
    <n v="12"/>
    <m/>
    <m/>
    <m/>
    <n v="2.0777906831457367"/>
    <x v="3"/>
    <x v="0"/>
    <x v="1"/>
    <x v="0"/>
    <x v="1"/>
    <x v="0"/>
    <x v="4"/>
    <x v="0"/>
    <n v="2.0777906831457367E-4"/>
    <x v="0"/>
    <x v="0"/>
    <n v="0"/>
    <x v="0"/>
  </r>
  <r>
    <n v="69123"/>
    <n v="12"/>
    <n v="12"/>
    <n v="12"/>
    <n v="12"/>
    <m/>
    <m/>
    <m/>
    <n v="21871.817396061"/>
    <x v="3"/>
    <x v="0"/>
    <x v="1"/>
    <x v="0"/>
    <x v="1"/>
    <x v="0"/>
    <x v="4"/>
    <x v="0"/>
    <n v="2.1871817396061002"/>
    <x v="0"/>
    <x v="0"/>
    <n v="0"/>
    <x v="0"/>
  </r>
  <r>
    <n v="69123"/>
    <n v="12"/>
    <n v="12"/>
    <n v="12"/>
    <n v="12"/>
    <m/>
    <m/>
    <m/>
    <n v="10216.648592128526"/>
    <x v="3"/>
    <x v="0"/>
    <x v="1"/>
    <x v="0"/>
    <x v="1"/>
    <x v="0"/>
    <x v="4"/>
    <x v="0"/>
    <n v="1.0216648592128525"/>
    <x v="0"/>
    <x v="0"/>
    <n v="0"/>
    <x v="0"/>
  </r>
  <r>
    <n v="69123"/>
    <n v="12"/>
    <n v="12"/>
    <n v="12"/>
    <n v="12"/>
    <m/>
    <m/>
    <m/>
    <n v="34426.722871227212"/>
    <x v="3"/>
    <x v="0"/>
    <x v="1"/>
    <x v="0"/>
    <x v="1"/>
    <x v="0"/>
    <x v="4"/>
    <x v="0"/>
    <n v="3.4426722871227211"/>
    <x v="0"/>
    <x v="0"/>
    <n v="0"/>
    <x v="0"/>
  </r>
  <r>
    <n v="69123"/>
    <n v="12"/>
    <n v="12"/>
    <n v="12"/>
    <n v="12"/>
    <m/>
    <m/>
    <m/>
    <n v="35539.400329888929"/>
    <x v="3"/>
    <x v="0"/>
    <x v="1"/>
    <x v="0"/>
    <x v="1"/>
    <x v="0"/>
    <x v="4"/>
    <x v="0"/>
    <n v="3.5539400329888928"/>
    <x v="0"/>
    <x v="0"/>
    <n v="0"/>
    <x v="0"/>
  </r>
  <r>
    <n v="69123"/>
    <n v="12"/>
    <n v="12"/>
    <n v="12"/>
    <n v="12"/>
    <m/>
    <m/>
    <m/>
    <n v="18103.081064253565"/>
    <x v="3"/>
    <x v="0"/>
    <x v="1"/>
    <x v="0"/>
    <x v="1"/>
    <x v="0"/>
    <x v="4"/>
    <x v="0"/>
    <n v="1.8103081064253566"/>
    <x v="0"/>
    <x v="0"/>
    <n v="0"/>
    <x v="0"/>
  </r>
  <r>
    <n v="69123"/>
    <n v="12"/>
    <n v="12"/>
    <n v="12"/>
    <n v="12"/>
    <m/>
    <m/>
    <m/>
    <n v="2.2809926140380128"/>
    <x v="3"/>
    <x v="0"/>
    <x v="1"/>
    <x v="0"/>
    <x v="1"/>
    <x v="0"/>
    <x v="4"/>
    <x v="0"/>
    <n v="2.2809926140380127E-4"/>
    <x v="0"/>
    <x v="0"/>
    <n v="0"/>
    <x v="0"/>
  </r>
  <r>
    <n v="69123"/>
    <n v="12"/>
    <n v="12"/>
    <n v="12"/>
    <n v="12"/>
    <m/>
    <m/>
    <m/>
    <n v="0.21438692937981302"/>
    <x v="3"/>
    <x v="0"/>
    <x v="1"/>
    <x v="0"/>
    <x v="1"/>
    <x v="0"/>
    <x v="4"/>
    <x v="0"/>
    <n v="2.1438692937981301E-5"/>
    <x v="0"/>
    <x v="0"/>
    <n v="0"/>
    <x v="0"/>
  </r>
  <r>
    <n v="69123"/>
    <n v="12"/>
    <n v="12"/>
    <n v="12"/>
    <n v="12"/>
    <m/>
    <m/>
    <m/>
    <n v="5.7255517794788477E-2"/>
    <x v="3"/>
    <x v="0"/>
    <x v="1"/>
    <x v="0"/>
    <x v="1"/>
    <x v="0"/>
    <x v="4"/>
    <x v="0"/>
    <n v="5.7255517794788476E-6"/>
    <x v="0"/>
    <x v="0"/>
    <n v="0"/>
    <x v="0"/>
  </r>
  <r>
    <n v="69123"/>
    <n v="12"/>
    <n v="12"/>
    <n v="12"/>
    <n v="12"/>
    <m/>
    <m/>
    <m/>
    <n v="13338.552424628344"/>
    <x v="3"/>
    <x v="0"/>
    <x v="1"/>
    <x v="0"/>
    <x v="1"/>
    <x v="0"/>
    <x v="4"/>
    <x v="0"/>
    <n v="1.3338552424628345"/>
    <x v="0"/>
    <x v="0"/>
    <n v="0"/>
    <x v="0"/>
  </r>
  <r>
    <n v="69123"/>
    <n v="12"/>
    <n v="12"/>
    <n v="12"/>
    <n v="12"/>
    <m/>
    <m/>
    <m/>
    <n v="30626.654425003275"/>
    <x v="3"/>
    <x v="0"/>
    <x v="1"/>
    <x v="0"/>
    <x v="1"/>
    <x v="0"/>
    <x v="4"/>
    <x v="0"/>
    <n v="3.0626654425003275"/>
    <x v="0"/>
    <x v="0"/>
    <n v="0"/>
    <x v="0"/>
  </r>
  <r>
    <n v="69123"/>
    <n v="12"/>
    <n v="12"/>
    <n v="12"/>
    <n v="12"/>
    <m/>
    <m/>
    <m/>
    <n v="21170.999399190823"/>
    <x v="3"/>
    <x v="0"/>
    <x v="1"/>
    <x v="0"/>
    <x v="1"/>
    <x v="0"/>
    <x v="4"/>
    <x v="0"/>
    <n v="2.1170999399190822"/>
    <x v="0"/>
    <x v="0"/>
    <n v="0"/>
    <x v="0"/>
  </r>
  <r>
    <n v="69123"/>
    <n v="12"/>
    <n v="12"/>
    <n v="12"/>
    <n v="12"/>
    <m/>
    <m/>
    <m/>
    <n v="25213.155182385155"/>
    <x v="3"/>
    <x v="0"/>
    <x v="1"/>
    <x v="0"/>
    <x v="1"/>
    <x v="0"/>
    <x v="4"/>
    <x v="0"/>
    <n v="2.5213155182385156"/>
    <x v="0"/>
    <x v="0"/>
    <n v="0"/>
    <x v="0"/>
  </r>
  <r>
    <n v="69123"/>
    <n v="12"/>
    <n v="12"/>
    <n v="12"/>
    <n v="12"/>
    <m/>
    <m/>
    <m/>
    <n v="11106.463641653345"/>
    <x v="3"/>
    <x v="0"/>
    <x v="1"/>
    <x v="0"/>
    <x v="1"/>
    <x v="0"/>
    <x v="4"/>
    <x v="0"/>
    <n v="1.1106463641653346"/>
    <x v="0"/>
    <x v="0"/>
    <n v="0"/>
    <x v="0"/>
  </r>
  <r>
    <n v="69123"/>
    <n v="12"/>
    <n v="12"/>
    <n v="12"/>
    <n v="12"/>
    <m/>
    <m/>
    <m/>
    <n v="15390.775047304371"/>
    <x v="3"/>
    <x v="0"/>
    <x v="1"/>
    <x v="0"/>
    <x v="1"/>
    <x v="0"/>
    <x v="4"/>
    <x v="0"/>
    <n v="1.539077504730437"/>
    <x v="0"/>
    <x v="0"/>
    <n v="0"/>
    <x v="0"/>
  </r>
  <r>
    <n v="69123"/>
    <n v="12"/>
    <n v="12"/>
    <n v="12"/>
    <n v="12"/>
    <m/>
    <m/>
    <m/>
    <n v="19230.252721687899"/>
    <x v="3"/>
    <x v="0"/>
    <x v="1"/>
    <x v="0"/>
    <x v="1"/>
    <x v="0"/>
    <x v="4"/>
    <x v="0"/>
    <n v="1.9230252721687899"/>
    <x v="0"/>
    <x v="0"/>
    <n v="0"/>
    <x v="0"/>
  </r>
  <r>
    <n v="69123"/>
    <n v="12"/>
    <n v="12"/>
    <n v="12"/>
    <n v="12"/>
    <m/>
    <m/>
    <m/>
    <n v="15325.349197331137"/>
    <x v="3"/>
    <x v="0"/>
    <x v="1"/>
    <x v="0"/>
    <x v="1"/>
    <x v="0"/>
    <x v="4"/>
    <x v="0"/>
    <n v="1.5325349197331137"/>
    <x v="0"/>
    <x v="0"/>
    <n v="0"/>
    <x v="0"/>
  </r>
  <r>
    <n v="69123"/>
    <n v="12"/>
    <n v="12"/>
    <n v="12"/>
    <n v="12"/>
    <m/>
    <m/>
    <m/>
    <n v="37056.434100568491"/>
    <x v="3"/>
    <x v="0"/>
    <x v="1"/>
    <x v="0"/>
    <x v="1"/>
    <x v="0"/>
    <x v="4"/>
    <x v="0"/>
    <n v="3.7056434100568492"/>
    <x v="0"/>
    <x v="0"/>
    <n v="0"/>
    <x v="0"/>
  </r>
  <r>
    <n v="69123"/>
    <n v="12"/>
    <n v="12"/>
    <n v="12"/>
    <n v="12"/>
    <m/>
    <m/>
    <m/>
    <n v="11523.744231760202"/>
    <x v="3"/>
    <x v="0"/>
    <x v="1"/>
    <x v="0"/>
    <x v="1"/>
    <x v="0"/>
    <x v="4"/>
    <x v="0"/>
    <n v="1.1523744231760202"/>
    <x v="0"/>
    <x v="0"/>
    <n v="0"/>
    <x v="0"/>
  </r>
  <r>
    <n v="69123"/>
    <n v="12"/>
    <n v="12"/>
    <n v="12"/>
    <n v="12"/>
    <m/>
    <m/>
    <m/>
    <n v="14348.930310886182"/>
    <x v="3"/>
    <x v="0"/>
    <x v="1"/>
    <x v="0"/>
    <x v="1"/>
    <x v="0"/>
    <x v="4"/>
    <x v="0"/>
    <n v="1.4348930310886183"/>
    <x v="0"/>
    <x v="0"/>
    <n v="0"/>
    <x v="0"/>
  </r>
  <r>
    <n v="69123"/>
    <n v="12"/>
    <n v="12"/>
    <n v="12"/>
    <n v="12"/>
    <m/>
    <m/>
    <m/>
    <n v="26952.614070276191"/>
    <x v="3"/>
    <x v="0"/>
    <x v="1"/>
    <x v="0"/>
    <x v="1"/>
    <x v="0"/>
    <x v="4"/>
    <x v="0"/>
    <n v="2.6952614070276191"/>
    <x v="0"/>
    <x v="0"/>
    <n v="0"/>
    <x v="0"/>
  </r>
  <r>
    <n v="69123"/>
    <n v="12"/>
    <n v="12"/>
    <n v="12"/>
    <n v="12"/>
    <m/>
    <m/>
    <m/>
    <n v="159266.71843223419"/>
    <x v="3"/>
    <x v="0"/>
    <x v="1"/>
    <x v="0"/>
    <x v="1"/>
    <x v="0"/>
    <x v="4"/>
    <x v="0"/>
    <n v="15.926671843223419"/>
    <x v="0"/>
    <x v="0"/>
    <n v="0"/>
    <x v="0"/>
  </r>
  <r>
    <n v="69123"/>
    <n v="12"/>
    <n v="12"/>
    <n v="12"/>
    <n v="12"/>
    <m/>
    <m/>
    <m/>
    <n v="20964.019446404782"/>
    <x v="3"/>
    <x v="0"/>
    <x v="1"/>
    <x v="0"/>
    <x v="1"/>
    <x v="0"/>
    <x v="4"/>
    <x v="0"/>
    <n v="2.096401944640478"/>
    <x v="0"/>
    <x v="0"/>
    <n v="0"/>
    <x v="0"/>
  </r>
  <r>
    <n v="69123"/>
    <n v="12"/>
    <n v="12"/>
    <n v="12"/>
    <n v="12"/>
    <m/>
    <m/>
    <m/>
    <n v="43167.99346018763"/>
    <x v="3"/>
    <x v="0"/>
    <x v="1"/>
    <x v="0"/>
    <x v="1"/>
    <x v="0"/>
    <x v="4"/>
    <x v="0"/>
    <n v="4.3167993460187626"/>
    <x v="0"/>
    <x v="0"/>
    <n v="0"/>
    <x v="0"/>
  </r>
  <r>
    <n v="69123"/>
    <n v="12"/>
    <n v="12"/>
    <n v="12"/>
    <n v="12"/>
    <m/>
    <m/>
    <m/>
    <n v="12485.298970357686"/>
    <x v="3"/>
    <x v="0"/>
    <x v="1"/>
    <x v="0"/>
    <x v="1"/>
    <x v="0"/>
    <x v="4"/>
    <x v="0"/>
    <n v="1.2485298970357686"/>
    <x v="0"/>
    <x v="0"/>
    <n v="0"/>
    <x v="0"/>
  </r>
  <r>
    <n v="69123"/>
    <n v="12"/>
    <n v="12"/>
    <n v="12"/>
    <n v="12"/>
    <m/>
    <m/>
    <m/>
    <n v="9993.1766611424337"/>
    <x v="3"/>
    <x v="0"/>
    <x v="1"/>
    <x v="0"/>
    <x v="1"/>
    <x v="0"/>
    <x v="4"/>
    <x v="0"/>
    <n v="0.99931766611424333"/>
    <x v="0"/>
    <x v="0"/>
    <n v="0"/>
    <x v="0"/>
  </r>
  <r>
    <n v="69123"/>
    <n v="12"/>
    <n v="12"/>
    <n v="12"/>
    <n v="12"/>
    <m/>
    <m/>
    <m/>
    <n v="28095.765868342536"/>
    <x v="3"/>
    <x v="0"/>
    <x v="1"/>
    <x v="0"/>
    <x v="1"/>
    <x v="0"/>
    <x v="4"/>
    <x v="0"/>
    <n v="2.8095765868342535"/>
    <x v="0"/>
    <x v="0"/>
    <n v="0"/>
    <x v="0"/>
  </r>
  <r>
    <n v="69123"/>
    <n v="12"/>
    <n v="12"/>
    <n v="12"/>
    <n v="12"/>
    <m/>
    <m/>
    <m/>
    <n v="115006.43104232771"/>
    <x v="3"/>
    <x v="0"/>
    <x v="1"/>
    <x v="0"/>
    <x v="1"/>
    <x v="0"/>
    <x v="4"/>
    <x v="0"/>
    <n v="11.50064310423277"/>
    <x v="0"/>
    <x v="0"/>
    <n v="0"/>
    <x v="0"/>
  </r>
  <r>
    <n v="69123"/>
    <n v="12"/>
    <n v="12"/>
    <n v="12"/>
    <n v="12"/>
    <m/>
    <m/>
    <m/>
    <n v="96215.415448729051"/>
    <x v="3"/>
    <x v="0"/>
    <x v="1"/>
    <x v="0"/>
    <x v="1"/>
    <x v="0"/>
    <x v="4"/>
    <x v="0"/>
    <n v="9.6215415448729047"/>
    <x v="0"/>
    <x v="0"/>
    <n v="0"/>
    <x v="0"/>
  </r>
  <r>
    <n v="69123"/>
    <n v="12"/>
    <n v="12"/>
    <n v="12"/>
    <n v="12"/>
    <m/>
    <m/>
    <m/>
    <n v="12152.881029106675"/>
    <x v="3"/>
    <x v="0"/>
    <x v="1"/>
    <x v="0"/>
    <x v="1"/>
    <x v="0"/>
    <x v="4"/>
    <x v="0"/>
    <n v="1.2152881029106675"/>
    <x v="0"/>
    <x v="0"/>
    <n v="0"/>
    <x v="0"/>
  </r>
  <r>
    <n v="69123"/>
    <n v="12"/>
    <n v="12"/>
    <n v="12"/>
    <n v="12"/>
    <m/>
    <m/>
    <m/>
    <n v="147204.58431518966"/>
    <x v="3"/>
    <x v="0"/>
    <x v="1"/>
    <x v="0"/>
    <x v="1"/>
    <x v="0"/>
    <x v="4"/>
    <x v="0"/>
    <n v="14.720458431518965"/>
    <x v="0"/>
    <x v="0"/>
    <n v="0"/>
    <x v="0"/>
  </r>
  <r>
    <n v="69123"/>
    <n v="12"/>
    <n v="12"/>
    <n v="12"/>
    <n v="12"/>
    <m/>
    <m/>
    <m/>
    <n v="26600.767796835436"/>
    <x v="3"/>
    <x v="0"/>
    <x v="1"/>
    <x v="0"/>
    <x v="1"/>
    <x v="0"/>
    <x v="4"/>
    <x v="0"/>
    <n v="2.6600767796835436"/>
    <x v="0"/>
    <x v="0"/>
    <n v="0"/>
    <x v="0"/>
  </r>
  <r>
    <n v="69123"/>
    <n v="12"/>
    <n v="12"/>
    <n v="12"/>
    <n v="12"/>
    <m/>
    <m/>
    <m/>
    <n v="50194.229279752995"/>
    <x v="3"/>
    <x v="0"/>
    <x v="1"/>
    <x v="0"/>
    <x v="1"/>
    <x v="0"/>
    <x v="4"/>
    <x v="0"/>
    <n v="5.0194229279752998"/>
    <x v="0"/>
    <x v="0"/>
    <n v="0"/>
    <x v="0"/>
  </r>
  <r>
    <n v="69123"/>
    <n v="12"/>
    <n v="12"/>
    <n v="12"/>
    <n v="12"/>
    <m/>
    <m/>
    <m/>
    <n v="13103.420803263054"/>
    <x v="3"/>
    <x v="0"/>
    <x v="1"/>
    <x v="0"/>
    <x v="1"/>
    <x v="0"/>
    <x v="4"/>
    <x v="0"/>
    <n v="1.3103420803263055"/>
    <x v="0"/>
    <x v="0"/>
    <n v="0"/>
    <x v="0"/>
  </r>
  <r>
    <n v="69123"/>
    <n v="12"/>
    <n v="12"/>
    <n v="12"/>
    <n v="12"/>
    <m/>
    <m/>
    <m/>
    <n v="11481.191789137005"/>
    <x v="3"/>
    <x v="0"/>
    <x v="1"/>
    <x v="0"/>
    <x v="1"/>
    <x v="0"/>
    <x v="4"/>
    <x v="0"/>
    <n v="1.1481191789137004"/>
    <x v="0"/>
    <x v="0"/>
    <n v="0"/>
    <x v="0"/>
  </r>
  <r>
    <n v="69123"/>
    <n v="12"/>
    <n v="12"/>
    <n v="12"/>
    <n v="12"/>
    <m/>
    <m/>
    <m/>
    <n v="23365.324455206246"/>
    <x v="3"/>
    <x v="0"/>
    <x v="1"/>
    <x v="0"/>
    <x v="1"/>
    <x v="0"/>
    <x v="4"/>
    <x v="0"/>
    <n v="2.3365324455206244"/>
    <x v="0"/>
    <x v="0"/>
    <n v="0"/>
    <x v="0"/>
  </r>
  <r>
    <n v="69123"/>
    <n v="12"/>
    <n v="12"/>
    <n v="12"/>
    <n v="12"/>
    <m/>
    <m/>
    <m/>
    <n v="10038.907412481061"/>
    <x v="3"/>
    <x v="0"/>
    <x v="1"/>
    <x v="0"/>
    <x v="1"/>
    <x v="0"/>
    <x v="4"/>
    <x v="0"/>
    <n v="1.0038907412481062"/>
    <x v="0"/>
    <x v="0"/>
    <n v="0"/>
    <x v="0"/>
  </r>
  <r>
    <n v="69123"/>
    <n v="12"/>
    <n v="12"/>
    <n v="12"/>
    <n v="12"/>
    <m/>
    <m/>
    <m/>
    <n v="40728.393367896802"/>
    <x v="3"/>
    <x v="0"/>
    <x v="1"/>
    <x v="0"/>
    <x v="1"/>
    <x v="0"/>
    <x v="4"/>
    <x v="0"/>
    <n v="4.0728393367896798"/>
    <x v="0"/>
    <x v="0"/>
    <n v="0"/>
    <x v="0"/>
  </r>
  <r>
    <n v="69123"/>
    <n v="12"/>
    <n v="12"/>
    <n v="12"/>
    <n v="12"/>
    <m/>
    <m/>
    <m/>
    <n v="11131.287973625764"/>
    <x v="3"/>
    <x v="0"/>
    <x v="1"/>
    <x v="0"/>
    <x v="1"/>
    <x v="0"/>
    <x v="4"/>
    <x v="0"/>
    <n v="1.1131287973625763"/>
    <x v="0"/>
    <x v="0"/>
    <n v="0"/>
    <x v="0"/>
  </r>
  <r>
    <n v="69123"/>
    <n v="12"/>
    <n v="12"/>
    <n v="12"/>
    <n v="12"/>
    <m/>
    <m/>
    <m/>
    <n v="5055.2337953800252"/>
    <x v="3"/>
    <x v="0"/>
    <x v="1"/>
    <x v="0"/>
    <x v="1"/>
    <x v="0"/>
    <x v="4"/>
    <x v="0"/>
    <n v="0.50552337953800253"/>
    <x v="0"/>
    <x v="0"/>
    <n v="0"/>
    <x v="0"/>
  </r>
  <r>
    <n v="69123"/>
    <n v="12"/>
    <n v="12"/>
    <n v="12"/>
    <n v="12"/>
    <m/>
    <m/>
    <m/>
    <n v="8358.6083960653941"/>
    <x v="3"/>
    <x v="0"/>
    <x v="1"/>
    <x v="0"/>
    <x v="1"/>
    <x v="0"/>
    <x v="4"/>
    <x v="0"/>
    <n v="0.83586083960653945"/>
    <x v="0"/>
    <x v="0"/>
    <n v="0"/>
    <x v="0"/>
  </r>
  <r>
    <n v="69123"/>
    <n v="12"/>
    <n v="12"/>
    <n v="12"/>
    <n v="12"/>
    <m/>
    <m/>
    <m/>
    <n v="17067.881961388503"/>
    <x v="3"/>
    <x v="0"/>
    <x v="1"/>
    <x v="0"/>
    <x v="1"/>
    <x v="0"/>
    <x v="4"/>
    <x v="0"/>
    <n v="1.7067881961388502"/>
    <x v="0"/>
    <x v="0"/>
    <n v="0"/>
    <x v="0"/>
  </r>
  <r>
    <n v="69123"/>
    <n v="12"/>
    <n v="12"/>
    <n v="12"/>
    <n v="12"/>
    <m/>
    <m/>
    <m/>
    <n v="16125.711597693962"/>
    <x v="3"/>
    <x v="0"/>
    <x v="1"/>
    <x v="0"/>
    <x v="1"/>
    <x v="0"/>
    <x v="4"/>
    <x v="0"/>
    <n v="1.6125711597693961"/>
    <x v="0"/>
    <x v="0"/>
    <n v="0"/>
    <x v="0"/>
  </r>
  <r>
    <n v="69123"/>
    <n v="12"/>
    <n v="12"/>
    <n v="12"/>
    <n v="12"/>
    <m/>
    <m/>
    <m/>
    <n v="14354.600121021889"/>
    <x v="3"/>
    <x v="0"/>
    <x v="1"/>
    <x v="0"/>
    <x v="1"/>
    <x v="0"/>
    <x v="4"/>
    <x v="0"/>
    <n v="1.435460012102189"/>
    <x v="0"/>
    <x v="0"/>
    <n v="0"/>
    <x v="0"/>
  </r>
  <r>
    <n v="69123"/>
    <n v="12"/>
    <n v="12"/>
    <n v="12"/>
    <n v="12"/>
    <m/>
    <m/>
    <m/>
    <n v="24472.561643105975"/>
    <x v="3"/>
    <x v="0"/>
    <x v="1"/>
    <x v="0"/>
    <x v="1"/>
    <x v="0"/>
    <x v="4"/>
    <x v="0"/>
    <n v="2.4472561643105974"/>
    <x v="0"/>
    <x v="0"/>
    <n v="0"/>
    <x v="0"/>
  </r>
  <r>
    <n v="69123"/>
    <n v="12"/>
    <n v="12"/>
    <n v="12"/>
    <n v="12"/>
    <m/>
    <m/>
    <m/>
    <n v="9021.663861159941"/>
    <x v="3"/>
    <x v="0"/>
    <x v="1"/>
    <x v="0"/>
    <x v="1"/>
    <x v="0"/>
    <x v="4"/>
    <x v="0"/>
    <n v="0.90216638611599409"/>
    <x v="0"/>
    <x v="0"/>
    <n v="0"/>
    <x v="0"/>
  </r>
  <r>
    <n v="69123"/>
    <n v="12"/>
    <n v="12"/>
    <n v="12"/>
    <n v="12"/>
    <m/>
    <m/>
    <m/>
    <n v="76257.410703181187"/>
    <x v="3"/>
    <x v="0"/>
    <x v="1"/>
    <x v="0"/>
    <x v="1"/>
    <x v="0"/>
    <x v="4"/>
    <x v="0"/>
    <n v="7.625741070318119"/>
    <x v="0"/>
    <x v="0"/>
    <n v="0"/>
    <x v="0"/>
  </r>
  <r>
    <n v="69123"/>
    <n v="12"/>
    <n v="12"/>
    <n v="12"/>
    <n v="12"/>
    <m/>
    <m/>
    <m/>
    <n v="12305.828966487872"/>
    <x v="3"/>
    <x v="0"/>
    <x v="1"/>
    <x v="0"/>
    <x v="1"/>
    <x v="0"/>
    <x v="4"/>
    <x v="0"/>
    <n v="1.2305828966487873"/>
    <x v="0"/>
    <x v="0"/>
    <n v="0"/>
    <x v="0"/>
  </r>
  <r>
    <n v="69123"/>
    <n v="12"/>
    <n v="12"/>
    <n v="12"/>
    <n v="12"/>
    <m/>
    <m/>
    <m/>
    <n v="28931.79936486471"/>
    <x v="3"/>
    <x v="0"/>
    <x v="1"/>
    <x v="0"/>
    <x v="1"/>
    <x v="0"/>
    <x v="4"/>
    <x v="0"/>
    <n v="2.893179936486471"/>
    <x v="0"/>
    <x v="0"/>
    <n v="0"/>
    <x v="0"/>
  </r>
  <r>
    <n v="69123"/>
    <n v="12"/>
    <n v="12"/>
    <n v="12"/>
    <n v="12"/>
    <m/>
    <m/>
    <m/>
    <n v="10205.168428636347"/>
    <x v="3"/>
    <x v="0"/>
    <x v="1"/>
    <x v="0"/>
    <x v="1"/>
    <x v="0"/>
    <x v="4"/>
    <x v="0"/>
    <n v="1.0205168428636346"/>
    <x v="0"/>
    <x v="0"/>
    <n v="0"/>
    <x v="0"/>
  </r>
  <r>
    <n v="69123"/>
    <n v="12"/>
    <n v="12"/>
    <n v="12"/>
    <n v="12"/>
    <m/>
    <m/>
    <m/>
    <n v="15878.645326637492"/>
    <x v="3"/>
    <x v="0"/>
    <x v="1"/>
    <x v="0"/>
    <x v="1"/>
    <x v="0"/>
    <x v="4"/>
    <x v="0"/>
    <n v="1.5878645326637493"/>
    <x v="0"/>
    <x v="0"/>
    <n v="0"/>
    <x v="0"/>
  </r>
  <r>
    <n v="69123"/>
    <n v="12"/>
    <n v="12"/>
    <n v="12"/>
    <n v="12"/>
    <m/>
    <m/>
    <m/>
    <n v="26870.310966247052"/>
    <x v="3"/>
    <x v="0"/>
    <x v="1"/>
    <x v="0"/>
    <x v="1"/>
    <x v="0"/>
    <x v="4"/>
    <x v="0"/>
    <n v="2.6870310966247053"/>
    <x v="0"/>
    <x v="0"/>
    <n v="0"/>
    <x v="0"/>
  </r>
  <r>
    <n v="69123"/>
    <n v="12"/>
    <n v="12"/>
    <n v="12"/>
    <n v="12"/>
    <m/>
    <m/>
    <m/>
    <n v="26907.9895321312"/>
    <x v="3"/>
    <x v="0"/>
    <x v="1"/>
    <x v="0"/>
    <x v="1"/>
    <x v="0"/>
    <x v="4"/>
    <x v="0"/>
    <n v="2.69079895321312"/>
    <x v="0"/>
    <x v="0"/>
    <n v="0"/>
    <x v="0"/>
  </r>
  <r>
    <n v="69123"/>
    <n v="12"/>
    <n v="12"/>
    <n v="12"/>
    <n v="12"/>
    <m/>
    <m/>
    <m/>
    <n v="10651.874532307524"/>
    <x v="3"/>
    <x v="0"/>
    <x v="1"/>
    <x v="0"/>
    <x v="1"/>
    <x v="0"/>
    <x v="4"/>
    <x v="0"/>
    <n v="1.0651874532307524"/>
    <x v="0"/>
    <x v="0"/>
    <n v="0"/>
    <x v="0"/>
  </r>
  <r>
    <n v="69123"/>
    <n v="12"/>
    <n v="12"/>
    <n v="12"/>
    <n v="12"/>
    <m/>
    <m/>
    <m/>
    <n v="10907.862742526453"/>
    <x v="3"/>
    <x v="0"/>
    <x v="1"/>
    <x v="0"/>
    <x v="1"/>
    <x v="0"/>
    <x v="4"/>
    <x v="0"/>
    <n v="1.0907862742526453"/>
    <x v="0"/>
    <x v="0"/>
    <n v="0"/>
    <x v="0"/>
  </r>
  <r>
    <n v="69123"/>
    <n v="12"/>
    <n v="12"/>
    <n v="12"/>
    <n v="12"/>
    <m/>
    <m/>
    <m/>
    <n v="39326.494477689266"/>
    <x v="3"/>
    <x v="0"/>
    <x v="1"/>
    <x v="0"/>
    <x v="1"/>
    <x v="0"/>
    <x v="4"/>
    <x v="0"/>
    <n v="3.9326494477689264"/>
    <x v="0"/>
    <x v="0"/>
    <n v="0"/>
    <x v="0"/>
  </r>
  <r>
    <n v="69123"/>
    <n v="12"/>
    <n v="12"/>
    <n v="12"/>
    <n v="12"/>
    <m/>
    <m/>
    <m/>
    <n v="10879.95360931371"/>
    <x v="3"/>
    <x v="0"/>
    <x v="1"/>
    <x v="0"/>
    <x v="1"/>
    <x v="0"/>
    <x v="4"/>
    <x v="0"/>
    <n v="1.0879953609313711"/>
    <x v="0"/>
    <x v="0"/>
    <n v="0"/>
    <x v="0"/>
  </r>
  <r>
    <n v="69123"/>
    <n v="12"/>
    <n v="12"/>
    <n v="12"/>
    <n v="12"/>
    <m/>
    <m/>
    <m/>
    <n v="25977.676769676855"/>
    <x v="3"/>
    <x v="0"/>
    <x v="1"/>
    <x v="0"/>
    <x v="1"/>
    <x v="0"/>
    <x v="4"/>
    <x v="0"/>
    <n v="2.5977676769676856"/>
    <x v="0"/>
    <x v="0"/>
    <n v="0"/>
    <x v="0"/>
  </r>
  <r>
    <n v="69123"/>
    <n v="12"/>
    <n v="12"/>
    <n v="12"/>
    <n v="12"/>
    <m/>
    <m/>
    <m/>
    <n v="89171.67765750637"/>
    <x v="3"/>
    <x v="0"/>
    <x v="1"/>
    <x v="0"/>
    <x v="1"/>
    <x v="0"/>
    <x v="4"/>
    <x v="0"/>
    <n v="8.9171677657506372"/>
    <x v="0"/>
    <x v="0"/>
    <n v="0"/>
    <x v="0"/>
  </r>
  <r>
    <n v="69123"/>
    <n v="12"/>
    <n v="12"/>
    <n v="12"/>
    <n v="12"/>
    <m/>
    <m/>
    <m/>
    <n v="88903.98179407476"/>
    <x v="3"/>
    <x v="0"/>
    <x v="1"/>
    <x v="0"/>
    <x v="1"/>
    <x v="0"/>
    <x v="4"/>
    <x v="0"/>
    <n v="8.8903981794074767"/>
    <x v="0"/>
    <x v="0"/>
    <n v="0"/>
    <x v="0"/>
  </r>
  <r>
    <n v="69123"/>
    <n v="12"/>
    <n v="12"/>
    <n v="12"/>
    <n v="12"/>
    <m/>
    <m/>
    <m/>
    <n v="74178.589671727677"/>
    <x v="3"/>
    <x v="0"/>
    <x v="1"/>
    <x v="0"/>
    <x v="1"/>
    <x v="0"/>
    <x v="4"/>
    <x v="0"/>
    <n v="7.4178589671727675"/>
    <x v="0"/>
    <x v="0"/>
    <n v="0"/>
    <x v="0"/>
  </r>
  <r>
    <n v="69123"/>
    <n v="12"/>
    <n v="12"/>
    <n v="12"/>
    <n v="12"/>
    <m/>
    <m/>
    <m/>
    <n v="127720.99479673915"/>
    <x v="3"/>
    <x v="0"/>
    <x v="1"/>
    <x v="0"/>
    <x v="1"/>
    <x v="0"/>
    <x v="4"/>
    <x v="0"/>
    <n v="12.772099479673916"/>
    <x v="0"/>
    <x v="0"/>
    <n v="0"/>
    <x v="0"/>
  </r>
  <r>
    <n v="69123"/>
    <n v="12"/>
    <n v="12"/>
    <n v="12"/>
    <n v="12"/>
    <m/>
    <m/>
    <m/>
    <n v="11086.162705958386"/>
    <x v="3"/>
    <x v="0"/>
    <x v="1"/>
    <x v="0"/>
    <x v="1"/>
    <x v="0"/>
    <x v="4"/>
    <x v="0"/>
    <n v="1.1086162705958387"/>
    <x v="0"/>
    <x v="0"/>
    <n v="0"/>
    <x v="0"/>
  </r>
  <r>
    <n v="69123"/>
    <n v="12"/>
    <n v="12"/>
    <n v="12"/>
    <n v="12"/>
    <m/>
    <m/>
    <m/>
    <n v="32348.444740784045"/>
    <x v="3"/>
    <x v="0"/>
    <x v="1"/>
    <x v="0"/>
    <x v="1"/>
    <x v="0"/>
    <x v="4"/>
    <x v="0"/>
    <n v="3.2348444740784044"/>
    <x v="0"/>
    <x v="0"/>
    <n v="0"/>
    <x v="0"/>
  </r>
  <r>
    <n v="69123"/>
    <n v="12"/>
    <n v="12"/>
    <n v="12"/>
    <n v="12"/>
    <m/>
    <m/>
    <m/>
    <n v="22385.520775762441"/>
    <x v="3"/>
    <x v="0"/>
    <x v="1"/>
    <x v="0"/>
    <x v="1"/>
    <x v="0"/>
    <x v="4"/>
    <x v="0"/>
    <n v="2.238552077576244"/>
    <x v="0"/>
    <x v="0"/>
    <n v="0"/>
    <x v="0"/>
  </r>
  <r>
    <n v="69123"/>
    <n v="12"/>
    <n v="12"/>
    <n v="12"/>
    <n v="12"/>
    <m/>
    <m/>
    <m/>
    <n v="26036.447104484323"/>
    <x v="3"/>
    <x v="0"/>
    <x v="1"/>
    <x v="0"/>
    <x v="1"/>
    <x v="0"/>
    <x v="4"/>
    <x v="0"/>
    <n v="2.6036447104484322"/>
    <x v="0"/>
    <x v="0"/>
    <n v="0"/>
    <x v="0"/>
  </r>
  <r>
    <n v="69123"/>
    <n v="12"/>
    <n v="12"/>
    <n v="12"/>
    <n v="12"/>
    <m/>
    <m/>
    <m/>
    <n v="26188.833102768611"/>
    <x v="3"/>
    <x v="0"/>
    <x v="1"/>
    <x v="0"/>
    <x v="1"/>
    <x v="0"/>
    <x v="4"/>
    <x v="0"/>
    <n v="2.6188833102768609"/>
    <x v="0"/>
    <x v="0"/>
    <n v="0"/>
    <x v="0"/>
  </r>
  <r>
    <n v="69123"/>
    <n v="31"/>
    <n v="12"/>
    <n v="12"/>
    <n v="12"/>
    <m/>
    <m/>
    <m/>
    <n v="42062.211305563942"/>
    <x v="1"/>
    <x v="1"/>
    <x v="1"/>
    <x v="0"/>
    <x v="1"/>
    <x v="0"/>
    <x v="4"/>
    <x v="0"/>
    <n v="4.2062211305563943"/>
    <x v="1"/>
    <x v="0"/>
    <n v="0"/>
    <x v="1"/>
  </r>
  <r>
    <n v="69123"/>
    <n v="51"/>
    <n v="12"/>
    <n v="12"/>
    <n v="12"/>
    <m/>
    <m/>
    <m/>
    <n v="3371.9487391272023"/>
    <x v="4"/>
    <x v="2"/>
    <x v="1"/>
    <x v="0"/>
    <x v="1"/>
    <x v="0"/>
    <x v="4"/>
    <x v="0"/>
    <n v="0.33719487391272024"/>
    <x v="1"/>
    <x v="0"/>
    <n v="0"/>
    <x v="1"/>
  </r>
  <r>
    <n v="69266"/>
    <n v="12"/>
    <n v="12"/>
    <n v="12"/>
    <n v="12"/>
    <m/>
    <m/>
    <m/>
    <n v="17208.995995864261"/>
    <x v="3"/>
    <x v="0"/>
    <x v="1"/>
    <x v="0"/>
    <x v="1"/>
    <x v="0"/>
    <x v="4"/>
    <x v="0"/>
    <n v="1.720899599586426"/>
    <x v="0"/>
    <x v="0"/>
    <n v="0"/>
    <x v="0"/>
  </r>
  <r>
    <n v="69266"/>
    <n v="12"/>
    <n v="12"/>
    <n v="12"/>
    <n v="12"/>
    <m/>
    <m/>
    <m/>
    <n v="102.67716577486752"/>
    <x v="3"/>
    <x v="0"/>
    <x v="1"/>
    <x v="0"/>
    <x v="1"/>
    <x v="0"/>
    <x v="4"/>
    <x v="0"/>
    <n v="1.0267716577486753E-2"/>
    <x v="0"/>
    <x v="0"/>
    <n v="0"/>
    <x v="0"/>
  </r>
  <r>
    <n v="69266"/>
    <n v="12"/>
    <n v="12"/>
    <n v="12"/>
    <n v="12"/>
    <m/>
    <m/>
    <m/>
    <n v="13942.10673310418"/>
    <x v="3"/>
    <x v="0"/>
    <x v="1"/>
    <x v="0"/>
    <x v="1"/>
    <x v="0"/>
    <x v="4"/>
    <x v="0"/>
    <n v="1.394210673310418"/>
    <x v="0"/>
    <x v="0"/>
    <n v="0"/>
    <x v="0"/>
  </r>
  <r>
    <n v="69266"/>
    <n v="12"/>
    <n v="12"/>
    <n v="12"/>
    <n v="12"/>
    <m/>
    <m/>
    <m/>
    <n v="9666.5447706430896"/>
    <x v="3"/>
    <x v="0"/>
    <x v="1"/>
    <x v="0"/>
    <x v="1"/>
    <x v="0"/>
    <x v="4"/>
    <x v="0"/>
    <n v="0.96665447706430896"/>
    <x v="0"/>
    <x v="0"/>
    <n v="0"/>
    <x v="0"/>
  </r>
  <r>
    <n v="69266"/>
    <n v="12"/>
    <n v="12"/>
    <n v="12"/>
    <n v="12"/>
    <m/>
    <m/>
    <m/>
    <n v="26157.71776816019"/>
    <x v="3"/>
    <x v="0"/>
    <x v="1"/>
    <x v="0"/>
    <x v="1"/>
    <x v="0"/>
    <x v="4"/>
    <x v="0"/>
    <n v="2.6157717768160191"/>
    <x v="0"/>
    <x v="0"/>
    <n v="0"/>
    <x v="0"/>
  </r>
  <r>
    <n v="69266"/>
    <n v="12"/>
    <n v="12"/>
    <n v="12"/>
    <n v="12"/>
    <m/>
    <m/>
    <m/>
    <n v="11522.417624092526"/>
    <x v="3"/>
    <x v="0"/>
    <x v="1"/>
    <x v="0"/>
    <x v="1"/>
    <x v="0"/>
    <x v="4"/>
    <x v="0"/>
    <n v="1.1522417624092527"/>
    <x v="0"/>
    <x v="0"/>
    <n v="0"/>
    <x v="0"/>
  </r>
  <r>
    <n v="69266"/>
    <n v="12"/>
    <n v="12"/>
    <n v="12"/>
    <n v="12"/>
    <m/>
    <m/>
    <m/>
    <n v="17822.283923729185"/>
    <x v="3"/>
    <x v="0"/>
    <x v="1"/>
    <x v="0"/>
    <x v="1"/>
    <x v="0"/>
    <x v="4"/>
    <x v="0"/>
    <n v="1.7822283923729185"/>
    <x v="0"/>
    <x v="0"/>
    <n v="0"/>
    <x v="0"/>
  </r>
  <r>
    <n v="69266"/>
    <n v="12"/>
    <n v="12"/>
    <n v="12"/>
    <n v="12"/>
    <m/>
    <m/>
    <m/>
    <n v="26907.083938679374"/>
    <x v="3"/>
    <x v="0"/>
    <x v="1"/>
    <x v="0"/>
    <x v="1"/>
    <x v="0"/>
    <x v="4"/>
    <x v="0"/>
    <n v="2.6907083938679373"/>
    <x v="0"/>
    <x v="0"/>
    <n v="0"/>
    <x v="0"/>
  </r>
  <r>
    <n v="69266"/>
    <n v="12"/>
    <n v="12"/>
    <n v="12"/>
    <n v="12"/>
    <m/>
    <m/>
    <m/>
    <n v="1444.0255825184518"/>
    <x v="3"/>
    <x v="0"/>
    <x v="1"/>
    <x v="0"/>
    <x v="1"/>
    <x v="0"/>
    <x v="4"/>
    <x v="0"/>
    <n v="0.14440255825184517"/>
    <x v="0"/>
    <x v="0"/>
    <n v="0"/>
    <x v="0"/>
  </r>
  <r>
    <n v="69266"/>
    <n v="12"/>
    <n v="12"/>
    <n v="12"/>
    <n v="12"/>
    <m/>
    <m/>
    <m/>
    <n v="2731.0907658677202"/>
    <x v="3"/>
    <x v="0"/>
    <x v="1"/>
    <x v="0"/>
    <x v="1"/>
    <x v="0"/>
    <x v="4"/>
    <x v="0"/>
    <n v="0.27310907658677203"/>
    <x v="0"/>
    <x v="0"/>
    <n v="0"/>
    <x v="0"/>
  </r>
  <r>
    <n v="69266"/>
    <n v="12"/>
    <n v="12"/>
    <n v="12"/>
    <n v="12"/>
    <m/>
    <m/>
    <m/>
    <n v="13782.999550814491"/>
    <x v="3"/>
    <x v="0"/>
    <x v="1"/>
    <x v="0"/>
    <x v="1"/>
    <x v="0"/>
    <x v="4"/>
    <x v="0"/>
    <n v="1.3782999550814492"/>
    <x v="0"/>
    <x v="0"/>
    <n v="0"/>
    <x v="0"/>
  </r>
  <r>
    <n v="69266"/>
    <n v="12"/>
    <n v="12"/>
    <n v="12"/>
    <n v="12"/>
    <m/>
    <m/>
    <m/>
    <n v="22109.896509124203"/>
    <x v="3"/>
    <x v="0"/>
    <x v="1"/>
    <x v="0"/>
    <x v="1"/>
    <x v="0"/>
    <x v="4"/>
    <x v="0"/>
    <n v="2.2109896509124201"/>
    <x v="0"/>
    <x v="0"/>
    <n v="0"/>
    <x v="0"/>
  </r>
  <r>
    <n v="69266"/>
    <n v="12"/>
    <n v="12"/>
    <n v="12"/>
    <n v="12"/>
    <m/>
    <m/>
    <m/>
    <n v="106270.38081974749"/>
    <x v="3"/>
    <x v="0"/>
    <x v="1"/>
    <x v="0"/>
    <x v="1"/>
    <x v="0"/>
    <x v="4"/>
    <x v="0"/>
    <n v="10.627038081974749"/>
    <x v="0"/>
    <x v="0"/>
    <n v="0"/>
    <x v="0"/>
  </r>
  <r>
    <n v="69266"/>
    <n v="12"/>
    <n v="12"/>
    <n v="12"/>
    <n v="12"/>
    <m/>
    <m/>
    <m/>
    <n v="28080.246876849367"/>
    <x v="3"/>
    <x v="0"/>
    <x v="1"/>
    <x v="0"/>
    <x v="1"/>
    <x v="0"/>
    <x v="4"/>
    <x v="0"/>
    <n v="2.8080246876849366"/>
    <x v="0"/>
    <x v="0"/>
    <n v="0"/>
    <x v="0"/>
  </r>
  <r>
    <n v="69266"/>
    <n v="12"/>
    <n v="12"/>
    <n v="12"/>
    <n v="12"/>
    <m/>
    <m/>
    <m/>
    <n v="9272.6395873799647"/>
    <x v="3"/>
    <x v="0"/>
    <x v="1"/>
    <x v="0"/>
    <x v="1"/>
    <x v="0"/>
    <x v="4"/>
    <x v="0"/>
    <n v="0.9272639587379965"/>
    <x v="0"/>
    <x v="0"/>
    <n v="0"/>
    <x v="0"/>
  </r>
  <r>
    <n v="69266"/>
    <n v="12"/>
    <n v="12"/>
    <n v="12"/>
    <n v="12"/>
    <m/>
    <m/>
    <m/>
    <n v="10200.257999439458"/>
    <x v="3"/>
    <x v="0"/>
    <x v="1"/>
    <x v="0"/>
    <x v="1"/>
    <x v="0"/>
    <x v="4"/>
    <x v="0"/>
    <n v="1.0200257999439459"/>
    <x v="0"/>
    <x v="0"/>
    <n v="0"/>
    <x v="0"/>
  </r>
  <r>
    <n v="69266"/>
    <n v="12"/>
    <n v="12"/>
    <n v="12"/>
    <n v="12"/>
    <m/>
    <m/>
    <m/>
    <n v="12640.186271361474"/>
    <x v="3"/>
    <x v="0"/>
    <x v="1"/>
    <x v="0"/>
    <x v="1"/>
    <x v="0"/>
    <x v="4"/>
    <x v="0"/>
    <n v="1.2640186271361473"/>
    <x v="0"/>
    <x v="0"/>
    <n v="0"/>
    <x v="0"/>
  </r>
  <r>
    <n v="69266"/>
    <n v="12"/>
    <n v="12"/>
    <n v="12"/>
    <n v="12"/>
    <m/>
    <m/>
    <m/>
    <n v="18805.209197323351"/>
    <x v="3"/>
    <x v="0"/>
    <x v="1"/>
    <x v="0"/>
    <x v="1"/>
    <x v="0"/>
    <x v="4"/>
    <x v="0"/>
    <n v="1.8805209197323351"/>
    <x v="0"/>
    <x v="0"/>
    <n v="0"/>
    <x v="0"/>
  </r>
  <r>
    <n v="69266"/>
    <n v="12"/>
    <n v="12"/>
    <n v="12"/>
    <n v="12"/>
    <m/>
    <m/>
    <m/>
    <n v="5101.2570805146352"/>
    <x v="3"/>
    <x v="0"/>
    <x v="1"/>
    <x v="0"/>
    <x v="1"/>
    <x v="0"/>
    <x v="4"/>
    <x v="0"/>
    <n v="0.51012570805146351"/>
    <x v="0"/>
    <x v="0"/>
    <n v="0"/>
    <x v="0"/>
  </r>
  <r>
    <n v="69266"/>
    <n v="12"/>
    <n v="12"/>
    <n v="12"/>
    <n v="12"/>
    <m/>
    <m/>
    <m/>
    <n v="54609.668002629034"/>
    <x v="3"/>
    <x v="0"/>
    <x v="1"/>
    <x v="0"/>
    <x v="1"/>
    <x v="0"/>
    <x v="4"/>
    <x v="0"/>
    <n v="5.460966800262903"/>
    <x v="0"/>
    <x v="0"/>
    <n v="0"/>
    <x v="0"/>
  </r>
  <r>
    <n v="69266"/>
    <n v="12"/>
    <n v="12"/>
    <n v="12"/>
    <n v="12"/>
    <m/>
    <m/>
    <m/>
    <n v="151631.52678383488"/>
    <x v="3"/>
    <x v="0"/>
    <x v="1"/>
    <x v="0"/>
    <x v="1"/>
    <x v="0"/>
    <x v="4"/>
    <x v="0"/>
    <n v="15.163152678383488"/>
    <x v="0"/>
    <x v="0"/>
    <n v="0"/>
    <x v="0"/>
  </r>
  <r>
    <n v="69266"/>
    <n v="12"/>
    <n v="12"/>
    <n v="12"/>
    <n v="12"/>
    <m/>
    <m/>
    <m/>
    <n v="14318.425650655819"/>
    <x v="3"/>
    <x v="0"/>
    <x v="1"/>
    <x v="0"/>
    <x v="1"/>
    <x v="0"/>
    <x v="4"/>
    <x v="0"/>
    <n v="1.4318425650655819"/>
    <x v="0"/>
    <x v="0"/>
    <n v="0"/>
    <x v="0"/>
  </r>
  <r>
    <n v="69266"/>
    <n v="12"/>
    <n v="12"/>
    <n v="12"/>
    <n v="12"/>
    <m/>
    <m/>
    <m/>
    <n v="19154.004255750511"/>
    <x v="3"/>
    <x v="0"/>
    <x v="1"/>
    <x v="0"/>
    <x v="1"/>
    <x v="0"/>
    <x v="4"/>
    <x v="0"/>
    <n v="1.9154004255750512"/>
    <x v="0"/>
    <x v="0"/>
    <n v="0"/>
    <x v="0"/>
  </r>
  <r>
    <n v="69266"/>
    <n v="12"/>
    <n v="12"/>
    <n v="12"/>
    <n v="12"/>
    <m/>
    <m/>
    <m/>
    <n v="41612.580793137655"/>
    <x v="3"/>
    <x v="0"/>
    <x v="1"/>
    <x v="0"/>
    <x v="1"/>
    <x v="0"/>
    <x v="4"/>
    <x v="0"/>
    <n v="4.1612580793137655"/>
    <x v="0"/>
    <x v="0"/>
    <n v="0"/>
    <x v="0"/>
  </r>
  <r>
    <n v="69266"/>
    <n v="12"/>
    <n v="12"/>
    <n v="12"/>
    <n v="12"/>
    <m/>
    <m/>
    <m/>
    <n v="20618.32925514835"/>
    <x v="3"/>
    <x v="0"/>
    <x v="1"/>
    <x v="0"/>
    <x v="1"/>
    <x v="0"/>
    <x v="4"/>
    <x v="0"/>
    <n v="2.0618329255148349"/>
    <x v="0"/>
    <x v="0"/>
    <n v="0"/>
    <x v="0"/>
  </r>
  <r>
    <n v="69266"/>
    <n v="12"/>
    <n v="12"/>
    <n v="12"/>
    <n v="12"/>
    <m/>
    <m/>
    <m/>
    <n v="40981.239143562889"/>
    <x v="3"/>
    <x v="0"/>
    <x v="1"/>
    <x v="0"/>
    <x v="1"/>
    <x v="0"/>
    <x v="4"/>
    <x v="0"/>
    <n v="4.0981239143562886"/>
    <x v="0"/>
    <x v="0"/>
    <n v="0"/>
    <x v="0"/>
  </r>
  <r>
    <n v="69266"/>
    <n v="12"/>
    <n v="12"/>
    <n v="12"/>
    <n v="12"/>
    <m/>
    <m/>
    <m/>
    <n v="21517.857977026961"/>
    <x v="3"/>
    <x v="0"/>
    <x v="1"/>
    <x v="0"/>
    <x v="1"/>
    <x v="0"/>
    <x v="4"/>
    <x v="0"/>
    <n v="2.1517857977026962"/>
    <x v="0"/>
    <x v="0"/>
    <n v="0"/>
    <x v="0"/>
  </r>
  <r>
    <n v="69266"/>
    <n v="12"/>
    <n v="12"/>
    <n v="12"/>
    <n v="12"/>
    <m/>
    <m/>
    <m/>
    <n v="18409.287348238795"/>
    <x v="3"/>
    <x v="0"/>
    <x v="1"/>
    <x v="0"/>
    <x v="1"/>
    <x v="0"/>
    <x v="4"/>
    <x v="0"/>
    <n v="1.8409287348238794"/>
    <x v="0"/>
    <x v="0"/>
    <n v="0"/>
    <x v="0"/>
  </r>
  <r>
    <n v="69266"/>
    <n v="12"/>
    <n v="12"/>
    <n v="12"/>
    <n v="12"/>
    <m/>
    <m/>
    <m/>
    <n v="17778.309193011177"/>
    <x v="3"/>
    <x v="0"/>
    <x v="1"/>
    <x v="0"/>
    <x v="1"/>
    <x v="0"/>
    <x v="4"/>
    <x v="0"/>
    <n v="1.7778309193011177"/>
    <x v="0"/>
    <x v="0"/>
    <n v="0"/>
    <x v="0"/>
  </r>
  <r>
    <n v="69266"/>
    <n v="12"/>
    <n v="12"/>
    <n v="12"/>
    <n v="12"/>
    <m/>
    <m/>
    <m/>
    <n v="50946.285857546383"/>
    <x v="3"/>
    <x v="0"/>
    <x v="1"/>
    <x v="0"/>
    <x v="1"/>
    <x v="0"/>
    <x v="4"/>
    <x v="0"/>
    <n v="5.0946285857546387"/>
    <x v="0"/>
    <x v="0"/>
    <n v="0"/>
    <x v="0"/>
  </r>
  <r>
    <n v="69266"/>
    <n v="12"/>
    <n v="12"/>
    <n v="12"/>
    <n v="12"/>
    <m/>
    <m/>
    <m/>
    <n v="13024.193181868366"/>
    <x v="3"/>
    <x v="0"/>
    <x v="1"/>
    <x v="0"/>
    <x v="1"/>
    <x v="0"/>
    <x v="4"/>
    <x v="0"/>
    <n v="1.3024193181868366"/>
    <x v="0"/>
    <x v="0"/>
    <n v="0"/>
    <x v="0"/>
  </r>
  <r>
    <n v="69266"/>
    <n v="12"/>
    <n v="12"/>
    <n v="12"/>
    <n v="12"/>
    <m/>
    <m/>
    <m/>
    <n v="13180.552287009645"/>
    <x v="3"/>
    <x v="0"/>
    <x v="1"/>
    <x v="0"/>
    <x v="1"/>
    <x v="0"/>
    <x v="4"/>
    <x v="0"/>
    <n v="1.3180552287009644"/>
    <x v="0"/>
    <x v="0"/>
    <n v="0"/>
    <x v="0"/>
  </r>
  <r>
    <n v="69266"/>
    <n v="12"/>
    <n v="12"/>
    <n v="12"/>
    <n v="12"/>
    <m/>
    <m/>
    <m/>
    <n v="21343.578645881073"/>
    <x v="3"/>
    <x v="0"/>
    <x v="1"/>
    <x v="0"/>
    <x v="1"/>
    <x v="0"/>
    <x v="4"/>
    <x v="0"/>
    <n v="2.1343578645881074"/>
    <x v="0"/>
    <x v="0"/>
    <n v="0"/>
    <x v="0"/>
  </r>
  <r>
    <n v="69266"/>
    <n v="12"/>
    <n v="12"/>
    <n v="12"/>
    <n v="12"/>
    <m/>
    <m/>
    <m/>
    <n v="10984.327356905071"/>
    <x v="3"/>
    <x v="0"/>
    <x v="1"/>
    <x v="0"/>
    <x v="1"/>
    <x v="0"/>
    <x v="4"/>
    <x v="0"/>
    <n v="1.098432735690507"/>
    <x v="0"/>
    <x v="0"/>
    <n v="0"/>
    <x v="0"/>
  </r>
  <r>
    <n v="69266"/>
    <n v="12"/>
    <n v="12"/>
    <n v="12"/>
    <n v="12"/>
    <m/>
    <m/>
    <m/>
    <n v="15982.061203047982"/>
    <x v="3"/>
    <x v="0"/>
    <x v="1"/>
    <x v="0"/>
    <x v="1"/>
    <x v="0"/>
    <x v="4"/>
    <x v="0"/>
    <n v="1.5982061203047981"/>
    <x v="0"/>
    <x v="0"/>
    <n v="0"/>
    <x v="0"/>
  </r>
  <r>
    <n v="69266"/>
    <n v="12"/>
    <n v="12"/>
    <n v="12"/>
    <n v="12"/>
    <m/>
    <m/>
    <m/>
    <n v="10037.356071808032"/>
    <x v="3"/>
    <x v="0"/>
    <x v="1"/>
    <x v="0"/>
    <x v="1"/>
    <x v="0"/>
    <x v="4"/>
    <x v="0"/>
    <n v="1.0037356071808032"/>
    <x v="0"/>
    <x v="0"/>
    <n v="0"/>
    <x v="0"/>
  </r>
  <r>
    <n v="69266"/>
    <n v="12"/>
    <n v="12"/>
    <n v="12"/>
    <n v="21"/>
    <m/>
    <m/>
    <m/>
    <n v="11780.490216667498"/>
    <x v="3"/>
    <x v="0"/>
    <x v="1"/>
    <x v="0"/>
    <x v="1"/>
    <x v="0"/>
    <x v="6"/>
    <x v="2"/>
    <n v="1.1780490216667499"/>
    <x v="0"/>
    <x v="0"/>
    <n v="1"/>
    <x v="0"/>
  </r>
  <r>
    <n v="69266"/>
    <n v="12"/>
    <n v="12"/>
    <n v="12"/>
    <n v="12"/>
    <m/>
    <m/>
    <m/>
    <n v="887705.6824085121"/>
    <x v="3"/>
    <x v="0"/>
    <x v="1"/>
    <x v="0"/>
    <x v="1"/>
    <x v="0"/>
    <x v="4"/>
    <x v="0"/>
    <n v="88.770568240851205"/>
    <x v="0"/>
    <x v="0"/>
    <n v="0"/>
    <x v="0"/>
  </r>
  <r>
    <n v="69266"/>
    <n v="12"/>
    <n v="12"/>
    <n v="12"/>
    <n v="12"/>
    <m/>
    <m/>
    <m/>
    <n v="30015.779123609263"/>
    <x v="3"/>
    <x v="0"/>
    <x v="1"/>
    <x v="0"/>
    <x v="1"/>
    <x v="0"/>
    <x v="4"/>
    <x v="0"/>
    <n v="3.0015779123609265"/>
    <x v="0"/>
    <x v="0"/>
    <n v="0"/>
    <x v="0"/>
  </r>
  <r>
    <n v="69123"/>
    <n v="21"/>
    <n v="21"/>
    <n v="21"/>
    <n v="21"/>
    <m/>
    <m/>
    <m/>
    <n v="7477.9802590902964"/>
    <x v="7"/>
    <x v="4"/>
    <x v="6"/>
    <x v="3"/>
    <x v="2"/>
    <x v="1"/>
    <x v="6"/>
    <x v="2"/>
    <n v="0.74779802590902966"/>
    <x v="0"/>
    <x v="0"/>
    <n v="0"/>
    <x v="0"/>
  </r>
  <r>
    <n v="69123"/>
    <n v="21"/>
    <n v="21"/>
    <n v="21"/>
    <n v="21"/>
    <m/>
    <m/>
    <m/>
    <n v="499617.11728238367"/>
    <x v="7"/>
    <x v="4"/>
    <x v="6"/>
    <x v="3"/>
    <x v="2"/>
    <x v="1"/>
    <x v="6"/>
    <x v="2"/>
    <n v="49.96171172823837"/>
    <x v="0"/>
    <x v="0"/>
    <n v="0"/>
    <x v="0"/>
  </r>
  <r>
    <n v="69123"/>
    <n v="21"/>
    <n v="21"/>
    <n v="21"/>
    <n v="21"/>
    <m/>
    <m/>
    <m/>
    <n v="34358.21877601945"/>
    <x v="7"/>
    <x v="4"/>
    <x v="6"/>
    <x v="3"/>
    <x v="2"/>
    <x v="1"/>
    <x v="6"/>
    <x v="2"/>
    <n v="3.4358218776019451"/>
    <x v="0"/>
    <x v="0"/>
    <n v="0"/>
    <x v="0"/>
  </r>
  <r>
    <n v="69123"/>
    <n v="21"/>
    <n v="21"/>
    <n v="21"/>
    <n v="21"/>
    <m/>
    <m/>
    <m/>
    <n v="77907.966737643001"/>
    <x v="7"/>
    <x v="4"/>
    <x v="6"/>
    <x v="3"/>
    <x v="2"/>
    <x v="1"/>
    <x v="6"/>
    <x v="2"/>
    <n v="7.7907966737642997"/>
    <x v="0"/>
    <x v="0"/>
    <n v="0"/>
    <x v="0"/>
  </r>
  <r>
    <n v="69123"/>
    <n v="21"/>
    <n v="21"/>
    <n v="21"/>
    <n v="21"/>
    <m/>
    <m/>
    <m/>
    <n v="46919.899495341597"/>
    <x v="7"/>
    <x v="4"/>
    <x v="6"/>
    <x v="3"/>
    <x v="2"/>
    <x v="1"/>
    <x v="6"/>
    <x v="2"/>
    <n v="4.6919899495341593"/>
    <x v="0"/>
    <x v="0"/>
    <n v="0"/>
    <x v="0"/>
  </r>
  <r>
    <n v="69123"/>
    <n v="21"/>
    <n v="21"/>
    <n v="21"/>
    <n v="21"/>
    <m/>
    <m/>
    <m/>
    <n v="4630.9597182107736"/>
    <x v="7"/>
    <x v="4"/>
    <x v="6"/>
    <x v="3"/>
    <x v="2"/>
    <x v="1"/>
    <x v="6"/>
    <x v="2"/>
    <n v="0.46309597182107737"/>
    <x v="0"/>
    <x v="0"/>
    <n v="0"/>
    <x v="0"/>
  </r>
  <r>
    <n v="69123"/>
    <n v="21"/>
    <n v="21"/>
    <n v="21"/>
    <n v="90"/>
    <m/>
    <m/>
    <m/>
    <n v="19693.490695806249"/>
    <x v="7"/>
    <x v="4"/>
    <x v="6"/>
    <x v="3"/>
    <x v="2"/>
    <x v="1"/>
    <x v="2"/>
    <x v="1"/>
    <n v="1.9693490695806248"/>
    <x v="0"/>
    <x v="0"/>
    <n v="1"/>
    <x v="0"/>
  </r>
  <r>
    <n v="69123"/>
    <n v="21"/>
    <n v="21"/>
    <n v="21"/>
    <n v="21"/>
    <m/>
    <m/>
    <m/>
    <n v="21480.692857505652"/>
    <x v="7"/>
    <x v="4"/>
    <x v="6"/>
    <x v="3"/>
    <x v="2"/>
    <x v="1"/>
    <x v="6"/>
    <x v="2"/>
    <n v="2.148069285750565"/>
    <x v="0"/>
    <x v="0"/>
    <n v="0"/>
    <x v="0"/>
  </r>
  <r>
    <n v="69123"/>
    <n v="21"/>
    <n v="21"/>
    <n v="21"/>
    <n v="21"/>
    <m/>
    <m/>
    <m/>
    <n v="29957.270996363884"/>
    <x v="7"/>
    <x v="4"/>
    <x v="6"/>
    <x v="3"/>
    <x v="2"/>
    <x v="1"/>
    <x v="6"/>
    <x v="2"/>
    <n v="2.9957270996363885"/>
    <x v="0"/>
    <x v="0"/>
    <n v="0"/>
    <x v="0"/>
  </r>
  <r>
    <n v="69123"/>
    <n v="21"/>
    <n v="21"/>
    <n v="21"/>
    <n v="90"/>
    <m/>
    <m/>
    <m/>
    <n v="23006.289644770106"/>
    <x v="7"/>
    <x v="4"/>
    <x v="6"/>
    <x v="3"/>
    <x v="2"/>
    <x v="1"/>
    <x v="2"/>
    <x v="1"/>
    <n v="2.3006289644770104"/>
    <x v="0"/>
    <x v="0"/>
    <n v="1"/>
    <x v="0"/>
  </r>
  <r>
    <n v="69123"/>
    <n v="21"/>
    <n v="21"/>
    <n v="21"/>
    <n v="21"/>
    <m/>
    <m/>
    <m/>
    <n v="0.54428514870301115"/>
    <x v="7"/>
    <x v="4"/>
    <x v="6"/>
    <x v="3"/>
    <x v="2"/>
    <x v="1"/>
    <x v="6"/>
    <x v="2"/>
    <n v="5.4428514870301112E-5"/>
    <x v="0"/>
    <x v="0"/>
    <n v="0"/>
    <x v="0"/>
  </r>
  <r>
    <n v="69123"/>
    <n v="21"/>
    <n v="21"/>
    <n v="21"/>
    <n v="21"/>
    <m/>
    <m/>
    <m/>
    <n v="54220.19716357821"/>
    <x v="7"/>
    <x v="4"/>
    <x v="6"/>
    <x v="3"/>
    <x v="2"/>
    <x v="1"/>
    <x v="6"/>
    <x v="2"/>
    <n v="5.4220197163578208"/>
    <x v="0"/>
    <x v="0"/>
    <n v="0"/>
    <x v="0"/>
  </r>
  <r>
    <n v="69123"/>
    <n v="21"/>
    <n v="21"/>
    <n v="21"/>
    <n v="21"/>
    <m/>
    <m/>
    <m/>
    <n v="19093.751931594907"/>
    <x v="7"/>
    <x v="4"/>
    <x v="6"/>
    <x v="3"/>
    <x v="2"/>
    <x v="1"/>
    <x v="6"/>
    <x v="2"/>
    <n v="1.9093751931594907"/>
    <x v="0"/>
    <x v="0"/>
    <n v="0"/>
    <x v="0"/>
  </r>
  <r>
    <n v="69123"/>
    <n v="21"/>
    <n v="21"/>
    <n v="21"/>
    <n v="21"/>
    <m/>
    <m/>
    <m/>
    <n v="11308.991127556023"/>
    <x v="7"/>
    <x v="4"/>
    <x v="6"/>
    <x v="3"/>
    <x v="2"/>
    <x v="1"/>
    <x v="6"/>
    <x v="2"/>
    <n v="1.1308991127556023"/>
    <x v="0"/>
    <x v="0"/>
    <n v="0"/>
    <x v="0"/>
  </r>
  <r>
    <n v="69123"/>
    <n v="21"/>
    <n v="21"/>
    <n v="21"/>
    <n v="21"/>
    <m/>
    <m/>
    <m/>
    <n v="12982.060613219059"/>
    <x v="7"/>
    <x v="4"/>
    <x v="6"/>
    <x v="3"/>
    <x v="2"/>
    <x v="1"/>
    <x v="6"/>
    <x v="2"/>
    <n v="1.298206061321906"/>
    <x v="0"/>
    <x v="0"/>
    <n v="0"/>
    <x v="0"/>
  </r>
  <r>
    <n v="69123"/>
    <n v="21"/>
    <n v="21"/>
    <n v="21"/>
    <n v="21"/>
    <m/>
    <m/>
    <m/>
    <n v="28289.484935142515"/>
    <x v="7"/>
    <x v="4"/>
    <x v="6"/>
    <x v="3"/>
    <x v="2"/>
    <x v="1"/>
    <x v="6"/>
    <x v="2"/>
    <n v="2.8289484935142513"/>
    <x v="0"/>
    <x v="0"/>
    <n v="0"/>
    <x v="0"/>
  </r>
  <r>
    <n v="69123"/>
    <n v="21"/>
    <n v="21"/>
    <n v="21"/>
    <n v="21"/>
    <m/>
    <m/>
    <m/>
    <n v="12752.758633869724"/>
    <x v="7"/>
    <x v="4"/>
    <x v="6"/>
    <x v="3"/>
    <x v="2"/>
    <x v="1"/>
    <x v="6"/>
    <x v="2"/>
    <n v="1.2752758633869723"/>
    <x v="0"/>
    <x v="0"/>
    <n v="0"/>
    <x v="0"/>
  </r>
  <r>
    <n v="69123"/>
    <n v="21"/>
    <n v="21"/>
    <n v="21"/>
    <n v="31"/>
    <m/>
    <m/>
    <m/>
    <n v="20654.379138077751"/>
    <x v="7"/>
    <x v="4"/>
    <x v="6"/>
    <x v="3"/>
    <x v="2"/>
    <x v="1"/>
    <x v="1"/>
    <x v="1"/>
    <n v="2.065437913807775"/>
    <x v="0"/>
    <x v="0"/>
    <n v="1"/>
    <x v="0"/>
  </r>
  <r>
    <n v="69123"/>
    <n v="21"/>
    <n v="21"/>
    <n v="21"/>
    <n v="21"/>
    <m/>
    <m/>
    <m/>
    <n v="57934.129551624355"/>
    <x v="7"/>
    <x v="4"/>
    <x v="6"/>
    <x v="3"/>
    <x v="2"/>
    <x v="1"/>
    <x v="6"/>
    <x v="2"/>
    <n v="5.7934129551624354"/>
    <x v="0"/>
    <x v="0"/>
    <n v="0"/>
    <x v="0"/>
  </r>
  <r>
    <n v="69123"/>
    <n v="21"/>
    <n v="21"/>
    <n v="21"/>
    <n v="21"/>
    <m/>
    <m/>
    <m/>
    <n v="839172.93048399186"/>
    <x v="7"/>
    <x v="4"/>
    <x v="6"/>
    <x v="3"/>
    <x v="2"/>
    <x v="1"/>
    <x v="6"/>
    <x v="2"/>
    <n v="83.917293048399188"/>
    <x v="0"/>
    <x v="0"/>
    <n v="0"/>
    <x v="0"/>
  </r>
  <r>
    <n v="69123"/>
    <n v="21"/>
    <n v="21"/>
    <n v="21"/>
    <n v="31"/>
    <m/>
    <m/>
    <m/>
    <n v="13593.972643167672"/>
    <x v="7"/>
    <x v="4"/>
    <x v="6"/>
    <x v="3"/>
    <x v="2"/>
    <x v="1"/>
    <x v="1"/>
    <x v="1"/>
    <n v="1.3593972643167671"/>
    <x v="0"/>
    <x v="0"/>
    <n v="1"/>
    <x v="0"/>
  </r>
  <r>
    <n v="69123"/>
    <n v="21"/>
    <n v="21"/>
    <n v="21"/>
    <n v="90"/>
    <m/>
    <m/>
    <m/>
    <n v="44878.682214599823"/>
    <x v="7"/>
    <x v="4"/>
    <x v="6"/>
    <x v="3"/>
    <x v="2"/>
    <x v="1"/>
    <x v="2"/>
    <x v="1"/>
    <n v="4.4878682214599825"/>
    <x v="0"/>
    <x v="0"/>
    <n v="1"/>
    <x v="0"/>
  </r>
  <r>
    <n v="69123"/>
    <n v="21"/>
    <n v="21"/>
    <n v="21"/>
    <n v="21"/>
    <m/>
    <m/>
    <m/>
    <n v="20380.491987989542"/>
    <x v="7"/>
    <x v="4"/>
    <x v="6"/>
    <x v="3"/>
    <x v="2"/>
    <x v="1"/>
    <x v="6"/>
    <x v="2"/>
    <n v="2.0380491987989542"/>
    <x v="0"/>
    <x v="0"/>
    <n v="0"/>
    <x v="0"/>
  </r>
  <r>
    <n v="69123"/>
    <n v="21"/>
    <n v="21"/>
    <n v="21"/>
    <n v="21"/>
    <m/>
    <m/>
    <m/>
    <n v="74.085458381257652"/>
    <x v="7"/>
    <x v="4"/>
    <x v="6"/>
    <x v="3"/>
    <x v="2"/>
    <x v="1"/>
    <x v="6"/>
    <x v="2"/>
    <n v="7.4085458381257649E-3"/>
    <x v="0"/>
    <x v="0"/>
    <n v="0"/>
    <x v="0"/>
  </r>
  <r>
    <n v="69123"/>
    <n v="21"/>
    <n v="21"/>
    <n v="21"/>
    <n v="11"/>
    <m/>
    <m/>
    <m/>
    <n v="59771.22106689767"/>
    <x v="7"/>
    <x v="4"/>
    <x v="6"/>
    <x v="3"/>
    <x v="2"/>
    <x v="1"/>
    <x v="0"/>
    <x v="0"/>
    <n v="5.9771221066897668"/>
    <x v="0"/>
    <x v="0"/>
    <n v="1"/>
    <x v="0"/>
  </r>
  <r>
    <n v="69123"/>
    <n v="21"/>
    <n v="21"/>
    <n v="21"/>
    <n v="11"/>
    <m/>
    <m/>
    <m/>
    <n v="20247.23828766173"/>
    <x v="7"/>
    <x v="4"/>
    <x v="6"/>
    <x v="3"/>
    <x v="2"/>
    <x v="1"/>
    <x v="0"/>
    <x v="0"/>
    <n v="2.0247238287661729"/>
    <x v="0"/>
    <x v="0"/>
    <n v="1"/>
    <x v="0"/>
  </r>
  <r>
    <n v="69123"/>
    <n v="21"/>
    <n v="21"/>
    <n v="21"/>
    <n v="21"/>
    <m/>
    <m/>
    <m/>
    <n v="328885.00458424009"/>
    <x v="7"/>
    <x v="4"/>
    <x v="6"/>
    <x v="3"/>
    <x v="2"/>
    <x v="1"/>
    <x v="6"/>
    <x v="2"/>
    <n v="32.888500458424012"/>
    <x v="0"/>
    <x v="0"/>
    <n v="0"/>
    <x v="0"/>
  </r>
  <r>
    <n v="69123"/>
    <n v="21"/>
    <n v="21"/>
    <n v="21"/>
    <n v="31"/>
    <m/>
    <m/>
    <m/>
    <n v="13589.024343923955"/>
    <x v="7"/>
    <x v="4"/>
    <x v="6"/>
    <x v="3"/>
    <x v="2"/>
    <x v="1"/>
    <x v="1"/>
    <x v="1"/>
    <n v="1.3589024343923954"/>
    <x v="0"/>
    <x v="0"/>
    <n v="1"/>
    <x v="0"/>
  </r>
  <r>
    <n v="69123"/>
    <n v="21"/>
    <n v="21"/>
    <n v="21"/>
    <n v="31"/>
    <m/>
    <m/>
    <m/>
    <n v="13504.986216015821"/>
    <x v="7"/>
    <x v="4"/>
    <x v="6"/>
    <x v="3"/>
    <x v="2"/>
    <x v="1"/>
    <x v="1"/>
    <x v="1"/>
    <n v="1.3504986216015822"/>
    <x v="0"/>
    <x v="0"/>
    <n v="1"/>
    <x v="0"/>
  </r>
  <r>
    <n v="69123"/>
    <n v="21"/>
    <n v="21"/>
    <n v="21"/>
    <n v="21"/>
    <m/>
    <m/>
    <m/>
    <n v="32598.679363962685"/>
    <x v="7"/>
    <x v="4"/>
    <x v="6"/>
    <x v="3"/>
    <x v="2"/>
    <x v="1"/>
    <x v="6"/>
    <x v="2"/>
    <n v="3.2598679363962684"/>
    <x v="0"/>
    <x v="0"/>
    <n v="0"/>
    <x v="0"/>
  </r>
  <r>
    <n v="69123"/>
    <n v="21"/>
    <n v="21"/>
    <n v="21"/>
    <n v="21"/>
    <m/>
    <m/>
    <m/>
    <n v="253419.09487313678"/>
    <x v="7"/>
    <x v="4"/>
    <x v="6"/>
    <x v="3"/>
    <x v="2"/>
    <x v="1"/>
    <x v="6"/>
    <x v="2"/>
    <n v="25.341909487313679"/>
    <x v="0"/>
    <x v="0"/>
    <n v="0"/>
    <x v="0"/>
  </r>
  <r>
    <n v="69123"/>
    <n v="21"/>
    <n v="21"/>
    <n v="21"/>
    <n v="31"/>
    <m/>
    <m/>
    <m/>
    <n v="6912.7258217554754"/>
    <x v="7"/>
    <x v="4"/>
    <x v="6"/>
    <x v="3"/>
    <x v="2"/>
    <x v="1"/>
    <x v="1"/>
    <x v="1"/>
    <n v="0.69127258217554755"/>
    <x v="0"/>
    <x v="0"/>
    <n v="1"/>
    <x v="0"/>
  </r>
  <r>
    <n v="69123"/>
    <n v="21"/>
    <n v="21"/>
    <n v="21"/>
    <n v="21"/>
    <m/>
    <m/>
    <m/>
    <n v="52107.616412920397"/>
    <x v="7"/>
    <x v="4"/>
    <x v="6"/>
    <x v="3"/>
    <x v="2"/>
    <x v="1"/>
    <x v="6"/>
    <x v="2"/>
    <n v="5.2107616412920397"/>
    <x v="0"/>
    <x v="0"/>
    <n v="0"/>
    <x v="0"/>
  </r>
  <r>
    <n v="69123"/>
    <n v="21"/>
    <n v="21"/>
    <n v="21"/>
    <n v="21"/>
    <m/>
    <m/>
    <m/>
    <n v="43895.585784544099"/>
    <x v="7"/>
    <x v="4"/>
    <x v="6"/>
    <x v="3"/>
    <x v="2"/>
    <x v="1"/>
    <x v="6"/>
    <x v="2"/>
    <n v="4.3895585784544098"/>
    <x v="0"/>
    <x v="0"/>
    <n v="0"/>
    <x v="0"/>
  </r>
  <r>
    <n v="69123"/>
    <n v="21"/>
    <n v="21"/>
    <n v="21"/>
    <n v="31"/>
    <m/>
    <m/>
    <m/>
    <n v="15318.074113107035"/>
    <x v="7"/>
    <x v="4"/>
    <x v="6"/>
    <x v="3"/>
    <x v="2"/>
    <x v="1"/>
    <x v="1"/>
    <x v="1"/>
    <n v="1.5318074113107036"/>
    <x v="0"/>
    <x v="0"/>
    <n v="1"/>
    <x v="0"/>
  </r>
  <r>
    <n v="69123"/>
    <n v="21"/>
    <n v="21"/>
    <n v="21"/>
    <n v="21"/>
    <m/>
    <m/>
    <m/>
    <n v="717.99802623680625"/>
    <x v="7"/>
    <x v="4"/>
    <x v="6"/>
    <x v="3"/>
    <x v="2"/>
    <x v="1"/>
    <x v="6"/>
    <x v="2"/>
    <n v="7.1799802623680631E-2"/>
    <x v="0"/>
    <x v="0"/>
    <n v="0"/>
    <x v="0"/>
  </r>
  <r>
    <n v="69123"/>
    <n v="21"/>
    <n v="21"/>
    <n v="21"/>
    <n v="21"/>
    <m/>
    <m/>
    <m/>
    <n v="11625.033480427996"/>
    <x v="7"/>
    <x v="4"/>
    <x v="6"/>
    <x v="3"/>
    <x v="2"/>
    <x v="1"/>
    <x v="6"/>
    <x v="2"/>
    <n v="1.1625033480427995"/>
    <x v="0"/>
    <x v="0"/>
    <n v="0"/>
    <x v="0"/>
  </r>
  <r>
    <n v="69123"/>
    <n v="21"/>
    <n v="21"/>
    <n v="21"/>
    <n v="21"/>
    <m/>
    <m/>
    <m/>
    <n v="21486.332508985357"/>
    <x v="7"/>
    <x v="4"/>
    <x v="6"/>
    <x v="3"/>
    <x v="2"/>
    <x v="1"/>
    <x v="6"/>
    <x v="2"/>
    <n v="2.1486332508985355"/>
    <x v="0"/>
    <x v="0"/>
    <n v="0"/>
    <x v="0"/>
  </r>
  <r>
    <n v="69123"/>
    <n v="21"/>
    <n v="21"/>
    <n v="21"/>
    <n v="21"/>
    <m/>
    <m/>
    <m/>
    <n v="42279.233709224747"/>
    <x v="7"/>
    <x v="4"/>
    <x v="6"/>
    <x v="3"/>
    <x v="2"/>
    <x v="1"/>
    <x v="6"/>
    <x v="2"/>
    <n v="4.2279233709224746"/>
    <x v="0"/>
    <x v="0"/>
    <n v="0"/>
    <x v="0"/>
  </r>
  <r>
    <n v="69123"/>
    <n v="21"/>
    <n v="21"/>
    <n v="21"/>
    <n v="21"/>
    <m/>
    <m/>
    <m/>
    <n v="18363.227970354921"/>
    <x v="7"/>
    <x v="4"/>
    <x v="6"/>
    <x v="3"/>
    <x v="2"/>
    <x v="1"/>
    <x v="6"/>
    <x v="2"/>
    <n v="1.8363227970354921"/>
    <x v="0"/>
    <x v="0"/>
    <n v="0"/>
    <x v="0"/>
  </r>
  <r>
    <n v="69123"/>
    <n v="21"/>
    <n v="21"/>
    <n v="21"/>
    <n v="11"/>
    <m/>
    <m/>
    <m/>
    <n v="20944.976465378557"/>
    <x v="7"/>
    <x v="4"/>
    <x v="6"/>
    <x v="3"/>
    <x v="2"/>
    <x v="1"/>
    <x v="0"/>
    <x v="0"/>
    <n v="2.0944976465378558"/>
    <x v="0"/>
    <x v="0"/>
    <n v="1"/>
    <x v="0"/>
  </r>
  <r>
    <n v="69123"/>
    <n v="21"/>
    <n v="21"/>
    <n v="21"/>
    <n v="21"/>
    <m/>
    <m/>
    <m/>
    <n v="24803.37938574432"/>
    <x v="7"/>
    <x v="4"/>
    <x v="6"/>
    <x v="3"/>
    <x v="2"/>
    <x v="1"/>
    <x v="6"/>
    <x v="2"/>
    <n v="2.480337938574432"/>
    <x v="0"/>
    <x v="0"/>
    <n v="0"/>
    <x v="0"/>
  </r>
  <r>
    <n v="69123"/>
    <n v="21"/>
    <n v="21"/>
    <n v="21"/>
    <n v="21"/>
    <m/>
    <m/>
    <m/>
    <n v="87461.431070531107"/>
    <x v="7"/>
    <x v="4"/>
    <x v="6"/>
    <x v="3"/>
    <x v="2"/>
    <x v="1"/>
    <x v="6"/>
    <x v="2"/>
    <n v="8.7461431070531113"/>
    <x v="0"/>
    <x v="0"/>
    <n v="0"/>
    <x v="0"/>
  </r>
  <r>
    <n v="69123"/>
    <n v="21"/>
    <n v="21"/>
    <n v="21"/>
    <n v="21"/>
    <m/>
    <m/>
    <m/>
    <n v="5.5433479917972877"/>
    <x v="7"/>
    <x v="4"/>
    <x v="6"/>
    <x v="3"/>
    <x v="2"/>
    <x v="1"/>
    <x v="6"/>
    <x v="2"/>
    <n v="5.5433479917972876E-4"/>
    <x v="0"/>
    <x v="0"/>
    <n v="0"/>
    <x v="0"/>
  </r>
  <r>
    <n v="69123"/>
    <n v="21"/>
    <n v="21"/>
    <n v="21"/>
    <n v="21"/>
    <m/>
    <m/>
    <m/>
    <n v="17.222363563650262"/>
    <x v="7"/>
    <x v="4"/>
    <x v="6"/>
    <x v="3"/>
    <x v="2"/>
    <x v="1"/>
    <x v="6"/>
    <x v="2"/>
    <n v="1.7222363563650263E-3"/>
    <x v="0"/>
    <x v="0"/>
    <n v="0"/>
    <x v="0"/>
  </r>
  <r>
    <n v="69123"/>
    <n v="21"/>
    <n v="21"/>
    <n v="21"/>
    <n v="21"/>
    <m/>
    <m/>
    <m/>
    <n v="95649.611296778166"/>
    <x v="7"/>
    <x v="4"/>
    <x v="6"/>
    <x v="3"/>
    <x v="2"/>
    <x v="1"/>
    <x v="6"/>
    <x v="2"/>
    <n v="9.5649611296778172"/>
    <x v="0"/>
    <x v="0"/>
    <n v="0"/>
    <x v="0"/>
  </r>
  <r>
    <n v="69123"/>
    <n v="21"/>
    <n v="21"/>
    <n v="21"/>
    <n v="21"/>
    <m/>
    <m/>
    <m/>
    <n v="48843.450177666367"/>
    <x v="7"/>
    <x v="4"/>
    <x v="6"/>
    <x v="3"/>
    <x v="2"/>
    <x v="1"/>
    <x v="6"/>
    <x v="2"/>
    <n v="4.8843450177666368"/>
    <x v="0"/>
    <x v="0"/>
    <n v="0"/>
    <x v="0"/>
  </r>
  <r>
    <n v="69123"/>
    <n v="21"/>
    <n v="21"/>
    <n v="21"/>
    <n v="21"/>
    <m/>
    <m/>
    <m/>
    <n v="7631.2080137333833"/>
    <x v="7"/>
    <x v="4"/>
    <x v="6"/>
    <x v="3"/>
    <x v="2"/>
    <x v="1"/>
    <x v="6"/>
    <x v="2"/>
    <n v="0.76312080137333838"/>
    <x v="0"/>
    <x v="0"/>
    <n v="0"/>
    <x v="0"/>
  </r>
  <r>
    <n v="69123"/>
    <n v="21"/>
    <n v="21"/>
    <n v="21"/>
    <n v="21"/>
    <m/>
    <m/>
    <m/>
    <n v="30125.628241345712"/>
    <x v="7"/>
    <x v="4"/>
    <x v="6"/>
    <x v="3"/>
    <x v="2"/>
    <x v="1"/>
    <x v="6"/>
    <x v="2"/>
    <n v="3.0125628241345712"/>
    <x v="0"/>
    <x v="0"/>
    <n v="0"/>
    <x v="0"/>
  </r>
  <r>
    <n v="69123"/>
    <n v="21"/>
    <n v="21"/>
    <n v="21"/>
    <n v="21"/>
    <m/>
    <m/>
    <m/>
    <n v="6494.4171385153413"/>
    <x v="7"/>
    <x v="4"/>
    <x v="6"/>
    <x v="3"/>
    <x v="2"/>
    <x v="1"/>
    <x v="6"/>
    <x v="2"/>
    <n v="0.64944171385153415"/>
    <x v="0"/>
    <x v="0"/>
    <n v="0"/>
    <x v="0"/>
  </r>
  <r>
    <n v="69123"/>
    <n v="21"/>
    <n v="21"/>
    <n v="21"/>
    <n v="31"/>
    <m/>
    <m/>
    <m/>
    <n v="65160.312927483385"/>
    <x v="7"/>
    <x v="4"/>
    <x v="6"/>
    <x v="3"/>
    <x v="2"/>
    <x v="1"/>
    <x v="1"/>
    <x v="1"/>
    <n v="6.5160312927483384"/>
    <x v="0"/>
    <x v="0"/>
    <n v="1"/>
    <x v="0"/>
  </r>
  <r>
    <n v="69123"/>
    <n v="31"/>
    <n v="21"/>
    <n v="21"/>
    <n v="21"/>
    <m/>
    <m/>
    <m/>
    <n v="28453.792772962854"/>
    <x v="1"/>
    <x v="1"/>
    <x v="6"/>
    <x v="3"/>
    <x v="2"/>
    <x v="1"/>
    <x v="6"/>
    <x v="2"/>
    <n v="2.8453792772962854"/>
    <x v="1"/>
    <x v="0"/>
    <n v="0"/>
    <x v="1"/>
  </r>
  <r>
    <n v="69123"/>
    <n v="31"/>
    <n v="21"/>
    <n v="21"/>
    <n v="31"/>
    <m/>
    <m/>
    <m/>
    <n v="72.506315392265805"/>
    <x v="1"/>
    <x v="1"/>
    <x v="6"/>
    <x v="3"/>
    <x v="2"/>
    <x v="1"/>
    <x v="1"/>
    <x v="1"/>
    <n v="7.2506315392265805E-3"/>
    <x v="1"/>
    <x v="0"/>
    <n v="1"/>
    <x v="1"/>
  </r>
  <r>
    <n v="69123"/>
    <n v="61"/>
    <n v="61"/>
    <n v="21"/>
    <n v="21"/>
    <m/>
    <m/>
    <m/>
    <n v="4616.7690956179822"/>
    <x v="6"/>
    <x v="3"/>
    <x v="4"/>
    <x v="2"/>
    <x v="2"/>
    <x v="1"/>
    <x v="6"/>
    <x v="2"/>
    <n v="0.46167690956179824"/>
    <x v="0"/>
    <x v="1"/>
    <n v="0"/>
    <x v="1"/>
  </r>
  <r>
    <n v="69123"/>
    <n v="61"/>
    <n v="61"/>
    <n v="21"/>
    <n v="21"/>
    <m/>
    <m/>
    <m/>
    <n v="993.91529424197711"/>
    <x v="6"/>
    <x v="3"/>
    <x v="4"/>
    <x v="2"/>
    <x v="2"/>
    <x v="1"/>
    <x v="6"/>
    <x v="2"/>
    <n v="9.9391529424197711E-2"/>
    <x v="0"/>
    <x v="1"/>
    <n v="0"/>
    <x v="1"/>
  </r>
  <r>
    <n v="69123"/>
    <n v="71"/>
    <n v="71"/>
    <n v="21"/>
    <n v="21"/>
    <m/>
    <m/>
    <m/>
    <n v="76068.679978257947"/>
    <x v="8"/>
    <x v="3"/>
    <x v="7"/>
    <x v="2"/>
    <x v="2"/>
    <x v="1"/>
    <x v="6"/>
    <x v="2"/>
    <n v="7.6068679978257947"/>
    <x v="0"/>
    <x v="1"/>
    <n v="0"/>
    <x v="1"/>
  </r>
  <r>
    <n v="69123"/>
    <n v="90"/>
    <n v="90"/>
    <n v="21"/>
    <n v="11"/>
    <m/>
    <m/>
    <m/>
    <n v="20045.774201080185"/>
    <x v="2"/>
    <x v="1"/>
    <x v="5"/>
    <x v="1"/>
    <x v="2"/>
    <x v="1"/>
    <x v="0"/>
    <x v="0"/>
    <n v="2.0045774201080184"/>
    <x v="0"/>
    <x v="1"/>
    <n v="1"/>
    <x v="1"/>
  </r>
  <r>
    <n v="69123"/>
    <n v="90"/>
    <n v="90"/>
    <n v="21"/>
    <n v="21"/>
    <m/>
    <m/>
    <m/>
    <n v="12.510775664495114"/>
    <x v="2"/>
    <x v="1"/>
    <x v="5"/>
    <x v="1"/>
    <x v="2"/>
    <x v="1"/>
    <x v="6"/>
    <x v="2"/>
    <n v="1.2510775664495114E-3"/>
    <x v="0"/>
    <x v="1"/>
    <n v="0"/>
    <x v="1"/>
  </r>
  <r>
    <n v="69266"/>
    <n v="21"/>
    <n v="21"/>
    <n v="21"/>
    <n v="21"/>
    <m/>
    <m/>
    <m/>
    <n v="28.573187089876964"/>
    <x v="7"/>
    <x v="4"/>
    <x v="6"/>
    <x v="3"/>
    <x v="2"/>
    <x v="1"/>
    <x v="6"/>
    <x v="2"/>
    <n v="2.8573187089876964E-3"/>
    <x v="0"/>
    <x v="0"/>
    <n v="0"/>
    <x v="0"/>
  </r>
  <r>
    <n v="69266"/>
    <n v="21"/>
    <n v="21"/>
    <n v="21"/>
    <n v="21"/>
    <m/>
    <m/>
    <m/>
    <n v="20795.391657875221"/>
    <x v="7"/>
    <x v="4"/>
    <x v="6"/>
    <x v="3"/>
    <x v="2"/>
    <x v="1"/>
    <x v="6"/>
    <x v="2"/>
    <n v="2.079539165787522"/>
    <x v="0"/>
    <x v="0"/>
    <n v="0"/>
    <x v="0"/>
  </r>
  <r>
    <n v="69266"/>
    <n v="21"/>
    <n v="21"/>
    <n v="21"/>
    <n v="21"/>
    <m/>
    <m/>
    <m/>
    <n v="10867.906446002336"/>
    <x v="7"/>
    <x v="4"/>
    <x v="6"/>
    <x v="3"/>
    <x v="2"/>
    <x v="1"/>
    <x v="6"/>
    <x v="2"/>
    <n v="1.0867906446002336"/>
    <x v="0"/>
    <x v="0"/>
    <n v="0"/>
    <x v="0"/>
  </r>
  <r>
    <n v="69266"/>
    <n v="21"/>
    <n v="21"/>
    <n v="21"/>
    <n v="21"/>
    <m/>
    <m/>
    <m/>
    <n v="10277.213841674691"/>
    <x v="7"/>
    <x v="4"/>
    <x v="6"/>
    <x v="3"/>
    <x v="2"/>
    <x v="1"/>
    <x v="6"/>
    <x v="2"/>
    <n v="1.0277213841674691"/>
    <x v="0"/>
    <x v="0"/>
    <n v="0"/>
    <x v="0"/>
  </r>
  <r>
    <n v="69266"/>
    <n v="21"/>
    <n v="21"/>
    <n v="21"/>
    <n v="21"/>
    <m/>
    <m/>
    <m/>
    <n v="47753.4829490396"/>
    <x v="7"/>
    <x v="4"/>
    <x v="6"/>
    <x v="3"/>
    <x v="2"/>
    <x v="1"/>
    <x v="6"/>
    <x v="2"/>
    <n v="4.7753482949039601"/>
    <x v="0"/>
    <x v="0"/>
    <n v="0"/>
    <x v="0"/>
  </r>
  <r>
    <n v="69266"/>
    <n v="21"/>
    <n v="21"/>
    <n v="21"/>
    <n v="21"/>
    <m/>
    <m/>
    <m/>
    <n v="248.82221948962459"/>
    <x v="7"/>
    <x v="4"/>
    <x v="6"/>
    <x v="3"/>
    <x v="2"/>
    <x v="1"/>
    <x v="6"/>
    <x v="2"/>
    <n v="2.488222194896246E-2"/>
    <x v="0"/>
    <x v="0"/>
    <n v="0"/>
    <x v="0"/>
  </r>
  <r>
    <n v="69266"/>
    <n v="21"/>
    <n v="21"/>
    <n v="21"/>
    <n v="21"/>
    <m/>
    <m/>
    <m/>
    <n v="9157.5554656255299"/>
    <x v="7"/>
    <x v="4"/>
    <x v="6"/>
    <x v="3"/>
    <x v="2"/>
    <x v="1"/>
    <x v="6"/>
    <x v="2"/>
    <n v="0.91575554656255298"/>
    <x v="0"/>
    <x v="0"/>
    <n v="0"/>
    <x v="0"/>
  </r>
  <r>
    <n v="69266"/>
    <n v="21"/>
    <n v="21"/>
    <n v="21"/>
    <n v="21"/>
    <m/>
    <m/>
    <m/>
    <n v="338552.77455652162"/>
    <x v="7"/>
    <x v="4"/>
    <x v="6"/>
    <x v="3"/>
    <x v="2"/>
    <x v="1"/>
    <x v="6"/>
    <x v="2"/>
    <n v="33.855277455652164"/>
    <x v="0"/>
    <x v="0"/>
    <n v="0"/>
    <x v="0"/>
  </r>
  <r>
    <n v="69266"/>
    <n v="21"/>
    <n v="21"/>
    <n v="21"/>
    <n v="31"/>
    <m/>
    <m/>
    <m/>
    <n v="53642.781881059404"/>
    <x v="7"/>
    <x v="4"/>
    <x v="6"/>
    <x v="3"/>
    <x v="2"/>
    <x v="1"/>
    <x v="1"/>
    <x v="1"/>
    <n v="5.3642781881059403"/>
    <x v="0"/>
    <x v="0"/>
    <n v="1"/>
    <x v="0"/>
  </r>
  <r>
    <n v="69266"/>
    <n v="21"/>
    <n v="21"/>
    <n v="21"/>
    <n v="21"/>
    <m/>
    <m/>
    <m/>
    <n v="32285.634515440124"/>
    <x v="7"/>
    <x v="4"/>
    <x v="6"/>
    <x v="3"/>
    <x v="2"/>
    <x v="1"/>
    <x v="6"/>
    <x v="2"/>
    <n v="3.2285634515440123"/>
    <x v="0"/>
    <x v="0"/>
    <n v="0"/>
    <x v="0"/>
  </r>
  <r>
    <n v="69266"/>
    <n v="21"/>
    <n v="21"/>
    <n v="21"/>
    <n v="21"/>
    <m/>
    <m/>
    <m/>
    <n v="27754.84317222251"/>
    <x v="7"/>
    <x v="4"/>
    <x v="6"/>
    <x v="3"/>
    <x v="2"/>
    <x v="1"/>
    <x v="6"/>
    <x v="2"/>
    <n v="2.7754843172222512"/>
    <x v="0"/>
    <x v="0"/>
    <n v="0"/>
    <x v="0"/>
  </r>
  <r>
    <n v="69266"/>
    <n v="21"/>
    <n v="21"/>
    <n v="21"/>
    <n v="21"/>
    <m/>
    <m/>
    <m/>
    <n v="77280.039189638308"/>
    <x v="7"/>
    <x v="4"/>
    <x v="6"/>
    <x v="3"/>
    <x v="2"/>
    <x v="1"/>
    <x v="6"/>
    <x v="2"/>
    <n v="7.7280039189638305"/>
    <x v="0"/>
    <x v="0"/>
    <n v="0"/>
    <x v="0"/>
  </r>
  <r>
    <n v="69266"/>
    <n v="21"/>
    <n v="21"/>
    <n v="21"/>
    <n v="21"/>
    <m/>
    <m/>
    <m/>
    <n v="52570.599869562364"/>
    <x v="7"/>
    <x v="4"/>
    <x v="6"/>
    <x v="3"/>
    <x v="2"/>
    <x v="1"/>
    <x v="6"/>
    <x v="2"/>
    <n v="5.2570599869562367"/>
    <x v="0"/>
    <x v="0"/>
    <n v="0"/>
    <x v="0"/>
  </r>
  <r>
    <n v="69266"/>
    <n v="21"/>
    <n v="21"/>
    <n v="21"/>
    <n v="31"/>
    <m/>
    <m/>
    <m/>
    <n v="30673.495807504751"/>
    <x v="7"/>
    <x v="4"/>
    <x v="6"/>
    <x v="3"/>
    <x v="2"/>
    <x v="1"/>
    <x v="1"/>
    <x v="1"/>
    <n v="3.0673495807504749"/>
    <x v="0"/>
    <x v="0"/>
    <n v="1"/>
    <x v="0"/>
  </r>
  <r>
    <n v="69266"/>
    <n v="21"/>
    <n v="21"/>
    <n v="21"/>
    <n v="21"/>
    <m/>
    <m/>
    <m/>
    <n v="15620.104082396359"/>
    <x v="7"/>
    <x v="4"/>
    <x v="6"/>
    <x v="3"/>
    <x v="2"/>
    <x v="1"/>
    <x v="6"/>
    <x v="2"/>
    <n v="1.562010408239636"/>
    <x v="0"/>
    <x v="0"/>
    <n v="0"/>
    <x v="0"/>
  </r>
  <r>
    <n v="69266"/>
    <n v="21"/>
    <n v="21"/>
    <n v="21"/>
    <n v="21"/>
    <m/>
    <m/>
    <m/>
    <n v="29211.777845390538"/>
    <x v="7"/>
    <x v="4"/>
    <x v="6"/>
    <x v="3"/>
    <x v="2"/>
    <x v="1"/>
    <x v="6"/>
    <x v="2"/>
    <n v="2.9211777845390539"/>
    <x v="0"/>
    <x v="0"/>
    <n v="0"/>
    <x v="0"/>
  </r>
  <r>
    <n v="69266"/>
    <n v="21"/>
    <n v="21"/>
    <n v="21"/>
    <n v="21"/>
    <m/>
    <m/>
    <m/>
    <n v="14068.336649318302"/>
    <x v="7"/>
    <x v="4"/>
    <x v="6"/>
    <x v="3"/>
    <x v="2"/>
    <x v="1"/>
    <x v="6"/>
    <x v="2"/>
    <n v="1.4068336649318303"/>
    <x v="0"/>
    <x v="0"/>
    <n v="0"/>
    <x v="0"/>
  </r>
  <r>
    <n v="69266"/>
    <n v="21"/>
    <n v="21"/>
    <n v="21"/>
    <n v="21"/>
    <m/>
    <m/>
    <m/>
    <n v="24150.172348163058"/>
    <x v="7"/>
    <x v="4"/>
    <x v="6"/>
    <x v="3"/>
    <x v="2"/>
    <x v="1"/>
    <x v="6"/>
    <x v="2"/>
    <n v="2.4150172348163057"/>
    <x v="0"/>
    <x v="0"/>
    <n v="0"/>
    <x v="0"/>
  </r>
  <r>
    <n v="69266"/>
    <n v="21"/>
    <n v="21"/>
    <n v="21"/>
    <n v="21"/>
    <m/>
    <m/>
    <m/>
    <n v="14870.264862327373"/>
    <x v="7"/>
    <x v="4"/>
    <x v="6"/>
    <x v="3"/>
    <x v="2"/>
    <x v="1"/>
    <x v="6"/>
    <x v="2"/>
    <n v="1.4870264862327374"/>
    <x v="0"/>
    <x v="0"/>
    <n v="0"/>
    <x v="0"/>
  </r>
  <r>
    <n v="69266"/>
    <n v="21"/>
    <n v="21"/>
    <n v="21"/>
    <n v="21"/>
    <m/>
    <m/>
    <m/>
    <n v="25483.268665104919"/>
    <x v="7"/>
    <x v="4"/>
    <x v="6"/>
    <x v="3"/>
    <x v="2"/>
    <x v="1"/>
    <x v="6"/>
    <x v="2"/>
    <n v="2.5483268665104917"/>
    <x v="0"/>
    <x v="0"/>
    <n v="0"/>
    <x v="0"/>
  </r>
  <r>
    <n v="69266"/>
    <n v="21"/>
    <n v="21"/>
    <n v="21"/>
    <n v="21"/>
    <m/>
    <m/>
    <m/>
    <n v="13686.065752180122"/>
    <x v="7"/>
    <x v="4"/>
    <x v="6"/>
    <x v="3"/>
    <x v="2"/>
    <x v="1"/>
    <x v="6"/>
    <x v="2"/>
    <n v="1.3686065752180123"/>
    <x v="0"/>
    <x v="0"/>
    <n v="0"/>
    <x v="0"/>
  </r>
  <r>
    <n v="69266"/>
    <n v="21"/>
    <n v="21"/>
    <n v="21"/>
    <n v="11"/>
    <m/>
    <m/>
    <m/>
    <n v="5720.1490393875611"/>
    <x v="7"/>
    <x v="4"/>
    <x v="6"/>
    <x v="3"/>
    <x v="2"/>
    <x v="1"/>
    <x v="0"/>
    <x v="0"/>
    <n v="0.57201490393875609"/>
    <x v="0"/>
    <x v="0"/>
    <n v="1"/>
    <x v="0"/>
  </r>
  <r>
    <n v="69266"/>
    <n v="21"/>
    <n v="21"/>
    <n v="21"/>
    <n v="31"/>
    <m/>
    <m/>
    <m/>
    <n v="10554.380913195066"/>
    <x v="7"/>
    <x v="4"/>
    <x v="6"/>
    <x v="3"/>
    <x v="2"/>
    <x v="1"/>
    <x v="1"/>
    <x v="1"/>
    <n v="1.0554380913195065"/>
    <x v="0"/>
    <x v="0"/>
    <n v="1"/>
    <x v="0"/>
  </r>
  <r>
    <n v="69266"/>
    <n v="21"/>
    <n v="21"/>
    <n v="21"/>
    <n v="21"/>
    <m/>
    <m/>
    <m/>
    <n v="10029.969026100895"/>
    <x v="7"/>
    <x v="4"/>
    <x v="6"/>
    <x v="3"/>
    <x v="2"/>
    <x v="1"/>
    <x v="6"/>
    <x v="2"/>
    <n v="1.0029969026100896"/>
    <x v="0"/>
    <x v="0"/>
    <n v="0"/>
    <x v="0"/>
  </r>
  <r>
    <n v="69266"/>
    <n v="21"/>
    <n v="21"/>
    <n v="21"/>
    <n v="21"/>
    <m/>
    <m/>
    <m/>
    <n v="13517.343449648215"/>
    <x v="7"/>
    <x v="4"/>
    <x v="6"/>
    <x v="3"/>
    <x v="2"/>
    <x v="1"/>
    <x v="6"/>
    <x v="2"/>
    <n v="1.3517343449648216"/>
    <x v="0"/>
    <x v="0"/>
    <n v="0"/>
    <x v="0"/>
  </r>
  <r>
    <n v="69266"/>
    <n v="21"/>
    <n v="21"/>
    <n v="21"/>
    <n v="21"/>
    <m/>
    <m/>
    <m/>
    <n v="18312.145166978094"/>
    <x v="7"/>
    <x v="4"/>
    <x v="6"/>
    <x v="3"/>
    <x v="2"/>
    <x v="1"/>
    <x v="6"/>
    <x v="2"/>
    <n v="1.8312145166978095"/>
    <x v="0"/>
    <x v="0"/>
    <n v="0"/>
    <x v="0"/>
  </r>
  <r>
    <n v="69266"/>
    <n v="21"/>
    <n v="21"/>
    <n v="21"/>
    <n v="21"/>
    <m/>
    <m/>
    <m/>
    <n v="54929.753524924796"/>
    <x v="7"/>
    <x v="4"/>
    <x v="6"/>
    <x v="3"/>
    <x v="2"/>
    <x v="1"/>
    <x v="6"/>
    <x v="2"/>
    <n v="5.4929753524924791"/>
    <x v="0"/>
    <x v="0"/>
    <n v="0"/>
    <x v="0"/>
  </r>
  <r>
    <n v="69266"/>
    <n v="21"/>
    <n v="21"/>
    <n v="21"/>
    <n v="21"/>
    <m/>
    <m/>
    <m/>
    <n v="21947.118428960308"/>
    <x v="7"/>
    <x v="4"/>
    <x v="6"/>
    <x v="3"/>
    <x v="2"/>
    <x v="1"/>
    <x v="6"/>
    <x v="2"/>
    <n v="2.1947118428960306"/>
    <x v="0"/>
    <x v="0"/>
    <n v="0"/>
    <x v="0"/>
  </r>
  <r>
    <n v="69266"/>
    <n v="21"/>
    <n v="21"/>
    <n v="21"/>
    <n v="21"/>
    <m/>
    <m/>
    <m/>
    <n v="7.465253514920609"/>
    <x v="7"/>
    <x v="4"/>
    <x v="6"/>
    <x v="3"/>
    <x v="2"/>
    <x v="1"/>
    <x v="6"/>
    <x v="2"/>
    <n v="7.4652535149206088E-4"/>
    <x v="0"/>
    <x v="0"/>
    <n v="0"/>
    <x v="0"/>
  </r>
  <r>
    <n v="69266"/>
    <n v="21"/>
    <n v="21"/>
    <n v="21"/>
    <n v="90"/>
    <m/>
    <m/>
    <m/>
    <n v="9673.9584042735914"/>
    <x v="7"/>
    <x v="4"/>
    <x v="6"/>
    <x v="3"/>
    <x v="2"/>
    <x v="1"/>
    <x v="2"/>
    <x v="1"/>
    <n v="0.96739584042735915"/>
    <x v="0"/>
    <x v="0"/>
    <n v="1"/>
    <x v="0"/>
  </r>
  <r>
    <n v="69266"/>
    <n v="21"/>
    <n v="21"/>
    <n v="21"/>
    <n v="21"/>
    <m/>
    <m/>
    <m/>
    <n v="16062.405868892405"/>
    <x v="7"/>
    <x v="4"/>
    <x v="6"/>
    <x v="3"/>
    <x v="2"/>
    <x v="1"/>
    <x v="6"/>
    <x v="2"/>
    <n v="1.6062405868892404"/>
    <x v="0"/>
    <x v="0"/>
    <n v="0"/>
    <x v="0"/>
  </r>
  <r>
    <n v="69266"/>
    <n v="21"/>
    <n v="21"/>
    <n v="21"/>
    <n v="21"/>
    <m/>
    <m/>
    <m/>
    <n v="21297.354973393056"/>
    <x v="7"/>
    <x v="4"/>
    <x v="6"/>
    <x v="3"/>
    <x v="2"/>
    <x v="1"/>
    <x v="6"/>
    <x v="2"/>
    <n v="2.1297354973393055"/>
    <x v="0"/>
    <x v="0"/>
    <n v="0"/>
    <x v="0"/>
  </r>
  <r>
    <n v="69266"/>
    <n v="21"/>
    <n v="21"/>
    <n v="21"/>
    <n v="21"/>
    <m/>
    <m/>
    <m/>
    <n v="28415.023482286335"/>
    <x v="7"/>
    <x v="4"/>
    <x v="6"/>
    <x v="3"/>
    <x v="2"/>
    <x v="1"/>
    <x v="6"/>
    <x v="2"/>
    <n v="2.8415023482286337"/>
    <x v="0"/>
    <x v="0"/>
    <n v="0"/>
    <x v="0"/>
  </r>
  <r>
    <n v="69266"/>
    <n v="21"/>
    <n v="21"/>
    <n v="21"/>
    <n v="21"/>
    <m/>
    <m/>
    <m/>
    <n v="16615.891487971847"/>
    <x v="7"/>
    <x v="4"/>
    <x v="6"/>
    <x v="3"/>
    <x v="2"/>
    <x v="1"/>
    <x v="6"/>
    <x v="2"/>
    <n v="1.6615891487971848"/>
    <x v="0"/>
    <x v="0"/>
    <n v="0"/>
    <x v="0"/>
  </r>
  <r>
    <n v="69266"/>
    <n v="21"/>
    <n v="21"/>
    <n v="21"/>
    <n v="21"/>
    <m/>
    <m/>
    <m/>
    <n v="27739.417032110887"/>
    <x v="7"/>
    <x v="4"/>
    <x v="6"/>
    <x v="3"/>
    <x v="2"/>
    <x v="1"/>
    <x v="6"/>
    <x v="2"/>
    <n v="2.7739417032110887"/>
    <x v="0"/>
    <x v="0"/>
    <n v="0"/>
    <x v="0"/>
  </r>
  <r>
    <n v="69266"/>
    <n v="21"/>
    <n v="21"/>
    <n v="21"/>
    <n v="21"/>
    <m/>
    <m/>
    <m/>
    <n v="14570.252786776367"/>
    <x v="7"/>
    <x v="4"/>
    <x v="6"/>
    <x v="3"/>
    <x v="2"/>
    <x v="1"/>
    <x v="6"/>
    <x v="2"/>
    <n v="1.4570252786776368"/>
    <x v="0"/>
    <x v="0"/>
    <n v="0"/>
    <x v="0"/>
  </r>
  <r>
    <n v="69266"/>
    <n v="21"/>
    <n v="21"/>
    <n v="21"/>
    <n v="21"/>
    <m/>
    <m/>
    <m/>
    <n v="66921.420393019434"/>
    <x v="7"/>
    <x v="4"/>
    <x v="6"/>
    <x v="3"/>
    <x v="2"/>
    <x v="1"/>
    <x v="6"/>
    <x v="2"/>
    <n v="6.6921420393019435"/>
    <x v="0"/>
    <x v="0"/>
    <n v="0"/>
    <x v="0"/>
  </r>
  <r>
    <n v="69266"/>
    <n v="21"/>
    <n v="21"/>
    <n v="21"/>
    <n v="21"/>
    <m/>
    <m/>
    <m/>
    <n v="145304.80991982462"/>
    <x v="7"/>
    <x v="4"/>
    <x v="6"/>
    <x v="3"/>
    <x v="2"/>
    <x v="1"/>
    <x v="6"/>
    <x v="2"/>
    <n v="14.530480991982461"/>
    <x v="0"/>
    <x v="0"/>
    <n v="0"/>
    <x v="0"/>
  </r>
  <r>
    <n v="69266"/>
    <n v="21"/>
    <n v="21"/>
    <n v="21"/>
    <n v="21"/>
    <m/>
    <m/>
    <m/>
    <n v="6662.9472918577449"/>
    <x v="7"/>
    <x v="4"/>
    <x v="6"/>
    <x v="3"/>
    <x v="2"/>
    <x v="1"/>
    <x v="6"/>
    <x v="2"/>
    <n v="0.66629472918577448"/>
    <x v="0"/>
    <x v="0"/>
    <n v="0"/>
    <x v="0"/>
  </r>
  <r>
    <n v="69266"/>
    <n v="21"/>
    <n v="21"/>
    <n v="21"/>
    <n v="21"/>
    <m/>
    <m/>
    <m/>
    <n v="22975.603766682376"/>
    <x v="7"/>
    <x v="4"/>
    <x v="6"/>
    <x v="3"/>
    <x v="2"/>
    <x v="1"/>
    <x v="6"/>
    <x v="2"/>
    <n v="2.2975603766682378"/>
    <x v="0"/>
    <x v="0"/>
    <n v="0"/>
    <x v="0"/>
  </r>
  <r>
    <n v="69266"/>
    <n v="11"/>
    <n v="31"/>
    <n v="21"/>
    <n v="21"/>
    <m/>
    <m/>
    <m/>
    <n v="12257.225346348316"/>
    <x v="0"/>
    <x v="0"/>
    <x v="2"/>
    <x v="1"/>
    <x v="2"/>
    <x v="1"/>
    <x v="6"/>
    <x v="2"/>
    <n v="1.2257225346348315"/>
    <x v="1"/>
    <x v="1"/>
    <n v="0"/>
    <x v="1"/>
  </r>
  <r>
    <n v="69266"/>
    <n v="11"/>
    <n v="31"/>
    <n v="21"/>
    <n v="21"/>
    <m/>
    <m/>
    <m/>
    <n v="11595.208453929252"/>
    <x v="0"/>
    <x v="0"/>
    <x v="2"/>
    <x v="1"/>
    <x v="2"/>
    <x v="1"/>
    <x v="6"/>
    <x v="2"/>
    <n v="1.1595208453929251"/>
    <x v="1"/>
    <x v="1"/>
    <n v="0"/>
    <x v="1"/>
  </r>
  <r>
    <n v="69266"/>
    <n v="31"/>
    <n v="31"/>
    <n v="21"/>
    <n v="21"/>
    <m/>
    <m/>
    <m/>
    <n v="0.38131717563846412"/>
    <x v="1"/>
    <x v="1"/>
    <x v="2"/>
    <x v="1"/>
    <x v="2"/>
    <x v="1"/>
    <x v="6"/>
    <x v="2"/>
    <n v="3.8131717563846414E-5"/>
    <x v="0"/>
    <x v="1"/>
    <n v="0"/>
    <x v="1"/>
  </r>
  <r>
    <n v="69266"/>
    <n v="31"/>
    <n v="31"/>
    <n v="21"/>
    <n v="21"/>
    <m/>
    <m/>
    <m/>
    <n v="4.7830287294393212"/>
    <x v="1"/>
    <x v="1"/>
    <x v="2"/>
    <x v="1"/>
    <x v="2"/>
    <x v="1"/>
    <x v="6"/>
    <x v="2"/>
    <n v="4.7830287294393215E-4"/>
    <x v="0"/>
    <x v="1"/>
    <n v="0"/>
    <x v="1"/>
  </r>
  <r>
    <n v="69266"/>
    <n v="31"/>
    <n v="31"/>
    <n v="21"/>
    <n v="21"/>
    <m/>
    <m/>
    <m/>
    <n v="6.5737432473374611"/>
    <x v="1"/>
    <x v="1"/>
    <x v="2"/>
    <x v="1"/>
    <x v="2"/>
    <x v="1"/>
    <x v="6"/>
    <x v="2"/>
    <n v="6.5737432473374614E-4"/>
    <x v="0"/>
    <x v="1"/>
    <n v="0"/>
    <x v="1"/>
  </r>
  <r>
    <n v="69266"/>
    <n v="31"/>
    <n v="31"/>
    <n v="21"/>
    <n v="21"/>
    <m/>
    <m/>
    <m/>
    <n v="1.0310672255787949"/>
    <x v="1"/>
    <x v="1"/>
    <x v="2"/>
    <x v="1"/>
    <x v="2"/>
    <x v="1"/>
    <x v="6"/>
    <x v="2"/>
    <n v="1.0310672255787949E-4"/>
    <x v="0"/>
    <x v="1"/>
    <n v="0"/>
    <x v="1"/>
  </r>
  <r>
    <n v="69266"/>
    <n v="31"/>
    <n v="31"/>
    <n v="21"/>
    <n v="21"/>
    <m/>
    <m/>
    <m/>
    <n v="2.5829109154382329E-3"/>
    <x v="1"/>
    <x v="1"/>
    <x v="2"/>
    <x v="1"/>
    <x v="2"/>
    <x v="1"/>
    <x v="6"/>
    <x v="2"/>
    <n v="2.5829109154382327E-7"/>
    <x v="0"/>
    <x v="1"/>
    <n v="0"/>
    <x v="1"/>
  </r>
  <r>
    <n v="69266"/>
    <n v="31"/>
    <n v="31"/>
    <n v="21"/>
    <n v="21"/>
    <m/>
    <m/>
    <m/>
    <n v="0.70856075107286642"/>
    <x v="1"/>
    <x v="1"/>
    <x v="2"/>
    <x v="1"/>
    <x v="2"/>
    <x v="1"/>
    <x v="6"/>
    <x v="2"/>
    <n v="7.0856075107286642E-5"/>
    <x v="0"/>
    <x v="1"/>
    <n v="0"/>
    <x v="1"/>
  </r>
  <r>
    <n v="69266"/>
    <n v="31"/>
    <n v="31"/>
    <n v="21"/>
    <n v="21"/>
    <m/>
    <m/>
    <m/>
    <n v="0.10020881888112854"/>
    <x v="1"/>
    <x v="1"/>
    <x v="2"/>
    <x v="1"/>
    <x v="2"/>
    <x v="1"/>
    <x v="6"/>
    <x v="2"/>
    <n v="1.0020881888112853E-5"/>
    <x v="0"/>
    <x v="1"/>
    <n v="0"/>
    <x v="1"/>
  </r>
  <r>
    <n v="69266"/>
    <n v="90"/>
    <n v="31"/>
    <n v="21"/>
    <n v="21"/>
    <m/>
    <m/>
    <m/>
    <n v="319.20669386934378"/>
    <x v="2"/>
    <x v="1"/>
    <x v="2"/>
    <x v="1"/>
    <x v="2"/>
    <x v="1"/>
    <x v="6"/>
    <x v="2"/>
    <n v="3.1920669386934379E-2"/>
    <x v="0"/>
    <x v="1"/>
    <n v="0"/>
    <x v="1"/>
  </r>
  <r>
    <n v="69123"/>
    <n v="21"/>
    <n v="21"/>
    <n v="21"/>
    <n v="21"/>
    <m/>
    <m/>
    <m/>
    <n v="821.42786853373195"/>
    <x v="7"/>
    <x v="4"/>
    <x v="6"/>
    <x v="3"/>
    <x v="2"/>
    <x v="1"/>
    <x v="6"/>
    <x v="2"/>
    <n v="8.2142786853373201E-2"/>
    <x v="0"/>
    <x v="0"/>
    <n v="0"/>
    <x v="0"/>
  </r>
  <r>
    <n v="69123"/>
    <n v="21"/>
    <n v="21"/>
    <n v="21"/>
    <n v="21"/>
    <m/>
    <m/>
    <m/>
    <n v="199828.20136610887"/>
    <x v="7"/>
    <x v="4"/>
    <x v="6"/>
    <x v="3"/>
    <x v="2"/>
    <x v="1"/>
    <x v="6"/>
    <x v="2"/>
    <n v="19.982820136610886"/>
    <x v="0"/>
    <x v="0"/>
    <n v="0"/>
    <x v="0"/>
  </r>
  <r>
    <n v="69123"/>
    <n v="21"/>
    <n v="21"/>
    <n v="21"/>
    <n v="21"/>
    <m/>
    <m/>
    <m/>
    <n v="12050.219404592784"/>
    <x v="7"/>
    <x v="4"/>
    <x v="6"/>
    <x v="3"/>
    <x v="2"/>
    <x v="1"/>
    <x v="6"/>
    <x v="2"/>
    <n v="1.2050219404592784"/>
    <x v="0"/>
    <x v="0"/>
    <n v="0"/>
    <x v="0"/>
  </r>
  <r>
    <n v="69123"/>
    <n v="21"/>
    <n v="21"/>
    <n v="21"/>
    <n v="21"/>
    <m/>
    <m/>
    <m/>
    <n v="81512.363220425672"/>
    <x v="7"/>
    <x v="4"/>
    <x v="6"/>
    <x v="3"/>
    <x v="2"/>
    <x v="1"/>
    <x v="6"/>
    <x v="2"/>
    <n v="8.1512363220425677"/>
    <x v="0"/>
    <x v="0"/>
    <n v="0"/>
    <x v="0"/>
  </r>
  <r>
    <n v="69123"/>
    <n v="21"/>
    <n v="21"/>
    <n v="21"/>
    <n v="21"/>
    <m/>
    <m/>
    <m/>
    <n v="12798.098812652956"/>
    <x v="7"/>
    <x v="4"/>
    <x v="6"/>
    <x v="3"/>
    <x v="2"/>
    <x v="1"/>
    <x v="6"/>
    <x v="2"/>
    <n v="1.2798098812652956"/>
    <x v="0"/>
    <x v="0"/>
    <n v="0"/>
    <x v="0"/>
  </r>
  <r>
    <n v="69123"/>
    <n v="21"/>
    <n v="21"/>
    <n v="21"/>
    <n v="11"/>
    <m/>
    <m/>
    <m/>
    <n v="11524.007827821275"/>
    <x v="7"/>
    <x v="4"/>
    <x v="6"/>
    <x v="3"/>
    <x v="2"/>
    <x v="1"/>
    <x v="0"/>
    <x v="0"/>
    <n v="1.1524007827821274"/>
    <x v="0"/>
    <x v="0"/>
    <n v="1"/>
    <x v="0"/>
  </r>
  <r>
    <n v="69123"/>
    <n v="21"/>
    <n v="21"/>
    <n v="21"/>
    <n v="11"/>
    <m/>
    <m/>
    <m/>
    <n v="14278.945674881736"/>
    <x v="7"/>
    <x v="4"/>
    <x v="6"/>
    <x v="3"/>
    <x v="2"/>
    <x v="1"/>
    <x v="0"/>
    <x v="0"/>
    <n v="1.4278945674881736"/>
    <x v="0"/>
    <x v="0"/>
    <n v="1"/>
    <x v="0"/>
  </r>
  <r>
    <n v="69266"/>
    <n v="21"/>
    <n v="21"/>
    <n v="21"/>
    <n v="21"/>
    <m/>
    <m/>
    <m/>
    <n v="17341.84339792599"/>
    <x v="7"/>
    <x v="4"/>
    <x v="6"/>
    <x v="3"/>
    <x v="2"/>
    <x v="1"/>
    <x v="6"/>
    <x v="2"/>
    <n v="1.7341843397925989"/>
    <x v="0"/>
    <x v="0"/>
    <n v="0"/>
    <x v="0"/>
  </r>
  <r>
    <n v="69266"/>
    <n v="21"/>
    <n v="21"/>
    <n v="21"/>
    <n v="21"/>
    <m/>
    <m/>
    <m/>
    <n v="13148.237527925532"/>
    <x v="7"/>
    <x v="4"/>
    <x v="6"/>
    <x v="3"/>
    <x v="2"/>
    <x v="1"/>
    <x v="6"/>
    <x v="2"/>
    <n v="1.3148237527925533"/>
    <x v="0"/>
    <x v="0"/>
    <n v="0"/>
    <x v="0"/>
  </r>
  <r>
    <n v="69266"/>
    <n v="21"/>
    <n v="21"/>
    <n v="21"/>
    <n v="21"/>
    <m/>
    <m/>
    <m/>
    <n v="10245.685825240846"/>
    <x v="7"/>
    <x v="4"/>
    <x v="6"/>
    <x v="3"/>
    <x v="2"/>
    <x v="1"/>
    <x v="6"/>
    <x v="2"/>
    <n v="1.0245685825240844"/>
    <x v="0"/>
    <x v="0"/>
    <n v="0"/>
    <x v="0"/>
  </r>
  <r>
    <n v="69266"/>
    <n v="21"/>
    <n v="21"/>
    <n v="21"/>
    <n v="21"/>
    <m/>
    <m/>
    <m/>
    <n v="60706.046087688395"/>
    <x v="7"/>
    <x v="4"/>
    <x v="6"/>
    <x v="3"/>
    <x v="2"/>
    <x v="1"/>
    <x v="6"/>
    <x v="2"/>
    <n v="6.0706046087688392"/>
    <x v="0"/>
    <x v="0"/>
    <n v="0"/>
    <x v="0"/>
  </r>
  <r>
    <n v="69123"/>
    <n v="21"/>
    <n v="21"/>
    <n v="21"/>
    <n v="21"/>
    <m/>
    <m/>
    <m/>
    <n v="10438.562190989347"/>
    <x v="7"/>
    <x v="4"/>
    <x v="6"/>
    <x v="3"/>
    <x v="2"/>
    <x v="1"/>
    <x v="6"/>
    <x v="2"/>
    <n v="1.0438562190989347"/>
    <x v="0"/>
    <x v="0"/>
    <n v="0"/>
    <x v="0"/>
  </r>
  <r>
    <n v="69123"/>
    <n v="21"/>
    <n v="21"/>
    <n v="21"/>
    <n v="21"/>
    <m/>
    <m/>
    <m/>
    <n v="12821.359758303744"/>
    <x v="7"/>
    <x v="4"/>
    <x v="6"/>
    <x v="3"/>
    <x v="2"/>
    <x v="1"/>
    <x v="6"/>
    <x v="2"/>
    <n v="1.2821359758303745"/>
    <x v="0"/>
    <x v="0"/>
    <n v="0"/>
    <x v="0"/>
  </r>
  <r>
    <n v="69123"/>
    <n v="21"/>
    <n v="21"/>
    <n v="21"/>
    <n v="21"/>
    <m/>
    <m/>
    <m/>
    <n v="18081.56568358219"/>
    <x v="7"/>
    <x v="4"/>
    <x v="6"/>
    <x v="3"/>
    <x v="2"/>
    <x v="1"/>
    <x v="6"/>
    <x v="2"/>
    <n v="1.808156568358219"/>
    <x v="0"/>
    <x v="0"/>
    <n v="0"/>
    <x v="0"/>
  </r>
  <r>
    <n v="69123"/>
    <n v="21"/>
    <n v="21"/>
    <n v="21"/>
    <n v="21"/>
    <m/>
    <m/>
    <m/>
    <n v="50176.680252596358"/>
    <x v="7"/>
    <x v="4"/>
    <x v="6"/>
    <x v="3"/>
    <x v="2"/>
    <x v="1"/>
    <x v="6"/>
    <x v="2"/>
    <n v="5.0176680252596357"/>
    <x v="0"/>
    <x v="0"/>
    <n v="0"/>
    <x v="0"/>
  </r>
  <r>
    <n v="69123"/>
    <n v="21"/>
    <n v="21"/>
    <n v="21"/>
    <n v="21"/>
    <m/>
    <m/>
    <m/>
    <n v="87500.780386611063"/>
    <x v="7"/>
    <x v="4"/>
    <x v="6"/>
    <x v="3"/>
    <x v="2"/>
    <x v="1"/>
    <x v="6"/>
    <x v="2"/>
    <n v="8.7500780386611066"/>
    <x v="0"/>
    <x v="0"/>
    <n v="0"/>
    <x v="0"/>
  </r>
  <r>
    <n v="69123"/>
    <n v="21"/>
    <n v="21"/>
    <n v="21"/>
    <n v="21"/>
    <m/>
    <m/>
    <m/>
    <n v="85245.680750834901"/>
    <x v="7"/>
    <x v="4"/>
    <x v="6"/>
    <x v="3"/>
    <x v="2"/>
    <x v="1"/>
    <x v="6"/>
    <x v="2"/>
    <n v="8.52456807508349"/>
    <x v="0"/>
    <x v="0"/>
    <n v="0"/>
    <x v="0"/>
  </r>
  <r>
    <n v="69123"/>
    <n v="21"/>
    <n v="21"/>
    <n v="21"/>
    <n v="21"/>
    <m/>
    <m/>
    <m/>
    <n v="60627.847758160766"/>
    <x v="7"/>
    <x v="4"/>
    <x v="6"/>
    <x v="3"/>
    <x v="2"/>
    <x v="1"/>
    <x v="6"/>
    <x v="2"/>
    <n v="6.0627847758160769"/>
    <x v="0"/>
    <x v="0"/>
    <n v="0"/>
    <x v="0"/>
  </r>
  <r>
    <n v="69123"/>
    <n v="21"/>
    <n v="21"/>
    <n v="21"/>
    <n v="21"/>
    <m/>
    <m/>
    <m/>
    <n v="40022.681715968662"/>
    <x v="7"/>
    <x v="4"/>
    <x v="6"/>
    <x v="3"/>
    <x v="2"/>
    <x v="1"/>
    <x v="6"/>
    <x v="2"/>
    <n v="4.0022681715968664"/>
    <x v="0"/>
    <x v="0"/>
    <n v="0"/>
    <x v="0"/>
  </r>
  <r>
    <n v="69123"/>
    <n v="61"/>
    <n v="61"/>
    <n v="21"/>
    <n v="21"/>
    <m/>
    <m/>
    <m/>
    <n v="8126.8495552504846"/>
    <x v="6"/>
    <x v="3"/>
    <x v="4"/>
    <x v="2"/>
    <x v="2"/>
    <x v="1"/>
    <x v="6"/>
    <x v="2"/>
    <n v="0.81268495552504849"/>
    <x v="0"/>
    <x v="1"/>
    <n v="0"/>
    <x v="1"/>
  </r>
  <r>
    <n v="69123"/>
    <n v="90"/>
    <n v="90"/>
    <n v="21"/>
    <n v="21"/>
    <m/>
    <m/>
    <m/>
    <n v="1367.5206366674565"/>
    <x v="2"/>
    <x v="1"/>
    <x v="5"/>
    <x v="1"/>
    <x v="2"/>
    <x v="1"/>
    <x v="6"/>
    <x v="2"/>
    <n v="0.13675206366674567"/>
    <x v="0"/>
    <x v="1"/>
    <n v="0"/>
    <x v="1"/>
  </r>
  <r>
    <n v="69266"/>
    <n v="21"/>
    <n v="21"/>
    <n v="21"/>
    <n v="21"/>
    <m/>
    <m/>
    <m/>
    <n v="33159.69303313658"/>
    <x v="7"/>
    <x v="4"/>
    <x v="6"/>
    <x v="3"/>
    <x v="2"/>
    <x v="1"/>
    <x v="6"/>
    <x v="2"/>
    <n v="3.3159693033136581"/>
    <x v="0"/>
    <x v="0"/>
    <n v="0"/>
    <x v="0"/>
  </r>
  <r>
    <n v="69266"/>
    <n v="21"/>
    <n v="21"/>
    <n v="21"/>
    <n v="21"/>
    <m/>
    <m/>
    <m/>
    <n v="28109.710429917257"/>
    <x v="7"/>
    <x v="4"/>
    <x v="6"/>
    <x v="3"/>
    <x v="2"/>
    <x v="1"/>
    <x v="6"/>
    <x v="2"/>
    <n v="2.8109710429917256"/>
    <x v="0"/>
    <x v="0"/>
    <n v="0"/>
    <x v="0"/>
  </r>
  <r>
    <n v="69266"/>
    <n v="21"/>
    <n v="21"/>
    <n v="21"/>
    <n v="21"/>
    <m/>
    <m/>
    <m/>
    <n v="11479.235771915082"/>
    <x v="7"/>
    <x v="4"/>
    <x v="6"/>
    <x v="3"/>
    <x v="2"/>
    <x v="1"/>
    <x v="6"/>
    <x v="2"/>
    <n v="1.1479235771915082"/>
    <x v="0"/>
    <x v="0"/>
    <n v="0"/>
    <x v="0"/>
  </r>
  <r>
    <n v="69266"/>
    <n v="21"/>
    <n v="21"/>
    <n v="21"/>
    <n v="21"/>
    <m/>
    <m/>
    <m/>
    <n v="37292.663896017111"/>
    <x v="7"/>
    <x v="4"/>
    <x v="6"/>
    <x v="3"/>
    <x v="2"/>
    <x v="1"/>
    <x v="6"/>
    <x v="2"/>
    <n v="3.7292663896017113"/>
    <x v="0"/>
    <x v="0"/>
    <n v="0"/>
    <x v="0"/>
  </r>
  <r>
    <n v="69123"/>
    <n v="21"/>
    <n v="21"/>
    <n v="21"/>
    <n v="21"/>
    <m/>
    <m/>
    <m/>
    <n v="48800.32028378173"/>
    <x v="7"/>
    <x v="4"/>
    <x v="6"/>
    <x v="3"/>
    <x v="2"/>
    <x v="1"/>
    <x v="6"/>
    <x v="2"/>
    <n v="4.8800320283781726"/>
    <x v="0"/>
    <x v="0"/>
    <n v="0"/>
    <x v="0"/>
  </r>
  <r>
    <n v="69123"/>
    <n v="21"/>
    <n v="21"/>
    <n v="21"/>
    <n v="11"/>
    <m/>
    <m/>
    <m/>
    <n v="2.1244408613982273"/>
    <x v="7"/>
    <x v="4"/>
    <x v="6"/>
    <x v="3"/>
    <x v="2"/>
    <x v="1"/>
    <x v="0"/>
    <x v="0"/>
    <n v="2.1244408613982273E-4"/>
    <x v="0"/>
    <x v="0"/>
    <n v="1"/>
    <x v="0"/>
  </r>
  <r>
    <n v="69123"/>
    <n v="21"/>
    <n v="21"/>
    <n v="21"/>
    <n v="21"/>
    <m/>
    <m/>
    <m/>
    <n v="24687.979032659376"/>
    <x v="7"/>
    <x v="4"/>
    <x v="6"/>
    <x v="3"/>
    <x v="2"/>
    <x v="1"/>
    <x v="6"/>
    <x v="2"/>
    <n v="2.4687979032659375"/>
    <x v="0"/>
    <x v="0"/>
    <n v="0"/>
    <x v="0"/>
  </r>
  <r>
    <n v="69123"/>
    <n v="21"/>
    <n v="21"/>
    <n v="21"/>
    <n v="11"/>
    <m/>
    <m/>
    <m/>
    <n v="27743.35714819557"/>
    <x v="7"/>
    <x v="4"/>
    <x v="6"/>
    <x v="3"/>
    <x v="2"/>
    <x v="1"/>
    <x v="0"/>
    <x v="0"/>
    <n v="2.7743357148195571"/>
    <x v="0"/>
    <x v="0"/>
    <n v="1"/>
    <x v="0"/>
  </r>
  <r>
    <n v="69123"/>
    <n v="21"/>
    <n v="21"/>
    <n v="21"/>
    <n v="21"/>
    <m/>
    <m/>
    <m/>
    <n v="23778.082727215216"/>
    <x v="7"/>
    <x v="4"/>
    <x v="6"/>
    <x v="3"/>
    <x v="2"/>
    <x v="1"/>
    <x v="6"/>
    <x v="2"/>
    <n v="2.3778082727215217"/>
    <x v="0"/>
    <x v="0"/>
    <n v="0"/>
    <x v="0"/>
  </r>
  <r>
    <n v="69123"/>
    <n v="21"/>
    <n v="21"/>
    <n v="21"/>
    <n v="31"/>
    <m/>
    <m/>
    <m/>
    <n v="8567.0188599347293"/>
    <x v="7"/>
    <x v="4"/>
    <x v="6"/>
    <x v="3"/>
    <x v="2"/>
    <x v="1"/>
    <x v="1"/>
    <x v="1"/>
    <n v="0.85670188599347297"/>
    <x v="0"/>
    <x v="0"/>
    <n v="1"/>
    <x v="0"/>
  </r>
  <r>
    <n v="69123"/>
    <n v="31"/>
    <n v="21"/>
    <n v="21"/>
    <n v="11"/>
    <m/>
    <m/>
    <m/>
    <n v="10732.243041771259"/>
    <x v="1"/>
    <x v="1"/>
    <x v="6"/>
    <x v="3"/>
    <x v="2"/>
    <x v="1"/>
    <x v="0"/>
    <x v="0"/>
    <n v="1.0732243041771259"/>
    <x v="1"/>
    <x v="0"/>
    <n v="1"/>
    <x v="1"/>
  </r>
  <r>
    <n v="69266"/>
    <n v="21"/>
    <n v="21"/>
    <n v="21"/>
    <n v="21"/>
    <m/>
    <m/>
    <m/>
    <n v="183283.46962783273"/>
    <x v="7"/>
    <x v="4"/>
    <x v="6"/>
    <x v="3"/>
    <x v="2"/>
    <x v="1"/>
    <x v="6"/>
    <x v="2"/>
    <n v="18.328346962783272"/>
    <x v="0"/>
    <x v="0"/>
    <n v="0"/>
    <x v="0"/>
  </r>
  <r>
    <n v="69266"/>
    <n v="21"/>
    <n v="21"/>
    <n v="21"/>
    <n v="21"/>
    <m/>
    <m/>
    <m/>
    <n v="63568.919512406937"/>
    <x v="7"/>
    <x v="4"/>
    <x v="6"/>
    <x v="3"/>
    <x v="2"/>
    <x v="1"/>
    <x v="6"/>
    <x v="2"/>
    <n v="6.3568919512406934"/>
    <x v="0"/>
    <x v="0"/>
    <n v="0"/>
    <x v="0"/>
  </r>
  <r>
    <n v="69123"/>
    <n v="22"/>
    <n v="22"/>
    <n v="22"/>
    <n v="22"/>
    <m/>
    <m/>
    <m/>
    <n v="107762.72038423715"/>
    <x v="9"/>
    <x v="4"/>
    <x v="8"/>
    <x v="3"/>
    <x v="3"/>
    <x v="1"/>
    <x v="8"/>
    <x v="2"/>
    <n v="10.776272038423715"/>
    <x v="0"/>
    <x v="0"/>
    <n v="0"/>
    <x v="0"/>
  </r>
  <r>
    <n v="69123"/>
    <n v="22"/>
    <n v="22"/>
    <n v="22"/>
    <n v="22"/>
    <m/>
    <m/>
    <m/>
    <n v="9569.6920413191001"/>
    <x v="9"/>
    <x v="4"/>
    <x v="8"/>
    <x v="3"/>
    <x v="3"/>
    <x v="1"/>
    <x v="8"/>
    <x v="2"/>
    <n v="0.95696920413191"/>
    <x v="0"/>
    <x v="0"/>
    <n v="0"/>
    <x v="0"/>
  </r>
  <r>
    <n v="69123"/>
    <n v="22"/>
    <n v="22"/>
    <n v="22"/>
    <n v="21"/>
    <m/>
    <m/>
    <m/>
    <n v="3931.4724494681059"/>
    <x v="9"/>
    <x v="4"/>
    <x v="8"/>
    <x v="3"/>
    <x v="3"/>
    <x v="1"/>
    <x v="6"/>
    <x v="2"/>
    <n v="0.39314724494681058"/>
    <x v="0"/>
    <x v="0"/>
    <n v="0"/>
    <x v="0"/>
  </r>
  <r>
    <n v="69123"/>
    <n v="22"/>
    <n v="22"/>
    <n v="22"/>
    <n v="23"/>
    <m/>
    <m/>
    <m/>
    <n v="5846.7093130475741"/>
    <x v="9"/>
    <x v="4"/>
    <x v="8"/>
    <x v="3"/>
    <x v="3"/>
    <x v="1"/>
    <x v="7"/>
    <x v="2"/>
    <n v="0.58467093130475745"/>
    <x v="0"/>
    <x v="0"/>
    <n v="0"/>
    <x v="0"/>
  </r>
  <r>
    <n v="69266"/>
    <n v="22"/>
    <n v="22"/>
    <n v="22"/>
    <n v="22"/>
    <m/>
    <m/>
    <m/>
    <n v="28007.826792837128"/>
    <x v="9"/>
    <x v="4"/>
    <x v="8"/>
    <x v="3"/>
    <x v="3"/>
    <x v="1"/>
    <x v="8"/>
    <x v="2"/>
    <n v="2.8007826792837127"/>
    <x v="0"/>
    <x v="0"/>
    <n v="0"/>
    <x v="0"/>
  </r>
  <r>
    <n v="69123"/>
    <n v="23"/>
    <n v="23"/>
    <n v="23"/>
    <n v="23"/>
    <m/>
    <m/>
    <m/>
    <n v="725349.12142456206"/>
    <x v="10"/>
    <x v="4"/>
    <x v="9"/>
    <x v="3"/>
    <x v="4"/>
    <x v="1"/>
    <x v="7"/>
    <x v="2"/>
    <n v="72.534912142456207"/>
    <x v="0"/>
    <x v="0"/>
    <n v="0"/>
    <x v="0"/>
  </r>
  <r>
    <n v="69123"/>
    <n v="23"/>
    <n v="23"/>
    <n v="23"/>
    <n v="23"/>
    <m/>
    <m/>
    <m/>
    <n v="142841.6934035939"/>
    <x v="10"/>
    <x v="4"/>
    <x v="9"/>
    <x v="3"/>
    <x v="4"/>
    <x v="1"/>
    <x v="7"/>
    <x v="2"/>
    <n v="14.284169340359391"/>
    <x v="0"/>
    <x v="0"/>
    <n v="0"/>
    <x v="0"/>
  </r>
  <r>
    <n v="69266"/>
    <n v="21"/>
    <n v="21"/>
    <n v="31"/>
    <n v="31"/>
    <m/>
    <m/>
    <m/>
    <n v="1490.593952745766"/>
    <x v="7"/>
    <x v="4"/>
    <x v="6"/>
    <x v="3"/>
    <x v="5"/>
    <x v="2"/>
    <x v="1"/>
    <x v="1"/>
    <n v="0.14905939527457659"/>
    <x v="0"/>
    <x v="1"/>
    <n v="0"/>
    <x v="1"/>
  </r>
  <r>
    <n v="69266"/>
    <n v="31"/>
    <n v="31"/>
    <n v="31"/>
    <n v="11"/>
    <m/>
    <m/>
    <m/>
    <n v="323.47398474284864"/>
    <x v="1"/>
    <x v="1"/>
    <x v="2"/>
    <x v="1"/>
    <x v="5"/>
    <x v="2"/>
    <x v="0"/>
    <x v="0"/>
    <n v="3.2347398474284861E-2"/>
    <x v="0"/>
    <x v="0"/>
    <n v="1"/>
    <x v="0"/>
  </r>
  <r>
    <n v="69266"/>
    <n v="31"/>
    <n v="31"/>
    <n v="31"/>
    <n v="11"/>
    <m/>
    <m/>
    <m/>
    <n v="18.270974854439565"/>
    <x v="1"/>
    <x v="1"/>
    <x v="2"/>
    <x v="1"/>
    <x v="5"/>
    <x v="2"/>
    <x v="0"/>
    <x v="0"/>
    <n v="1.8270974854439565E-3"/>
    <x v="0"/>
    <x v="0"/>
    <n v="1"/>
    <x v="0"/>
  </r>
  <r>
    <n v="69266"/>
    <n v="31"/>
    <n v="31"/>
    <n v="31"/>
    <n v="31"/>
    <m/>
    <m/>
    <m/>
    <n v="8571.8623784336178"/>
    <x v="1"/>
    <x v="1"/>
    <x v="2"/>
    <x v="1"/>
    <x v="5"/>
    <x v="2"/>
    <x v="1"/>
    <x v="1"/>
    <n v="0.85718623784336179"/>
    <x v="0"/>
    <x v="0"/>
    <n v="0"/>
    <x v="0"/>
  </r>
  <r>
    <n v="69266"/>
    <n v="31"/>
    <n v="31"/>
    <n v="31"/>
    <n v="71"/>
    <m/>
    <m/>
    <m/>
    <n v="395.03207665375254"/>
    <x v="1"/>
    <x v="1"/>
    <x v="2"/>
    <x v="1"/>
    <x v="5"/>
    <x v="2"/>
    <x v="9"/>
    <x v="3"/>
    <n v="3.9503207665375253E-2"/>
    <x v="0"/>
    <x v="0"/>
    <n v="1"/>
    <x v="0"/>
  </r>
  <r>
    <n v="69266"/>
    <n v="61"/>
    <n v="61"/>
    <n v="31"/>
    <n v="31"/>
    <m/>
    <m/>
    <m/>
    <n v="2066.9533815168252"/>
    <x v="6"/>
    <x v="3"/>
    <x v="4"/>
    <x v="2"/>
    <x v="5"/>
    <x v="2"/>
    <x v="1"/>
    <x v="1"/>
    <n v="0.20669533815168251"/>
    <x v="0"/>
    <x v="1"/>
    <n v="0"/>
    <x v="1"/>
  </r>
  <r>
    <n v="69123"/>
    <n v="11"/>
    <n v="11"/>
    <n v="31"/>
    <n v="12"/>
    <m/>
    <m/>
    <m/>
    <n v="2454.8258511029612"/>
    <x v="0"/>
    <x v="0"/>
    <x v="0"/>
    <x v="0"/>
    <x v="5"/>
    <x v="2"/>
    <x v="4"/>
    <x v="0"/>
    <n v="0.24548258511029611"/>
    <x v="0"/>
    <x v="1"/>
    <n v="1"/>
    <x v="1"/>
  </r>
  <r>
    <n v="69123"/>
    <n v="12"/>
    <n v="12"/>
    <n v="31"/>
    <n v="12"/>
    <m/>
    <m/>
    <m/>
    <n v="34.117390109598304"/>
    <x v="3"/>
    <x v="0"/>
    <x v="1"/>
    <x v="0"/>
    <x v="5"/>
    <x v="2"/>
    <x v="4"/>
    <x v="0"/>
    <n v="3.4117390109598303E-3"/>
    <x v="0"/>
    <x v="1"/>
    <n v="1"/>
    <x v="1"/>
  </r>
  <r>
    <n v="69123"/>
    <n v="61"/>
    <n v="61"/>
    <n v="31"/>
    <n v="21"/>
    <m/>
    <m/>
    <m/>
    <n v="117.36351858379493"/>
    <x v="6"/>
    <x v="3"/>
    <x v="4"/>
    <x v="2"/>
    <x v="5"/>
    <x v="2"/>
    <x v="6"/>
    <x v="2"/>
    <n v="1.1736351858379493E-2"/>
    <x v="0"/>
    <x v="1"/>
    <n v="1"/>
    <x v="1"/>
  </r>
  <r>
    <n v="69123"/>
    <n v="61"/>
    <n v="61"/>
    <n v="31"/>
    <n v="90"/>
    <m/>
    <m/>
    <m/>
    <n v="8264.6221662546614"/>
    <x v="6"/>
    <x v="3"/>
    <x v="4"/>
    <x v="2"/>
    <x v="5"/>
    <x v="2"/>
    <x v="2"/>
    <x v="1"/>
    <n v="0.82646221662546615"/>
    <x v="0"/>
    <x v="1"/>
    <n v="0"/>
    <x v="1"/>
  </r>
  <r>
    <n v="69123"/>
    <n v="71"/>
    <n v="71"/>
    <n v="31"/>
    <n v="21"/>
    <m/>
    <m/>
    <m/>
    <n v="22471.852946294064"/>
    <x v="8"/>
    <x v="3"/>
    <x v="7"/>
    <x v="2"/>
    <x v="5"/>
    <x v="2"/>
    <x v="6"/>
    <x v="2"/>
    <n v="2.2471852946294066"/>
    <x v="0"/>
    <x v="1"/>
    <n v="1"/>
    <x v="1"/>
  </r>
  <r>
    <n v="69123"/>
    <n v="71"/>
    <n v="71"/>
    <n v="31"/>
    <n v="90"/>
    <m/>
    <m/>
    <m/>
    <n v="3546.3459490682008"/>
    <x v="8"/>
    <x v="3"/>
    <x v="7"/>
    <x v="2"/>
    <x v="5"/>
    <x v="2"/>
    <x v="2"/>
    <x v="1"/>
    <n v="0.35463459490682009"/>
    <x v="0"/>
    <x v="1"/>
    <n v="0"/>
    <x v="1"/>
  </r>
  <r>
    <n v="69266"/>
    <n v="11"/>
    <n v="11"/>
    <n v="31"/>
    <n v="12"/>
    <m/>
    <m/>
    <m/>
    <n v="6991.2969162943682"/>
    <x v="0"/>
    <x v="0"/>
    <x v="0"/>
    <x v="0"/>
    <x v="5"/>
    <x v="2"/>
    <x v="4"/>
    <x v="0"/>
    <n v="0.69912969162943683"/>
    <x v="0"/>
    <x v="1"/>
    <n v="1"/>
    <x v="1"/>
  </r>
  <r>
    <n v="69266"/>
    <n v="11"/>
    <n v="11"/>
    <n v="31"/>
    <n v="90"/>
    <m/>
    <m/>
    <m/>
    <n v="128.56915106872071"/>
    <x v="0"/>
    <x v="0"/>
    <x v="0"/>
    <x v="0"/>
    <x v="5"/>
    <x v="2"/>
    <x v="2"/>
    <x v="1"/>
    <n v="1.2856915106872072E-2"/>
    <x v="0"/>
    <x v="1"/>
    <n v="0"/>
    <x v="1"/>
  </r>
  <r>
    <n v="69266"/>
    <n v="21"/>
    <n v="21"/>
    <n v="31"/>
    <n v="90"/>
    <m/>
    <m/>
    <m/>
    <n v="20023.19694450785"/>
    <x v="7"/>
    <x v="4"/>
    <x v="6"/>
    <x v="3"/>
    <x v="5"/>
    <x v="2"/>
    <x v="2"/>
    <x v="1"/>
    <n v="2.0023196944507848"/>
    <x v="0"/>
    <x v="1"/>
    <n v="0"/>
    <x v="1"/>
  </r>
  <r>
    <n v="69266"/>
    <n v="21"/>
    <n v="21"/>
    <n v="31"/>
    <n v="21"/>
    <m/>
    <m/>
    <m/>
    <n v="13.357874144621656"/>
    <x v="7"/>
    <x v="4"/>
    <x v="6"/>
    <x v="3"/>
    <x v="5"/>
    <x v="2"/>
    <x v="6"/>
    <x v="2"/>
    <n v="1.3357874144621655E-3"/>
    <x v="0"/>
    <x v="1"/>
    <n v="1"/>
    <x v="1"/>
  </r>
  <r>
    <n v="69266"/>
    <n v="21"/>
    <n v="21"/>
    <n v="31"/>
    <n v="21"/>
    <m/>
    <m/>
    <m/>
    <n v="6.5224710995005655"/>
    <x v="7"/>
    <x v="4"/>
    <x v="6"/>
    <x v="3"/>
    <x v="5"/>
    <x v="2"/>
    <x v="6"/>
    <x v="2"/>
    <n v="6.5224710995005655E-4"/>
    <x v="0"/>
    <x v="1"/>
    <n v="1"/>
    <x v="1"/>
  </r>
  <r>
    <n v="69266"/>
    <n v="71"/>
    <n v="71"/>
    <n v="31"/>
    <n v="12"/>
    <m/>
    <m/>
    <m/>
    <n v="9157.1905242712983"/>
    <x v="8"/>
    <x v="3"/>
    <x v="7"/>
    <x v="2"/>
    <x v="5"/>
    <x v="2"/>
    <x v="4"/>
    <x v="0"/>
    <n v="0.91571905242712981"/>
    <x v="0"/>
    <x v="1"/>
    <n v="1"/>
    <x v="1"/>
  </r>
  <r>
    <n v="69266"/>
    <n v="71"/>
    <n v="71"/>
    <n v="31"/>
    <n v="12"/>
    <m/>
    <m/>
    <m/>
    <n v="2750.0324178769597"/>
    <x v="8"/>
    <x v="3"/>
    <x v="7"/>
    <x v="2"/>
    <x v="5"/>
    <x v="2"/>
    <x v="4"/>
    <x v="0"/>
    <n v="0.27500324178769597"/>
    <x v="0"/>
    <x v="1"/>
    <n v="1"/>
    <x v="1"/>
  </r>
  <r>
    <n v="69266"/>
    <n v="71"/>
    <n v="71"/>
    <n v="31"/>
    <n v="90"/>
    <m/>
    <m/>
    <m/>
    <n v="8892.5582213867947"/>
    <x v="8"/>
    <x v="3"/>
    <x v="7"/>
    <x v="2"/>
    <x v="5"/>
    <x v="2"/>
    <x v="2"/>
    <x v="1"/>
    <n v="0.88925582213867949"/>
    <x v="0"/>
    <x v="1"/>
    <n v="0"/>
    <x v="1"/>
  </r>
  <r>
    <n v="69123"/>
    <n v="41"/>
    <n v="41"/>
    <n v="41"/>
    <n v="41"/>
    <m/>
    <m/>
    <m/>
    <n v="10271.930245284822"/>
    <x v="5"/>
    <x v="0"/>
    <x v="3"/>
    <x v="0"/>
    <x v="6"/>
    <x v="0"/>
    <x v="3"/>
    <x v="0"/>
    <n v="1.0271930245284822"/>
    <x v="0"/>
    <x v="0"/>
    <n v="0"/>
    <x v="0"/>
  </r>
  <r>
    <n v="69123"/>
    <n v="41"/>
    <n v="41"/>
    <n v="41"/>
    <n v="41"/>
    <m/>
    <m/>
    <m/>
    <n v="13126.361045475656"/>
    <x v="5"/>
    <x v="0"/>
    <x v="3"/>
    <x v="0"/>
    <x v="6"/>
    <x v="0"/>
    <x v="3"/>
    <x v="0"/>
    <n v="1.3126361045475656"/>
    <x v="0"/>
    <x v="0"/>
    <n v="0"/>
    <x v="0"/>
  </r>
  <r>
    <n v="69123"/>
    <n v="41"/>
    <n v="41"/>
    <n v="41"/>
    <n v="41"/>
    <m/>
    <m/>
    <m/>
    <n v="11483.255475700775"/>
    <x v="5"/>
    <x v="0"/>
    <x v="3"/>
    <x v="0"/>
    <x v="6"/>
    <x v="0"/>
    <x v="3"/>
    <x v="0"/>
    <n v="1.1483255475700775"/>
    <x v="0"/>
    <x v="0"/>
    <n v="0"/>
    <x v="0"/>
  </r>
  <r>
    <n v="69123"/>
    <n v="41"/>
    <n v="41"/>
    <n v="41"/>
    <n v="41"/>
    <m/>
    <m/>
    <m/>
    <n v="133257.42992688293"/>
    <x v="5"/>
    <x v="0"/>
    <x v="3"/>
    <x v="0"/>
    <x v="6"/>
    <x v="0"/>
    <x v="3"/>
    <x v="0"/>
    <n v="13.325742992688294"/>
    <x v="0"/>
    <x v="0"/>
    <n v="0"/>
    <x v="0"/>
  </r>
  <r>
    <n v="69123"/>
    <n v="41"/>
    <n v="41"/>
    <n v="41"/>
    <n v="41"/>
    <m/>
    <m/>
    <m/>
    <n v="22533.213515173287"/>
    <x v="5"/>
    <x v="0"/>
    <x v="3"/>
    <x v="0"/>
    <x v="6"/>
    <x v="0"/>
    <x v="3"/>
    <x v="0"/>
    <n v="2.2533213515173287"/>
    <x v="0"/>
    <x v="0"/>
    <n v="0"/>
    <x v="0"/>
  </r>
  <r>
    <n v="69123"/>
    <n v="41"/>
    <n v="41"/>
    <n v="41"/>
    <n v="41"/>
    <m/>
    <m/>
    <m/>
    <n v="7748.8672690546409"/>
    <x v="5"/>
    <x v="0"/>
    <x v="3"/>
    <x v="0"/>
    <x v="6"/>
    <x v="0"/>
    <x v="3"/>
    <x v="0"/>
    <n v="0.77488672690546412"/>
    <x v="0"/>
    <x v="0"/>
    <n v="0"/>
    <x v="0"/>
  </r>
  <r>
    <n v="69123"/>
    <n v="41"/>
    <n v="41"/>
    <n v="41"/>
    <n v="41"/>
    <m/>
    <m/>
    <m/>
    <n v="15859.831570279064"/>
    <x v="5"/>
    <x v="0"/>
    <x v="3"/>
    <x v="0"/>
    <x v="6"/>
    <x v="0"/>
    <x v="3"/>
    <x v="0"/>
    <n v="1.5859831570279064"/>
    <x v="0"/>
    <x v="0"/>
    <n v="0"/>
    <x v="0"/>
  </r>
  <r>
    <n v="69123"/>
    <n v="41"/>
    <n v="41"/>
    <n v="41"/>
    <n v="41"/>
    <m/>
    <m/>
    <m/>
    <n v="26510.729638805678"/>
    <x v="5"/>
    <x v="0"/>
    <x v="3"/>
    <x v="0"/>
    <x v="6"/>
    <x v="0"/>
    <x v="3"/>
    <x v="0"/>
    <n v="2.6510729638805679"/>
    <x v="0"/>
    <x v="0"/>
    <n v="0"/>
    <x v="0"/>
  </r>
  <r>
    <n v="69123"/>
    <n v="41"/>
    <n v="41"/>
    <n v="41"/>
    <n v="41"/>
    <m/>
    <m/>
    <m/>
    <n v="14448.993228994541"/>
    <x v="5"/>
    <x v="0"/>
    <x v="3"/>
    <x v="0"/>
    <x v="6"/>
    <x v="0"/>
    <x v="3"/>
    <x v="0"/>
    <n v="1.444899322899454"/>
    <x v="0"/>
    <x v="0"/>
    <n v="0"/>
    <x v="0"/>
  </r>
  <r>
    <n v="69123"/>
    <n v="41"/>
    <n v="41"/>
    <n v="41"/>
    <n v="41"/>
    <m/>
    <m/>
    <m/>
    <n v="10916.769986295149"/>
    <x v="5"/>
    <x v="0"/>
    <x v="3"/>
    <x v="0"/>
    <x v="6"/>
    <x v="0"/>
    <x v="3"/>
    <x v="0"/>
    <n v="1.0916769986295149"/>
    <x v="0"/>
    <x v="0"/>
    <n v="0"/>
    <x v="0"/>
  </r>
  <r>
    <n v="69123"/>
    <n v="41"/>
    <n v="41"/>
    <n v="41"/>
    <n v="41"/>
    <m/>
    <m/>
    <m/>
    <n v="11619.799676159417"/>
    <x v="5"/>
    <x v="0"/>
    <x v="3"/>
    <x v="0"/>
    <x v="6"/>
    <x v="0"/>
    <x v="3"/>
    <x v="0"/>
    <n v="1.1619799676159417"/>
    <x v="0"/>
    <x v="0"/>
    <n v="0"/>
    <x v="0"/>
  </r>
  <r>
    <n v="69123"/>
    <n v="41"/>
    <n v="41"/>
    <n v="41"/>
    <n v="41"/>
    <m/>
    <m/>
    <m/>
    <n v="130.85500374407061"/>
    <x v="5"/>
    <x v="0"/>
    <x v="3"/>
    <x v="0"/>
    <x v="6"/>
    <x v="0"/>
    <x v="3"/>
    <x v="0"/>
    <n v="1.3085500374407061E-2"/>
    <x v="0"/>
    <x v="0"/>
    <n v="0"/>
    <x v="0"/>
  </r>
  <r>
    <n v="69123"/>
    <n v="41"/>
    <n v="41"/>
    <n v="41"/>
    <n v="41"/>
    <m/>
    <m/>
    <m/>
    <n v="9214.5191973468936"/>
    <x v="5"/>
    <x v="0"/>
    <x v="3"/>
    <x v="0"/>
    <x v="6"/>
    <x v="0"/>
    <x v="3"/>
    <x v="0"/>
    <n v="0.92145191973468932"/>
    <x v="0"/>
    <x v="0"/>
    <n v="0"/>
    <x v="0"/>
  </r>
  <r>
    <n v="69123"/>
    <n v="41"/>
    <n v="41"/>
    <n v="41"/>
    <n v="41"/>
    <m/>
    <m/>
    <m/>
    <n v="18146.227586511952"/>
    <x v="5"/>
    <x v="0"/>
    <x v="3"/>
    <x v="0"/>
    <x v="6"/>
    <x v="0"/>
    <x v="3"/>
    <x v="0"/>
    <n v="1.8146227586511952"/>
    <x v="0"/>
    <x v="0"/>
    <n v="0"/>
    <x v="0"/>
  </r>
  <r>
    <n v="69123"/>
    <n v="41"/>
    <n v="41"/>
    <n v="41"/>
    <n v="41"/>
    <m/>
    <m/>
    <m/>
    <n v="12488.369354658942"/>
    <x v="5"/>
    <x v="0"/>
    <x v="3"/>
    <x v="0"/>
    <x v="6"/>
    <x v="0"/>
    <x v="3"/>
    <x v="0"/>
    <n v="1.2488369354658941"/>
    <x v="0"/>
    <x v="0"/>
    <n v="0"/>
    <x v="0"/>
  </r>
  <r>
    <n v="69123"/>
    <n v="41"/>
    <n v="41"/>
    <n v="41"/>
    <n v="41"/>
    <m/>
    <m/>
    <m/>
    <n v="506.41315147309336"/>
    <x v="5"/>
    <x v="0"/>
    <x v="3"/>
    <x v="0"/>
    <x v="6"/>
    <x v="0"/>
    <x v="3"/>
    <x v="0"/>
    <n v="5.0641315147309338E-2"/>
    <x v="0"/>
    <x v="0"/>
    <n v="0"/>
    <x v="0"/>
  </r>
  <r>
    <n v="69123"/>
    <n v="41"/>
    <n v="41"/>
    <n v="41"/>
    <n v="41"/>
    <m/>
    <m/>
    <m/>
    <n v="9328.1386513952293"/>
    <x v="5"/>
    <x v="0"/>
    <x v="3"/>
    <x v="0"/>
    <x v="6"/>
    <x v="0"/>
    <x v="3"/>
    <x v="0"/>
    <n v="0.93281386513952291"/>
    <x v="0"/>
    <x v="0"/>
    <n v="0"/>
    <x v="0"/>
  </r>
  <r>
    <n v="69123"/>
    <n v="41"/>
    <n v="41"/>
    <n v="41"/>
    <n v="41"/>
    <m/>
    <m/>
    <m/>
    <n v="9142.4021034712077"/>
    <x v="5"/>
    <x v="0"/>
    <x v="3"/>
    <x v="0"/>
    <x v="6"/>
    <x v="0"/>
    <x v="3"/>
    <x v="0"/>
    <n v="0.91424021034712077"/>
    <x v="0"/>
    <x v="0"/>
    <n v="0"/>
    <x v="0"/>
  </r>
  <r>
    <n v="69123"/>
    <n v="41"/>
    <n v="41"/>
    <n v="41"/>
    <n v="41"/>
    <m/>
    <m/>
    <m/>
    <n v="33587.479266159142"/>
    <x v="5"/>
    <x v="0"/>
    <x v="3"/>
    <x v="0"/>
    <x v="6"/>
    <x v="0"/>
    <x v="3"/>
    <x v="0"/>
    <n v="3.3587479266159144"/>
    <x v="0"/>
    <x v="0"/>
    <n v="0"/>
    <x v="0"/>
  </r>
  <r>
    <n v="69123"/>
    <n v="41"/>
    <n v="41"/>
    <n v="41"/>
    <n v="51"/>
    <m/>
    <m/>
    <m/>
    <n v="21026.856000451306"/>
    <x v="5"/>
    <x v="0"/>
    <x v="3"/>
    <x v="0"/>
    <x v="6"/>
    <x v="0"/>
    <x v="10"/>
    <x v="4"/>
    <n v="2.1026856000451306"/>
    <x v="0"/>
    <x v="0"/>
    <n v="1"/>
    <x v="0"/>
  </r>
  <r>
    <n v="69123"/>
    <n v="41"/>
    <n v="41"/>
    <n v="41"/>
    <n v="41"/>
    <m/>
    <m/>
    <m/>
    <n v="24502.231316229045"/>
    <x v="5"/>
    <x v="0"/>
    <x v="3"/>
    <x v="0"/>
    <x v="6"/>
    <x v="0"/>
    <x v="3"/>
    <x v="0"/>
    <n v="2.4502231316229044"/>
    <x v="0"/>
    <x v="0"/>
    <n v="0"/>
    <x v="0"/>
  </r>
  <r>
    <n v="69123"/>
    <n v="41"/>
    <n v="41"/>
    <n v="41"/>
    <n v="41"/>
    <m/>
    <m/>
    <m/>
    <n v="42283.054973512284"/>
    <x v="5"/>
    <x v="0"/>
    <x v="3"/>
    <x v="0"/>
    <x v="6"/>
    <x v="0"/>
    <x v="3"/>
    <x v="0"/>
    <n v="4.2283054973512284"/>
    <x v="0"/>
    <x v="0"/>
    <n v="0"/>
    <x v="0"/>
  </r>
  <r>
    <n v="69123"/>
    <n v="41"/>
    <n v="41"/>
    <n v="41"/>
    <n v="41"/>
    <m/>
    <m/>
    <m/>
    <n v="15010.475700232168"/>
    <x v="5"/>
    <x v="0"/>
    <x v="3"/>
    <x v="0"/>
    <x v="6"/>
    <x v="0"/>
    <x v="3"/>
    <x v="0"/>
    <n v="1.5010475700232166"/>
    <x v="0"/>
    <x v="0"/>
    <n v="0"/>
    <x v="0"/>
  </r>
  <r>
    <n v="69123"/>
    <n v="41"/>
    <n v="41"/>
    <n v="41"/>
    <n v="41"/>
    <m/>
    <m/>
    <m/>
    <n v="6902.589867719822"/>
    <x v="5"/>
    <x v="0"/>
    <x v="3"/>
    <x v="0"/>
    <x v="6"/>
    <x v="0"/>
    <x v="3"/>
    <x v="0"/>
    <n v="0.69025898677198216"/>
    <x v="0"/>
    <x v="0"/>
    <n v="0"/>
    <x v="0"/>
  </r>
  <r>
    <n v="69123"/>
    <n v="41"/>
    <n v="41"/>
    <n v="41"/>
    <n v="41"/>
    <m/>
    <m/>
    <m/>
    <n v="12937.239467820469"/>
    <x v="5"/>
    <x v="0"/>
    <x v="3"/>
    <x v="0"/>
    <x v="6"/>
    <x v="0"/>
    <x v="3"/>
    <x v="0"/>
    <n v="1.2937239467820469"/>
    <x v="0"/>
    <x v="0"/>
    <n v="0"/>
    <x v="0"/>
  </r>
  <r>
    <n v="69123"/>
    <n v="41"/>
    <n v="41"/>
    <n v="41"/>
    <n v="41"/>
    <m/>
    <m/>
    <m/>
    <n v="10453.586840778475"/>
    <x v="5"/>
    <x v="0"/>
    <x v="3"/>
    <x v="0"/>
    <x v="6"/>
    <x v="0"/>
    <x v="3"/>
    <x v="0"/>
    <n v="1.0453586840778475"/>
    <x v="0"/>
    <x v="0"/>
    <n v="0"/>
    <x v="0"/>
  </r>
  <r>
    <n v="69123"/>
    <n v="41"/>
    <n v="41"/>
    <n v="41"/>
    <n v="41"/>
    <m/>
    <m/>
    <m/>
    <n v="9909.3413671459257"/>
    <x v="5"/>
    <x v="0"/>
    <x v="3"/>
    <x v="0"/>
    <x v="6"/>
    <x v="0"/>
    <x v="3"/>
    <x v="0"/>
    <n v="0.99093413671459252"/>
    <x v="0"/>
    <x v="0"/>
    <n v="0"/>
    <x v="0"/>
  </r>
  <r>
    <n v="69123"/>
    <n v="41"/>
    <n v="41"/>
    <n v="41"/>
    <n v="41"/>
    <m/>
    <m/>
    <m/>
    <n v="28612.759930553068"/>
    <x v="5"/>
    <x v="0"/>
    <x v="3"/>
    <x v="0"/>
    <x v="6"/>
    <x v="0"/>
    <x v="3"/>
    <x v="0"/>
    <n v="2.8612759930553069"/>
    <x v="0"/>
    <x v="0"/>
    <n v="0"/>
    <x v="0"/>
  </r>
  <r>
    <n v="69123"/>
    <n v="41"/>
    <n v="41"/>
    <n v="41"/>
    <n v="41"/>
    <m/>
    <m/>
    <m/>
    <n v="11952.209833233153"/>
    <x v="5"/>
    <x v="0"/>
    <x v="3"/>
    <x v="0"/>
    <x v="6"/>
    <x v="0"/>
    <x v="3"/>
    <x v="0"/>
    <n v="1.1952209833233154"/>
    <x v="0"/>
    <x v="0"/>
    <n v="0"/>
    <x v="0"/>
  </r>
  <r>
    <n v="69123"/>
    <n v="41"/>
    <n v="41"/>
    <n v="41"/>
    <n v="41"/>
    <m/>
    <m/>
    <m/>
    <n v="10747.093356033258"/>
    <x v="5"/>
    <x v="0"/>
    <x v="3"/>
    <x v="0"/>
    <x v="6"/>
    <x v="0"/>
    <x v="3"/>
    <x v="0"/>
    <n v="1.0747093356033257"/>
    <x v="0"/>
    <x v="0"/>
    <n v="0"/>
    <x v="0"/>
  </r>
  <r>
    <n v="69123"/>
    <n v="41"/>
    <n v="41"/>
    <n v="41"/>
    <n v="41"/>
    <m/>
    <m/>
    <m/>
    <n v="21252.639438480077"/>
    <x v="5"/>
    <x v="0"/>
    <x v="3"/>
    <x v="0"/>
    <x v="6"/>
    <x v="0"/>
    <x v="3"/>
    <x v="0"/>
    <n v="2.1252639438480077"/>
    <x v="0"/>
    <x v="0"/>
    <n v="0"/>
    <x v="0"/>
  </r>
  <r>
    <n v="69123"/>
    <n v="41"/>
    <n v="41"/>
    <n v="41"/>
    <n v="41"/>
    <m/>
    <m/>
    <m/>
    <n v="42.37750549485061"/>
    <x v="5"/>
    <x v="0"/>
    <x v="3"/>
    <x v="0"/>
    <x v="6"/>
    <x v="0"/>
    <x v="3"/>
    <x v="0"/>
    <n v="4.2377505494850609E-3"/>
    <x v="0"/>
    <x v="0"/>
    <n v="0"/>
    <x v="0"/>
  </r>
  <r>
    <n v="69123"/>
    <n v="41"/>
    <n v="41"/>
    <n v="41"/>
    <n v="41"/>
    <m/>
    <m/>
    <m/>
    <n v="17264.250010801457"/>
    <x v="5"/>
    <x v="0"/>
    <x v="3"/>
    <x v="0"/>
    <x v="6"/>
    <x v="0"/>
    <x v="3"/>
    <x v="0"/>
    <n v="1.7264250010801458"/>
    <x v="0"/>
    <x v="0"/>
    <n v="0"/>
    <x v="0"/>
  </r>
  <r>
    <n v="69123"/>
    <n v="41"/>
    <n v="41"/>
    <n v="41"/>
    <n v="41"/>
    <m/>
    <m/>
    <m/>
    <n v="15556.559810025205"/>
    <x v="5"/>
    <x v="0"/>
    <x v="3"/>
    <x v="0"/>
    <x v="6"/>
    <x v="0"/>
    <x v="3"/>
    <x v="0"/>
    <n v="1.5556559810025206"/>
    <x v="0"/>
    <x v="0"/>
    <n v="0"/>
    <x v="0"/>
  </r>
  <r>
    <n v="69123"/>
    <n v="41"/>
    <n v="41"/>
    <n v="41"/>
    <n v="41"/>
    <m/>
    <m/>
    <m/>
    <n v="9090.3158385924271"/>
    <x v="5"/>
    <x v="0"/>
    <x v="3"/>
    <x v="0"/>
    <x v="6"/>
    <x v="0"/>
    <x v="3"/>
    <x v="0"/>
    <n v="0.90903158385924276"/>
    <x v="0"/>
    <x v="0"/>
    <n v="0"/>
    <x v="0"/>
  </r>
  <r>
    <n v="69123"/>
    <n v="41"/>
    <n v="41"/>
    <n v="41"/>
    <n v="41"/>
    <m/>
    <m/>
    <m/>
    <n v="44191.610405106912"/>
    <x v="5"/>
    <x v="0"/>
    <x v="3"/>
    <x v="0"/>
    <x v="6"/>
    <x v="0"/>
    <x v="3"/>
    <x v="0"/>
    <n v="4.4191610405106916"/>
    <x v="0"/>
    <x v="0"/>
    <n v="0"/>
    <x v="0"/>
  </r>
  <r>
    <n v="69123"/>
    <n v="41"/>
    <n v="41"/>
    <n v="41"/>
    <n v="41"/>
    <m/>
    <m/>
    <m/>
    <n v="12078.636491023053"/>
    <x v="5"/>
    <x v="0"/>
    <x v="3"/>
    <x v="0"/>
    <x v="6"/>
    <x v="0"/>
    <x v="3"/>
    <x v="0"/>
    <n v="1.2078636491023054"/>
    <x v="0"/>
    <x v="0"/>
    <n v="0"/>
    <x v="0"/>
  </r>
  <r>
    <n v="69123"/>
    <n v="41"/>
    <n v="41"/>
    <n v="41"/>
    <n v="41"/>
    <m/>
    <m/>
    <m/>
    <n v="9449.6051105273837"/>
    <x v="5"/>
    <x v="0"/>
    <x v="3"/>
    <x v="0"/>
    <x v="6"/>
    <x v="0"/>
    <x v="3"/>
    <x v="0"/>
    <n v="0.94496051105273837"/>
    <x v="0"/>
    <x v="0"/>
    <n v="0"/>
    <x v="0"/>
  </r>
  <r>
    <n v="69123"/>
    <n v="41"/>
    <n v="41"/>
    <n v="41"/>
    <n v="41"/>
    <m/>
    <m/>
    <m/>
    <n v="23000.813156876771"/>
    <x v="5"/>
    <x v="0"/>
    <x v="3"/>
    <x v="0"/>
    <x v="6"/>
    <x v="0"/>
    <x v="3"/>
    <x v="0"/>
    <n v="2.3000813156876769"/>
    <x v="0"/>
    <x v="0"/>
    <n v="0"/>
    <x v="0"/>
  </r>
  <r>
    <n v="69123"/>
    <n v="41"/>
    <n v="41"/>
    <n v="41"/>
    <n v="41"/>
    <m/>
    <m/>
    <m/>
    <n v="9004.5912474652287"/>
    <x v="5"/>
    <x v="0"/>
    <x v="3"/>
    <x v="0"/>
    <x v="6"/>
    <x v="0"/>
    <x v="3"/>
    <x v="0"/>
    <n v="0.9004591247465229"/>
    <x v="0"/>
    <x v="0"/>
    <n v="0"/>
    <x v="0"/>
  </r>
  <r>
    <n v="69123"/>
    <n v="41"/>
    <n v="41"/>
    <n v="41"/>
    <n v="41"/>
    <m/>
    <m/>
    <m/>
    <n v="38110.081156893168"/>
    <x v="5"/>
    <x v="0"/>
    <x v="3"/>
    <x v="0"/>
    <x v="6"/>
    <x v="0"/>
    <x v="3"/>
    <x v="0"/>
    <n v="3.811008115689317"/>
    <x v="0"/>
    <x v="0"/>
    <n v="0"/>
    <x v="0"/>
  </r>
  <r>
    <n v="69123"/>
    <n v="41"/>
    <n v="41"/>
    <n v="41"/>
    <n v="41"/>
    <m/>
    <m/>
    <m/>
    <n v="10310.323863773416"/>
    <x v="5"/>
    <x v="0"/>
    <x v="3"/>
    <x v="0"/>
    <x v="6"/>
    <x v="0"/>
    <x v="3"/>
    <x v="0"/>
    <n v="1.0310323863773416"/>
    <x v="0"/>
    <x v="0"/>
    <n v="0"/>
    <x v="0"/>
  </r>
  <r>
    <n v="69123"/>
    <n v="41"/>
    <n v="41"/>
    <n v="41"/>
    <n v="41"/>
    <m/>
    <m/>
    <m/>
    <n v="23446.510416698791"/>
    <x v="5"/>
    <x v="0"/>
    <x v="3"/>
    <x v="0"/>
    <x v="6"/>
    <x v="0"/>
    <x v="3"/>
    <x v="0"/>
    <n v="2.3446510416698789"/>
    <x v="0"/>
    <x v="0"/>
    <n v="0"/>
    <x v="0"/>
  </r>
  <r>
    <n v="69123"/>
    <n v="41"/>
    <n v="41"/>
    <n v="41"/>
    <n v="41"/>
    <m/>
    <m/>
    <m/>
    <n v="23.593855585598796"/>
    <x v="5"/>
    <x v="0"/>
    <x v="3"/>
    <x v="0"/>
    <x v="6"/>
    <x v="0"/>
    <x v="3"/>
    <x v="0"/>
    <n v="2.3593855585598796E-3"/>
    <x v="0"/>
    <x v="0"/>
    <n v="0"/>
    <x v="0"/>
  </r>
  <r>
    <n v="69123"/>
    <n v="41"/>
    <n v="41"/>
    <n v="41"/>
    <n v="41"/>
    <m/>
    <m/>
    <m/>
    <n v="23697.834285507623"/>
    <x v="5"/>
    <x v="0"/>
    <x v="3"/>
    <x v="0"/>
    <x v="6"/>
    <x v="0"/>
    <x v="3"/>
    <x v="0"/>
    <n v="2.3697834285507624"/>
    <x v="0"/>
    <x v="0"/>
    <n v="0"/>
    <x v="0"/>
  </r>
  <r>
    <n v="69123"/>
    <n v="41"/>
    <n v="41"/>
    <n v="41"/>
    <n v="41"/>
    <m/>
    <m/>
    <m/>
    <n v="16411.251123021095"/>
    <x v="5"/>
    <x v="0"/>
    <x v="3"/>
    <x v="0"/>
    <x v="6"/>
    <x v="0"/>
    <x v="3"/>
    <x v="0"/>
    <n v="1.6411251123021096"/>
    <x v="0"/>
    <x v="0"/>
    <n v="0"/>
    <x v="0"/>
  </r>
  <r>
    <n v="69123"/>
    <n v="41"/>
    <n v="41"/>
    <n v="41"/>
    <n v="41"/>
    <m/>
    <m/>
    <m/>
    <n v="25661.624269944939"/>
    <x v="5"/>
    <x v="0"/>
    <x v="3"/>
    <x v="0"/>
    <x v="6"/>
    <x v="0"/>
    <x v="3"/>
    <x v="0"/>
    <n v="2.5661624269944938"/>
    <x v="0"/>
    <x v="0"/>
    <n v="0"/>
    <x v="0"/>
  </r>
  <r>
    <n v="69123"/>
    <n v="41"/>
    <n v="41"/>
    <n v="41"/>
    <n v="41"/>
    <m/>
    <m/>
    <m/>
    <n v="56165.264203281709"/>
    <x v="5"/>
    <x v="0"/>
    <x v="3"/>
    <x v="0"/>
    <x v="6"/>
    <x v="0"/>
    <x v="3"/>
    <x v="0"/>
    <n v="5.6165264203281708"/>
    <x v="0"/>
    <x v="0"/>
    <n v="0"/>
    <x v="0"/>
  </r>
  <r>
    <n v="69123"/>
    <n v="41"/>
    <n v="41"/>
    <n v="41"/>
    <n v="41"/>
    <m/>
    <m/>
    <m/>
    <n v="19232.734846371131"/>
    <x v="5"/>
    <x v="0"/>
    <x v="3"/>
    <x v="0"/>
    <x v="6"/>
    <x v="0"/>
    <x v="3"/>
    <x v="0"/>
    <n v="1.9232734846371131"/>
    <x v="0"/>
    <x v="0"/>
    <n v="0"/>
    <x v="0"/>
  </r>
  <r>
    <n v="69123"/>
    <n v="41"/>
    <n v="41"/>
    <n v="41"/>
    <n v="41"/>
    <m/>
    <m/>
    <m/>
    <n v="10284.755918153192"/>
    <x v="5"/>
    <x v="0"/>
    <x v="3"/>
    <x v="0"/>
    <x v="6"/>
    <x v="0"/>
    <x v="3"/>
    <x v="0"/>
    <n v="1.0284755918153192"/>
    <x v="0"/>
    <x v="0"/>
    <n v="0"/>
    <x v="0"/>
  </r>
  <r>
    <n v="69123"/>
    <n v="41"/>
    <n v="41"/>
    <n v="41"/>
    <n v="41"/>
    <m/>
    <m/>
    <m/>
    <n v="9976.5621506351217"/>
    <x v="5"/>
    <x v="0"/>
    <x v="3"/>
    <x v="0"/>
    <x v="6"/>
    <x v="0"/>
    <x v="3"/>
    <x v="0"/>
    <n v="0.99765621506351221"/>
    <x v="0"/>
    <x v="0"/>
    <n v="0"/>
    <x v="0"/>
  </r>
  <r>
    <n v="69123"/>
    <n v="41"/>
    <n v="41"/>
    <n v="41"/>
    <n v="41"/>
    <m/>
    <m/>
    <m/>
    <n v="11775.722760510205"/>
    <x v="5"/>
    <x v="0"/>
    <x v="3"/>
    <x v="0"/>
    <x v="6"/>
    <x v="0"/>
    <x v="3"/>
    <x v="0"/>
    <n v="1.1775722760510206"/>
    <x v="0"/>
    <x v="0"/>
    <n v="0"/>
    <x v="0"/>
  </r>
  <r>
    <n v="69123"/>
    <n v="41"/>
    <n v="41"/>
    <n v="41"/>
    <n v="41"/>
    <m/>
    <m/>
    <m/>
    <n v="15890.929072472312"/>
    <x v="5"/>
    <x v="0"/>
    <x v="3"/>
    <x v="0"/>
    <x v="6"/>
    <x v="0"/>
    <x v="3"/>
    <x v="0"/>
    <n v="1.5890929072472313"/>
    <x v="0"/>
    <x v="0"/>
    <n v="0"/>
    <x v="0"/>
  </r>
  <r>
    <n v="69123"/>
    <n v="41"/>
    <n v="41"/>
    <n v="41"/>
    <n v="41"/>
    <m/>
    <m/>
    <m/>
    <n v="37638.726503260441"/>
    <x v="5"/>
    <x v="0"/>
    <x v="3"/>
    <x v="0"/>
    <x v="6"/>
    <x v="0"/>
    <x v="3"/>
    <x v="0"/>
    <n v="3.7638726503260442"/>
    <x v="0"/>
    <x v="0"/>
    <n v="0"/>
    <x v="0"/>
  </r>
  <r>
    <n v="69123"/>
    <n v="41"/>
    <n v="41"/>
    <n v="41"/>
    <n v="41"/>
    <m/>
    <m/>
    <m/>
    <n v="18805.860272699869"/>
    <x v="5"/>
    <x v="0"/>
    <x v="3"/>
    <x v="0"/>
    <x v="6"/>
    <x v="0"/>
    <x v="3"/>
    <x v="0"/>
    <n v="1.8805860272699868"/>
    <x v="0"/>
    <x v="0"/>
    <n v="0"/>
    <x v="0"/>
  </r>
  <r>
    <n v="69123"/>
    <n v="41"/>
    <n v="41"/>
    <n v="41"/>
    <n v="41"/>
    <m/>
    <m/>
    <m/>
    <n v="14119.97895471037"/>
    <x v="5"/>
    <x v="0"/>
    <x v="3"/>
    <x v="0"/>
    <x v="6"/>
    <x v="0"/>
    <x v="3"/>
    <x v="0"/>
    <n v="1.411997895471037"/>
    <x v="0"/>
    <x v="0"/>
    <n v="0"/>
    <x v="0"/>
  </r>
  <r>
    <n v="69123"/>
    <n v="41"/>
    <n v="41"/>
    <n v="41"/>
    <n v="41"/>
    <m/>
    <m/>
    <m/>
    <n v="87256.765789524696"/>
    <x v="5"/>
    <x v="0"/>
    <x v="3"/>
    <x v="0"/>
    <x v="6"/>
    <x v="0"/>
    <x v="3"/>
    <x v="0"/>
    <n v="8.72567657895247"/>
    <x v="0"/>
    <x v="0"/>
    <n v="0"/>
    <x v="0"/>
  </r>
  <r>
    <n v="69123"/>
    <n v="41"/>
    <n v="41"/>
    <n v="41"/>
    <n v="41"/>
    <m/>
    <m/>
    <m/>
    <n v="8092.4648240434462"/>
    <x v="5"/>
    <x v="0"/>
    <x v="3"/>
    <x v="0"/>
    <x v="6"/>
    <x v="0"/>
    <x v="3"/>
    <x v="0"/>
    <n v="0.8092464824043446"/>
    <x v="0"/>
    <x v="0"/>
    <n v="0"/>
    <x v="0"/>
  </r>
  <r>
    <n v="69123"/>
    <n v="41"/>
    <n v="41"/>
    <n v="41"/>
    <n v="41"/>
    <m/>
    <m/>
    <m/>
    <n v="18.154647497100839"/>
    <x v="5"/>
    <x v="0"/>
    <x v="3"/>
    <x v="0"/>
    <x v="6"/>
    <x v="0"/>
    <x v="3"/>
    <x v="0"/>
    <n v="1.8154647497100839E-3"/>
    <x v="0"/>
    <x v="0"/>
    <n v="0"/>
    <x v="0"/>
  </r>
  <r>
    <n v="69123"/>
    <n v="41"/>
    <n v="41"/>
    <n v="41"/>
    <n v="41"/>
    <m/>
    <m/>
    <m/>
    <n v="11921.966517639505"/>
    <x v="5"/>
    <x v="0"/>
    <x v="3"/>
    <x v="0"/>
    <x v="6"/>
    <x v="0"/>
    <x v="3"/>
    <x v="0"/>
    <n v="1.1921966517639504"/>
    <x v="0"/>
    <x v="0"/>
    <n v="0"/>
    <x v="0"/>
  </r>
  <r>
    <n v="69123"/>
    <n v="41"/>
    <n v="41"/>
    <n v="41"/>
    <n v="41"/>
    <m/>
    <m/>
    <m/>
    <n v="5294.1192120949891"/>
    <x v="5"/>
    <x v="0"/>
    <x v="3"/>
    <x v="0"/>
    <x v="6"/>
    <x v="0"/>
    <x v="3"/>
    <x v="0"/>
    <n v="0.52941192120949887"/>
    <x v="0"/>
    <x v="0"/>
    <n v="0"/>
    <x v="0"/>
  </r>
  <r>
    <n v="69123"/>
    <n v="41"/>
    <n v="41"/>
    <n v="41"/>
    <n v="41"/>
    <m/>
    <m/>
    <m/>
    <n v="34857.531497779419"/>
    <x v="5"/>
    <x v="0"/>
    <x v="3"/>
    <x v="0"/>
    <x v="6"/>
    <x v="0"/>
    <x v="3"/>
    <x v="0"/>
    <n v="3.4857531497779419"/>
    <x v="0"/>
    <x v="0"/>
    <n v="0"/>
    <x v="0"/>
  </r>
  <r>
    <n v="69123"/>
    <n v="41"/>
    <n v="41"/>
    <n v="41"/>
    <n v="41"/>
    <m/>
    <m/>
    <m/>
    <n v="479656.05826418224"/>
    <x v="5"/>
    <x v="0"/>
    <x v="3"/>
    <x v="0"/>
    <x v="6"/>
    <x v="0"/>
    <x v="3"/>
    <x v="0"/>
    <n v="47.965605826418226"/>
    <x v="0"/>
    <x v="0"/>
    <n v="0"/>
    <x v="0"/>
  </r>
  <r>
    <n v="69123"/>
    <n v="41"/>
    <n v="41"/>
    <n v="41"/>
    <n v="41"/>
    <m/>
    <m/>
    <m/>
    <n v="78281.475949754691"/>
    <x v="5"/>
    <x v="0"/>
    <x v="3"/>
    <x v="0"/>
    <x v="6"/>
    <x v="0"/>
    <x v="3"/>
    <x v="0"/>
    <n v="7.8281475949754693"/>
    <x v="0"/>
    <x v="0"/>
    <n v="0"/>
    <x v="0"/>
  </r>
  <r>
    <n v="69266"/>
    <n v="41"/>
    <n v="41"/>
    <n v="41"/>
    <n v="41"/>
    <m/>
    <m/>
    <m/>
    <n v="12775.207704768904"/>
    <x v="5"/>
    <x v="0"/>
    <x v="3"/>
    <x v="0"/>
    <x v="6"/>
    <x v="0"/>
    <x v="3"/>
    <x v="0"/>
    <n v="1.2775207704768903"/>
    <x v="0"/>
    <x v="0"/>
    <n v="0"/>
    <x v="0"/>
  </r>
  <r>
    <n v="69266"/>
    <n v="41"/>
    <n v="41"/>
    <n v="41"/>
    <n v="41"/>
    <m/>
    <m/>
    <m/>
    <n v="14806.815630819678"/>
    <x v="5"/>
    <x v="0"/>
    <x v="3"/>
    <x v="0"/>
    <x v="6"/>
    <x v="0"/>
    <x v="3"/>
    <x v="0"/>
    <n v="1.4806815630819679"/>
    <x v="0"/>
    <x v="0"/>
    <n v="0"/>
    <x v="0"/>
  </r>
  <r>
    <n v="69266"/>
    <n v="41"/>
    <n v="41"/>
    <n v="41"/>
    <n v="41"/>
    <m/>
    <m/>
    <m/>
    <n v="15730.181676405644"/>
    <x v="5"/>
    <x v="0"/>
    <x v="3"/>
    <x v="0"/>
    <x v="6"/>
    <x v="0"/>
    <x v="3"/>
    <x v="0"/>
    <n v="1.5730181676405643"/>
    <x v="0"/>
    <x v="0"/>
    <n v="0"/>
    <x v="0"/>
  </r>
  <r>
    <n v="69266"/>
    <n v="41"/>
    <n v="41"/>
    <n v="41"/>
    <n v="31"/>
    <m/>
    <m/>
    <m/>
    <n v="6110.5988548722453"/>
    <x v="5"/>
    <x v="0"/>
    <x v="3"/>
    <x v="0"/>
    <x v="6"/>
    <x v="0"/>
    <x v="1"/>
    <x v="1"/>
    <n v="0.61105988548722456"/>
    <x v="0"/>
    <x v="0"/>
    <n v="1"/>
    <x v="0"/>
  </r>
  <r>
    <n v="69266"/>
    <n v="41"/>
    <n v="41"/>
    <n v="41"/>
    <n v="41"/>
    <m/>
    <m/>
    <m/>
    <n v="4208.2632342135357"/>
    <x v="5"/>
    <x v="0"/>
    <x v="3"/>
    <x v="0"/>
    <x v="6"/>
    <x v="0"/>
    <x v="3"/>
    <x v="0"/>
    <n v="0.42082632342135357"/>
    <x v="0"/>
    <x v="0"/>
    <n v="0"/>
    <x v="0"/>
  </r>
  <r>
    <n v="69266"/>
    <n v="41"/>
    <n v="41"/>
    <n v="41"/>
    <n v="41"/>
    <m/>
    <m/>
    <m/>
    <n v="5091.6835606690411"/>
    <x v="5"/>
    <x v="0"/>
    <x v="3"/>
    <x v="0"/>
    <x v="6"/>
    <x v="0"/>
    <x v="3"/>
    <x v="0"/>
    <n v="0.50916835606690414"/>
    <x v="0"/>
    <x v="0"/>
    <n v="0"/>
    <x v="0"/>
  </r>
  <r>
    <n v="69266"/>
    <n v="41"/>
    <n v="41"/>
    <n v="41"/>
    <n v="41"/>
    <m/>
    <m/>
    <m/>
    <n v="9167.9814301834886"/>
    <x v="5"/>
    <x v="0"/>
    <x v="3"/>
    <x v="0"/>
    <x v="6"/>
    <x v="0"/>
    <x v="3"/>
    <x v="0"/>
    <n v="0.91679814301834883"/>
    <x v="0"/>
    <x v="0"/>
    <n v="0"/>
    <x v="0"/>
  </r>
  <r>
    <n v="69266"/>
    <n v="41"/>
    <n v="41"/>
    <n v="41"/>
    <n v="41"/>
    <m/>
    <m/>
    <m/>
    <n v="11600.341313242248"/>
    <x v="5"/>
    <x v="0"/>
    <x v="3"/>
    <x v="0"/>
    <x v="6"/>
    <x v="0"/>
    <x v="3"/>
    <x v="0"/>
    <n v="1.1600341313242248"/>
    <x v="0"/>
    <x v="0"/>
    <n v="0"/>
    <x v="0"/>
  </r>
  <r>
    <n v="69266"/>
    <n v="41"/>
    <n v="41"/>
    <n v="41"/>
    <n v="41"/>
    <m/>
    <m/>
    <m/>
    <n v="9701.146258212606"/>
    <x v="5"/>
    <x v="0"/>
    <x v="3"/>
    <x v="0"/>
    <x v="6"/>
    <x v="0"/>
    <x v="3"/>
    <x v="0"/>
    <n v="0.97011462582126062"/>
    <x v="0"/>
    <x v="0"/>
    <n v="0"/>
    <x v="0"/>
  </r>
  <r>
    <n v="69266"/>
    <n v="41"/>
    <n v="41"/>
    <n v="41"/>
    <n v="41"/>
    <m/>
    <m/>
    <m/>
    <n v="10934.85463680959"/>
    <x v="5"/>
    <x v="0"/>
    <x v="3"/>
    <x v="0"/>
    <x v="6"/>
    <x v="0"/>
    <x v="3"/>
    <x v="0"/>
    <n v="1.093485463680959"/>
    <x v="0"/>
    <x v="0"/>
    <n v="0"/>
    <x v="0"/>
  </r>
  <r>
    <n v="69266"/>
    <n v="41"/>
    <n v="41"/>
    <n v="41"/>
    <n v="41"/>
    <m/>
    <m/>
    <m/>
    <n v="17235.755962940235"/>
    <x v="5"/>
    <x v="0"/>
    <x v="3"/>
    <x v="0"/>
    <x v="6"/>
    <x v="0"/>
    <x v="3"/>
    <x v="0"/>
    <n v="1.7235755962940236"/>
    <x v="0"/>
    <x v="0"/>
    <n v="0"/>
    <x v="0"/>
  </r>
  <r>
    <n v="69266"/>
    <n v="41"/>
    <n v="41"/>
    <n v="41"/>
    <n v="41"/>
    <m/>
    <m/>
    <m/>
    <n v="10312.478515971969"/>
    <x v="5"/>
    <x v="0"/>
    <x v="3"/>
    <x v="0"/>
    <x v="6"/>
    <x v="0"/>
    <x v="3"/>
    <x v="0"/>
    <n v="1.0312478515971968"/>
    <x v="0"/>
    <x v="0"/>
    <n v="0"/>
    <x v="0"/>
  </r>
  <r>
    <n v="69266"/>
    <n v="41"/>
    <n v="41"/>
    <n v="41"/>
    <n v="41"/>
    <m/>
    <m/>
    <m/>
    <n v="197.83975308228906"/>
    <x v="5"/>
    <x v="0"/>
    <x v="3"/>
    <x v="0"/>
    <x v="6"/>
    <x v="0"/>
    <x v="3"/>
    <x v="0"/>
    <n v="1.9783975308228906E-2"/>
    <x v="0"/>
    <x v="0"/>
    <n v="0"/>
    <x v="0"/>
  </r>
  <r>
    <n v="69266"/>
    <n v="41"/>
    <n v="41"/>
    <n v="41"/>
    <n v="41"/>
    <m/>
    <m/>
    <m/>
    <n v="25482.021300387507"/>
    <x v="5"/>
    <x v="0"/>
    <x v="3"/>
    <x v="0"/>
    <x v="6"/>
    <x v="0"/>
    <x v="3"/>
    <x v="0"/>
    <n v="2.5482021300387507"/>
    <x v="0"/>
    <x v="0"/>
    <n v="0"/>
    <x v="0"/>
  </r>
  <r>
    <n v="69266"/>
    <n v="41"/>
    <n v="41"/>
    <n v="41"/>
    <n v="41"/>
    <m/>
    <m/>
    <m/>
    <n v="9512.1710373653696"/>
    <x v="5"/>
    <x v="0"/>
    <x v="3"/>
    <x v="0"/>
    <x v="6"/>
    <x v="0"/>
    <x v="3"/>
    <x v="0"/>
    <n v="0.95121710373653701"/>
    <x v="0"/>
    <x v="0"/>
    <n v="0"/>
    <x v="0"/>
  </r>
  <r>
    <n v="69266"/>
    <n v="41"/>
    <n v="41"/>
    <n v="41"/>
    <n v="41"/>
    <m/>
    <m/>
    <m/>
    <n v="17395.857229081463"/>
    <x v="5"/>
    <x v="0"/>
    <x v="3"/>
    <x v="0"/>
    <x v="6"/>
    <x v="0"/>
    <x v="3"/>
    <x v="0"/>
    <n v="1.7395857229081462"/>
    <x v="0"/>
    <x v="0"/>
    <n v="0"/>
    <x v="0"/>
  </r>
  <r>
    <n v="69266"/>
    <n v="41"/>
    <n v="41"/>
    <n v="41"/>
    <n v="41"/>
    <m/>
    <m/>
    <m/>
    <n v="23071.550501920992"/>
    <x v="5"/>
    <x v="0"/>
    <x v="3"/>
    <x v="0"/>
    <x v="6"/>
    <x v="0"/>
    <x v="3"/>
    <x v="0"/>
    <n v="2.3071550501920992"/>
    <x v="0"/>
    <x v="0"/>
    <n v="0"/>
    <x v="0"/>
  </r>
  <r>
    <n v="69266"/>
    <n v="41"/>
    <n v="41"/>
    <n v="41"/>
    <n v="41"/>
    <m/>
    <m/>
    <m/>
    <n v="4972.1682897016726"/>
    <x v="5"/>
    <x v="0"/>
    <x v="3"/>
    <x v="0"/>
    <x v="6"/>
    <x v="0"/>
    <x v="3"/>
    <x v="0"/>
    <n v="0.49721682897016728"/>
    <x v="0"/>
    <x v="0"/>
    <n v="0"/>
    <x v="0"/>
  </r>
  <r>
    <n v="69266"/>
    <n v="41"/>
    <n v="41"/>
    <n v="41"/>
    <n v="41"/>
    <m/>
    <m/>
    <m/>
    <n v="10739.569000172069"/>
    <x v="5"/>
    <x v="0"/>
    <x v="3"/>
    <x v="0"/>
    <x v="6"/>
    <x v="0"/>
    <x v="3"/>
    <x v="0"/>
    <n v="1.0739569000172069"/>
    <x v="0"/>
    <x v="0"/>
    <n v="0"/>
    <x v="0"/>
  </r>
  <r>
    <n v="69266"/>
    <n v="41"/>
    <n v="41"/>
    <n v="41"/>
    <n v="41"/>
    <m/>
    <m/>
    <m/>
    <n v="13331.6884406482"/>
    <x v="5"/>
    <x v="0"/>
    <x v="3"/>
    <x v="0"/>
    <x v="6"/>
    <x v="0"/>
    <x v="3"/>
    <x v="0"/>
    <n v="1.3331688440648199"/>
    <x v="0"/>
    <x v="0"/>
    <n v="0"/>
    <x v="0"/>
  </r>
  <r>
    <n v="69266"/>
    <n v="41"/>
    <n v="41"/>
    <n v="41"/>
    <n v="41"/>
    <m/>
    <m/>
    <m/>
    <n v="30818.620729053451"/>
    <x v="5"/>
    <x v="0"/>
    <x v="3"/>
    <x v="0"/>
    <x v="6"/>
    <x v="0"/>
    <x v="3"/>
    <x v="0"/>
    <n v="3.081862072905345"/>
    <x v="0"/>
    <x v="0"/>
    <n v="0"/>
    <x v="0"/>
  </r>
  <r>
    <n v="69266"/>
    <n v="41"/>
    <n v="41"/>
    <n v="41"/>
    <n v="41"/>
    <m/>
    <m/>
    <m/>
    <n v="12217.901510059099"/>
    <x v="5"/>
    <x v="0"/>
    <x v="3"/>
    <x v="0"/>
    <x v="6"/>
    <x v="0"/>
    <x v="3"/>
    <x v="0"/>
    <n v="1.2217901510059099"/>
    <x v="0"/>
    <x v="0"/>
    <n v="0"/>
    <x v="0"/>
  </r>
  <r>
    <n v="69266"/>
    <n v="41"/>
    <n v="41"/>
    <n v="41"/>
    <n v="41"/>
    <m/>
    <m/>
    <m/>
    <n v="16766.849448263813"/>
    <x v="5"/>
    <x v="0"/>
    <x v="3"/>
    <x v="0"/>
    <x v="6"/>
    <x v="0"/>
    <x v="3"/>
    <x v="0"/>
    <n v="1.6766849448263812"/>
    <x v="0"/>
    <x v="0"/>
    <n v="0"/>
    <x v="0"/>
  </r>
  <r>
    <n v="69266"/>
    <n v="41"/>
    <n v="41"/>
    <n v="41"/>
    <n v="41"/>
    <m/>
    <m/>
    <m/>
    <n v="13001.396626877313"/>
    <x v="5"/>
    <x v="0"/>
    <x v="3"/>
    <x v="0"/>
    <x v="6"/>
    <x v="0"/>
    <x v="3"/>
    <x v="0"/>
    <n v="1.3001396626877313"/>
    <x v="0"/>
    <x v="0"/>
    <n v="0"/>
    <x v="0"/>
  </r>
  <r>
    <n v="69266"/>
    <n v="41"/>
    <n v="41"/>
    <n v="41"/>
    <n v="41"/>
    <m/>
    <m/>
    <m/>
    <n v="9380.8808030263026"/>
    <x v="5"/>
    <x v="0"/>
    <x v="3"/>
    <x v="0"/>
    <x v="6"/>
    <x v="0"/>
    <x v="3"/>
    <x v="0"/>
    <n v="0.93808808030263025"/>
    <x v="0"/>
    <x v="0"/>
    <n v="0"/>
    <x v="0"/>
  </r>
  <r>
    <n v="69266"/>
    <n v="41"/>
    <n v="41"/>
    <n v="41"/>
    <n v="41"/>
    <m/>
    <m/>
    <m/>
    <n v="218345.34180251026"/>
    <x v="5"/>
    <x v="0"/>
    <x v="3"/>
    <x v="0"/>
    <x v="6"/>
    <x v="0"/>
    <x v="3"/>
    <x v="0"/>
    <n v="21.834534180251026"/>
    <x v="0"/>
    <x v="0"/>
    <n v="0"/>
    <x v="0"/>
  </r>
  <r>
    <n v="69266"/>
    <n v="41"/>
    <n v="41"/>
    <n v="41"/>
    <n v="41"/>
    <m/>
    <m/>
    <m/>
    <n v="27874.455258521393"/>
    <x v="5"/>
    <x v="0"/>
    <x v="3"/>
    <x v="0"/>
    <x v="6"/>
    <x v="0"/>
    <x v="3"/>
    <x v="0"/>
    <n v="2.7874455258521391"/>
    <x v="0"/>
    <x v="0"/>
    <n v="0"/>
    <x v="0"/>
  </r>
  <r>
    <n v="69266"/>
    <n v="41"/>
    <n v="41"/>
    <n v="41"/>
    <n v="41"/>
    <m/>
    <m/>
    <m/>
    <n v="1447.7801340531714"/>
    <x v="5"/>
    <x v="0"/>
    <x v="3"/>
    <x v="0"/>
    <x v="6"/>
    <x v="0"/>
    <x v="3"/>
    <x v="0"/>
    <n v="0.14477801340531715"/>
    <x v="0"/>
    <x v="0"/>
    <n v="0"/>
    <x v="0"/>
  </r>
  <r>
    <n v="69123"/>
    <n v="41"/>
    <n v="41"/>
    <n v="41"/>
    <n v="41"/>
    <m/>
    <m/>
    <m/>
    <n v="35561.078789627223"/>
    <x v="5"/>
    <x v="0"/>
    <x v="3"/>
    <x v="0"/>
    <x v="6"/>
    <x v="0"/>
    <x v="3"/>
    <x v="0"/>
    <n v="3.5561078789627225"/>
    <x v="0"/>
    <x v="0"/>
    <n v="0"/>
    <x v="0"/>
  </r>
  <r>
    <n v="69123"/>
    <n v="31"/>
    <n v="31"/>
    <n v="42"/>
    <n v="42"/>
    <m/>
    <m/>
    <m/>
    <n v="8.2089493809060059"/>
    <x v="1"/>
    <x v="1"/>
    <x v="2"/>
    <x v="1"/>
    <x v="7"/>
    <x v="0"/>
    <x v="5"/>
    <x v="0"/>
    <n v="8.2089493809060061E-4"/>
    <x v="0"/>
    <x v="1"/>
    <n v="0"/>
    <x v="1"/>
  </r>
  <r>
    <n v="69123"/>
    <n v="31"/>
    <n v="31"/>
    <n v="42"/>
    <n v="42"/>
    <m/>
    <m/>
    <m/>
    <n v="5.6328031590486773"/>
    <x v="1"/>
    <x v="1"/>
    <x v="2"/>
    <x v="1"/>
    <x v="7"/>
    <x v="0"/>
    <x v="5"/>
    <x v="0"/>
    <n v="5.6328031590486768E-4"/>
    <x v="0"/>
    <x v="1"/>
    <n v="0"/>
    <x v="1"/>
  </r>
  <r>
    <n v="69123"/>
    <n v="31"/>
    <n v="31"/>
    <n v="42"/>
    <n v="42"/>
    <m/>
    <m/>
    <m/>
    <n v="1.1740059330324575"/>
    <x v="1"/>
    <x v="1"/>
    <x v="2"/>
    <x v="1"/>
    <x v="7"/>
    <x v="0"/>
    <x v="5"/>
    <x v="0"/>
    <n v="1.1740059330324575E-4"/>
    <x v="0"/>
    <x v="1"/>
    <n v="0"/>
    <x v="1"/>
  </r>
  <r>
    <n v="69123"/>
    <n v="51"/>
    <n v="31"/>
    <n v="42"/>
    <n v="42"/>
    <m/>
    <m/>
    <m/>
    <n v="56628.282806847754"/>
    <x v="4"/>
    <x v="2"/>
    <x v="2"/>
    <x v="1"/>
    <x v="7"/>
    <x v="0"/>
    <x v="5"/>
    <x v="0"/>
    <n v="5.6628282806847752"/>
    <x v="1"/>
    <x v="1"/>
    <n v="0"/>
    <x v="1"/>
  </r>
  <r>
    <n v="69123"/>
    <n v="41"/>
    <n v="41"/>
    <n v="42"/>
    <n v="42"/>
    <m/>
    <m/>
    <m/>
    <n v="20489.405672776582"/>
    <x v="5"/>
    <x v="0"/>
    <x v="3"/>
    <x v="0"/>
    <x v="7"/>
    <x v="0"/>
    <x v="5"/>
    <x v="0"/>
    <n v="2.0489405672776582"/>
    <x v="0"/>
    <x v="0"/>
    <n v="0"/>
    <x v="0"/>
  </r>
  <r>
    <n v="69123"/>
    <n v="31"/>
    <n v="42"/>
    <n v="42"/>
    <n v="42"/>
    <m/>
    <m/>
    <m/>
    <n v="12100.761800137574"/>
    <x v="1"/>
    <x v="1"/>
    <x v="10"/>
    <x v="0"/>
    <x v="7"/>
    <x v="0"/>
    <x v="5"/>
    <x v="0"/>
    <n v="1.2100761800137574"/>
    <x v="1"/>
    <x v="0"/>
    <n v="0"/>
    <x v="1"/>
  </r>
  <r>
    <n v="69123"/>
    <n v="42"/>
    <n v="42"/>
    <n v="42"/>
    <n v="42"/>
    <m/>
    <m/>
    <m/>
    <n v="34285.037228902074"/>
    <x v="11"/>
    <x v="0"/>
    <x v="10"/>
    <x v="0"/>
    <x v="7"/>
    <x v="0"/>
    <x v="5"/>
    <x v="0"/>
    <n v="3.4285037228902073"/>
    <x v="0"/>
    <x v="0"/>
    <n v="0"/>
    <x v="0"/>
  </r>
  <r>
    <n v="69123"/>
    <n v="42"/>
    <n v="42"/>
    <n v="42"/>
    <n v="42"/>
    <m/>
    <m/>
    <m/>
    <n v="538471.87807599839"/>
    <x v="11"/>
    <x v="0"/>
    <x v="10"/>
    <x v="0"/>
    <x v="7"/>
    <x v="0"/>
    <x v="5"/>
    <x v="0"/>
    <n v="53.847187807599838"/>
    <x v="0"/>
    <x v="0"/>
    <n v="0"/>
    <x v="0"/>
  </r>
  <r>
    <n v="69123"/>
    <n v="42"/>
    <n v="42"/>
    <n v="42"/>
    <n v="42"/>
    <m/>
    <m/>
    <m/>
    <n v="0.23339353899163395"/>
    <x v="11"/>
    <x v="0"/>
    <x v="10"/>
    <x v="0"/>
    <x v="7"/>
    <x v="0"/>
    <x v="5"/>
    <x v="0"/>
    <n v="2.3339353899163394E-5"/>
    <x v="0"/>
    <x v="0"/>
    <n v="0"/>
    <x v="0"/>
  </r>
  <r>
    <n v="69123"/>
    <n v="42"/>
    <n v="42"/>
    <n v="42"/>
    <n v="42"/>
    <m/>
    <m/>
    <m/>
    <n v="0.55213114080894599"/>
    <x v="11"/>
    <x v="0"/>
    <x v="10"/>
    <x v="0"/>
    <x v="7"/>
    <x v="0"/>
    <x v="5"/>
    <x v="0"/>
    <n v="5.5213114080894601E-5"/>
    <x v="0"/>
    <x v="0"/>
    <n v="0"/>
    <x v="0"/>
  </r>
  <r>
    <n v="69123"/>
    <n v="42"/>
    <n v="42"/>
    <n v="42"/>
    <n v="42"/>
    <m/>
    <m/>
    <m/>
    <n v="56162.674987315178"/>
    <x v="11"/>
    <x v="0"/>
    <x v="10"/>
    <x v="0"/>
    <x v="7"/>
    <x v="0"/>
    <x v="5"/>
    <x v="0"/>
    <n v="5.616267498731518"/>
    <x v="0"/>
    <x v="0"/>
    <n v="0"/>
    <x v="0"/>
  </r>
  <r>
    <n v="69123"/>
    <n v="42"/>
    <n v="42"/>
    <n v="42"/>
    <n v="42"/>
    <m/>
    <m/>
    <m/>
    <n v="10484.813069696667"/>
    <x v="11"/>
    <x v="0"/>
    <x v="10"/>
    <x v="0"/>
    <x v="7"/>
    <x v="0"/>
    <x v="5"/>
    <x v="0"/>
    <n v="1.0484813069696668"/>
    <x v="0"/>
    <x v="0"/>
    <n v="0"/>
    <x v="0"/>
  </r>
  <r>
    <n v="69123"/>
    <n v="42"/>
    <n v="42"/>
    <n v="42"/>
    <n v="42"/>
    <m/>
    <m/>
    <m/>
    <n v="1.4288833618381673"/>
    <x v="11"/>
    <x v="0"/>
    <x v="10"/>
    <x v="0"/>
    <x v="7"/>
    <x v="0"/>
    <x v="5"/>
    <x v="0"/>
    <n v="1.4288833618381674E-4"/>
    <x v="0"/>
    <x v="0"/>
    <n v="0"/>
    <x v="0"/>
  </r>
  <r>
    <n v="69123"/>
    <n v="42"/>
    <n v="42"/>
    <n v="42"/>
    <n v="42"/>
    <m/>
    <m/>
    <m/>
    <n v="15390.018048115517"/>
    <x v="11"/>
    <x v="0"/>
    <x v="10"/>
    <x v="0"/>
    <x v="7"/>
    <x v="0"/>
    <x v="5"/>
    <x v="0"/>
    <n v="1.5390018048115517"/>
    <x v="0"/>
    <x v="0"/>
    <n v="0"/>
    <x v="0"/>
  </r>
  <r>
    <n v="69123"/>
    <n v="42"/>
    <n v="42"/>
    <n v="42"/>
    <n v="42"/>
    <m/>
    <m/>
    <m/>
    <n v="9582.6161301407919"/>
    <x v="11"/>
    <x v="0"/>
    <x v="10"/>
    <x v="0"/>
    <x v="7"/>
    <x v="0"/>
    <x v="5"/>
    <x v="0"/>
    <n v="0.95826161301407919"/>
    <x v="0"/>
    <x v="0"/>
    <n v="0"/>
    <x v="0"/>
  </r>
  <r>
    <n v="69123"/>
    <n v="42"/>
    <n v="42"/>
    <n v="42"/>
    <n v="42"/>
    <m/>
    <m/>
    <m/>
    <n v="4985.5430678867497"/>
    <x v="11"/>
    <x v="0"/>
    <x v="10"/>
    <x v="0"/>
    <x v="7"/>
    <x v="0"/>
    <x v="5"/>
    <x v="0"/>
    <n v="0.49855430678867496"/>
    <x v="0"/>
    <x v="0"/>
    <n v="0"/>
    <x v="0"/>
  </r>
  <r>
    <n v="69123"/>
    <n v="42"/>
    <n v="42"/>
    <n v="42"/>
    <n v="42"/>
    <m/>
    <m/>
    <m/>
    <n v="10997.248506604392"/>
    <x v="11"/>
    <x v="0"/>
    <x v="10"/>
    <x v="0"/>
    <x v="7"/>
    <x v="0"/>
    <x v="5"/>
    <x v="0"/>
    <n v="1.0997248506604391"/>
    <x v="0"/>
    <x v="0"/>
    <n v="0"/>
    <x v="0"/>
  </r>
  <r>
    <n v="69123"/>
    <n v="42"/>
    <n v="42"/>
    <n v="42"/>
    <n v="42"/>
    <m/>
    <m/>
    <m/>
    <n v="19619.348425625492"/>
    <x v="11"/>
    <x v="0"/>
    <x v="10"/>
    <x v="0"/>
    <x v="7"/>
    <x v="0"/>
    <x v="5"/>
    <x v="0"/>
    <n v="1.9619348425625491"/>
    <x v="0"/>
    <x v="0"/>
    <n v="0"/>
    <x v="0"/>
  </r>
  <r>
    <n v="69123"/>
    <n v="42"/>
    <n v="42"/>
    <n v="42"/>
    <n v="42"/>
    <m/>
    <m/>
    <m/>
    <n v="9378.2484284946986"/>
    <x v="11"/>
    <x v="0"/>
    <x v="10"/>
    <x v="0"/>
    <x v="7"/>
    <x v="0"/>
    <x v="5"/>
    <x v="0"/>
    <n v="0.93782484284946988"/>
    <x v="0"/>
    <x v="0"/>
    <n v="0"/>
    <x v="0"/>
  </r>
  <r>
    <n v="69123"/>
    <n v="42"/>
    <n v="42"/>
    <n v="42"/>
    <n v="42"/>
    <m/>
    <m/>
    <m/>
    <n v="10398.516410411759"/>
    <x v="11"/>
    <x v="0"/>
    <x v="10"/>
    <x v="0"/>
    <x v="7"/>
    <x v="0"/>
    <x v="5"/>
    <x v="0"/>
    <n v="1.039851641041176"/>
    <x v="0"/>
    <x v="0"/>
    <n v="0"/>
    <x v="0"/>
  </r>
  <r>
    <n v="69123"/>
    <n v="42"/>
    <n v="42"/>
    <n v="42"/>
    <n v="42"/>
    <m/>
    <m/>
    <m/>
    <n v="12292.797787052981"/>
    <x v="11"/>
    <x v="0"/>
    <x v="10"/>
    <x v="0"/>
    <x v="7"/>
    <x v="0"/>
    <x v="5"/>
    <x v="0"/>
    <n v="1.229279778705298"/>
    <x v="0"/>
    <x v="0"/>
    <n v="0"/>
    <x v="0"/>
  </r>
  <r>
    <n v="69123"/>
    <n v="42"/>
    <n v="42"/>
    <n v="42"/>
    <n v="42"/>
    <m/>
    <m/>
    <m/>
    <n v="10263.993713027408"/>
    <x v="11"/>
    <x v="0"/>
    <x v="10"/>
    <x v="0"/>
    <x v="7"/>
    <x v="0"/>
    <x v="5"/>
    <x v="0"/>
    <n v="1.0263993713027408"/>
    <x v="0"/>
    <x v="0"/>
    <n v="0"/>
    <x v="0"/>
  </r>
  <r>
    <n v="69123"/>
    <n v="42"/>
    <n v="42"/>
    <n v="42"/>
    <n v="42"/>
    <m/>
    <m/>
    <m/>
    <n v="11529.710847555931"/>
    <x v="11"/>
    <x v="0"/>
    <x v="10"/>
    <x v="0"/>
    <x v="7"/>
    <x v="0"/>
    <x v="5"/>
    <x v="0"/>
    <n v="1.1529710847555932"/>
    <x v="0"/>
    <x v="0"/>
    <n v="0"/>
    <x v="0"/>
  </r>
  <r>
    <n v="69123"/>
    <n v="42"/>
    <n v="42"/>
    <n v="42"/>
    <n v="42"/>
    <m/>
    <m/>
    <m/>
    <n v="10781.20600717687"/>
    <x v="11"/>
    <x v="0"/>
    <x v="10"/>
    <x v="0"/>
    <x v="7"/>
    <x v="0"/>
    <x v="5"/>
    <x v="0"/>
    <n v="1.0781206007176871"/>
    <x v="0"/>
    <x v="0"/>
    <n v="0"/>
    <x v="0"/>
  </r>
  <r>
    <n v="69123"/>
    <n v="42"/>
    <n v="42"/>
    <n v="42"/>
    <n v="42"/>
    <m/>
    <m/>
    <m/>
    <n v="12446.830997991316"/>
    <x v="11"/>
    <x v="0"/>
    <x v="10"/>
    <x v="0"/>
    <x v="7"/>
    <x v="0"/>
    <x v="5"/>
    <x v="0"/>
    <n v="1.2446830997991316"/>
    <x v="0"/>
    <x v="0"/>
    <n v="0"/>
    <x v="0"/>
  </r>
  <r>
    <n v="69123"/>
    <n v="42"/>
    <n v="42"/>
    <n v="42"/>
    <n v="42"/>
    <m/>
    <m/>
    <m/>
    <n v="19346.537396401673"/>
    <x v="11"/>
    <x v="0"/>
    <x v="10"/>
    <x v="0"/>
    <x v="7"/>
    <x v="0"/>
    <x v="5"/>
    <x v="0"/>
    <n v="1.9346537396401673"/>
    <x v="0"/>
    <x v="0"/>
    <n v="0"/>
    <x v="0"/>
  </r>
  <r>
    <n v="69123"/>
    <n v="42"/>
    <n v="42"/>
    <n v="42"/>
    <n v="42"/>
    <m/>
    <m/>
    <m/>
    <n v="7349.5616548222797"/>
    <x v="11"/>
    <x v="0"/>
    <x v="10"/>
    <x v="0"/>
    <x v="7"/>
    <x v="0"/>
    <x v="5"/>
    <x v="0"/>
    <n v="0.73495616548222797"/>
    <x v="0"/>
    <x v="0"/>
    <n v="0"/>
    <x v="0"/>
  </r>
  <r>
    <n v="69123"/>
    <n v="42"/>
    <n v="42"/>
    <n v="42"/>
    <n v="42"/>
    <m/>
    <m/>
    <m/>
    <n v="17103.432532841874"/>
    <x v="11"/>
    <x v="0"/>
    <x v="10"/>
    <x v="0"/>
    <x v="7"/>
    <x v="0"/>
    <x v="5"/>
    <x v="0"/>
    <n v="1.7103432532841873"/>
    <x v="0"/>
    <x v="0"/>
    <n v="0"/>
    <x v="0"/>
  </r>
  <r>
    <n v="69123"/>
    <n v="42"/>
    <n v="42"/>
    <n v="42"/>
    <n v="42"/>
    <m/>
    <m/>
    <m/>
    <n v="27674.09948195031"/>
    <x v="11"/>
    <x v="0"/>
    <x v="10"/>
    <x v="0"/>
    <x v="7"/>
    <x v="0"/>
    <x v="5"/>
    <x v="0"/>
    <n v="2.7674099481950312"/>
    <x v="0"/>
    <x v="0"/>
    <n v="0"/>
    <x v="0"/>
  </r>
  <r>
    <n v="69123"/>
    <n v="42"/>
    <n v="42"/>
    <n v="42"/>
    <n v="42"/>
    <m/>
    <m/>
    <m/>
    <n v="13305.920943608209"/>
    <x v="11"/>
    <x v="0"/>
    <x v="10"/>
    <x v="0"/>
    <x v="7"/>
    <x v="0"/>
    <x v="5"/>
    <x v="0"/>
    <n v="1.3305920943608209"/>
    <x v="0"/>
    <x v="0"/>
    <n v="0"/>
    <x v="0"/>
  </r>
  <r>
    <n v="69123"/>
    <n v="42"/>
    <n v="42"/>
    <n v="42"/>
    <n v="42"/>
    <m/>
    <m/>
    <m/>
    <n v="5156.905650762561"/>
    <x v="11"/>
    <x v="0"/>
    <x v="10"/>
    <x v="0"/>
    <x v="7"/>
    <x v="0"/>
    <x v="5"/>
    <x v="0"/>
    <n v="0.5156905650762561"/>
    <x v="0"/>
    <x v="0"/>
    <n v="0"/>
    <x v="0"/>
  </r>
  <r>
    <n v="69123"/>
    <n v="42"/>
    <n v="42"/>
    <n v="42"/>
    <n v="42"/>
    <m/>
    <m/>
    <m/>
    <n v="6908.5801934683586"/>
    <x v="11"/>
    <x v="0"/>
    <x v="10"/>
    <x v="0"/>
    <x v="7"/>
    <x v="0"/>
    <x v="5"/>
    <x v="0"/>
    <n v="0.69085801934683588"/>
    <x v="0"/>
    <x v="0"/>
    <n v="0"/>
    <x v="0"/>
  </r>
  <r>
    <n v="69123"/>
    <n v="42"/>
    <n v="42"/>
    <n v="42"/>
    <n v="42"/>
    <m/>
    <m/>
    <m/>
    <n v="17174.034863204819"/>
    <x v="11"/>
    <x v="0"/>
    <x v="10"/>
    <x v="0"/>
    <x v="7"/>
    <x v="0"/>
    <x v="5"/>
    <x v="0"/>
    <n v="1.7174034863204819"/>
    <x v="0"/>
    <x v="0"/>
    <n v="0"/>
    <x v="0"/>
  </r>
  <r>
    <n v="69123"/>
    <n v="42"/>
    <n v="42"/>
    <n v="42"/>
    <n v="42"/>
    <m/>
    <m/>
    <m/>
    <n v="5254.113573667114"/>
    <x v="11"/>
    <x v="0"/>
    <x v="10"/>
    <x v="0"/>
    <x v="7"/>
    <x v="0"/>
    <x v="5"/>
    <x v="0"/>
    <n v="0.52541135736671141"/>
    <x v="0"/>
    <x v="0"/>
    <n v="0"/>
    <x v="0"/>
  </r>
  <r>
    <n v="69123"/>
    <n v="42"/>
    <n v="42"/>
    <n v="42"/>
    <n v="42"/>
    <m/>
    <m/>
    <m/>
    <n v="1.544401066792632"/>
    <x v="11"/>
    <x v="0"/>
    <x v="10"/>
    <x v="0"/>
    <x v="7"/>
    <x v="0"/>
    <x v="5"/>
    <x v="0"/>
    <n v="1.5444010667926321E-4"/>
    <x v="0"/>
    <x v="0"/>
    <n v="0"/>
    <x v="0"/>
  </r>
  <r>
    <n v="69123"/>
    <n v="42"/>
    <n v="42"/>
    <n v="42"/>
    <n v="42"/>
    <m/>
    <m/>
    <m/>
    <n v="13746.50289830462"/>
    <x v="11"/>
    <x v="0"/>
    <x v="10"/>
    <x v="0"/>
    <x v="7"/>
    <x v="0"/>
    <x v="5"/>
    <x v="0"/>
    <n v="1.374650289830462"/>
    <x v="0"/>
    <x v="0"/>
    <n v="0"/>
    <x v="0"/>
  </r>
  <r>
    <n v="69123"/>
    <n v="42"/>
    <n v="42"/>
    <n v="42"/>
    <n v="42"/>
    <m/>
    <m/>
    <m/>
    <n v="51606.174159550421"/>
    <x v="11"/>
    <x v="0"/>
    <x v="10"/>
    <x v="0"/>
    <x v="7"/>
    <x v="0"/>
    <x v="5"/>
    <x v="0"/>
    <n v="5.1606174159550422"/>
    <x v="0"/>
    <x v="0"/>
    <n v="0"/>
    <x v="0"/>
  </r>
  <r>
    <n v="69123"/>
    <n v="42"/>
    <n v="42"/>
    <n v="42"/>
    <n v="42"/>
    <m/>
    <m/>
    <m/>
    <n v="28407.611914838042"/>
    <x v="11"/>
    <x v="0"/>
    <x v="10"/>
    <x v="0"/>
    <x v="7"/>
    <x v="0"/>
    <x v="5"/>
    <x v="0"/>
    <n v="2.840761191483804"/>
    <x v="0"/>
    <x v="0"/>
    <n v="0"/>
    <x v="0"/>
  </r>
  <r>
    <n v="69123"/>
    <n v="42"/>
    <n v="42"/>
    <n v="42"/>
    <n v="42"/>
    <m/>
    <m/>
    <m/>
    <n v="17757.910858650572"/>
    <x v="11"/>
    <x v="0"/>
    <x v="10"/>
    <x v="0"/>
    <x v="7"/>
    <x v="0"/>
    <x v="5"/>
    <x v="0"/>
    <n v="1.7757910858650572"/>
    <x v="0"/>
    <x v="0"/>
    <n v="0"/>
    <x v="0"/>
  </r>
  <r>
    <n v="69123"/>
    <n v="42"/>
    <n v="42"/>
    <n v="42"/>
    <n v="42"/>
    <m/>
    <m/>
    <m/>
    <n v="9897.6033084601477"/>
    <x v="11"/>
    <x v="0"/>
    <x v="10"/>
    <x v="0"/>
    <x v="7"/>
    <x v="0"/>
    <x v="5"/>
    <x v="0"/>
    <n v="0.98976033084601478"/>
    <x v="0"/>
    <x v="0"/>
    <n v="0"/>
    <x v="0"/>
  </r>
  <r>
    <n v="69123"/>
    <n v="42"/>
    <n v="42"/>
    <n v="42"/>
    <n v="42"/>
    <m/>
    <m/>
    <m/>
    <n v="9536.8055472786691"/>
    <x v="11"/>
    <x v="0"/>
    <x v="10"/>
    <x v="0"/>
    <x v="7"/>
    <x v="0"/>
    <x v="5"/>
    <x v="0"/>
    <n v="0.95368055472786695"/>
    <x v="0"/>
    <x v="0"/>
    <n v="0"/>
    <x v="0"/>
  </r>
  <r>
    <n v="69123"/>
    <n v="42"/>
    <n v="42"/>
    <n v="42"/>
    <n v="42"/>
    <m/>
    <m/>
    <m/>
    <n v="8989.235932458736"/>
    <x v="11"/>
    <x v="0"/>
    <x v="10"/>
    <x v="0"/>
    <x v="7"/>
    <x v="0"/>
    <x v="5"/>
    <x v="0"/>
    <n v="0.89892359324587356"/>
    <x v="0"/>
    <x v="0"/>
    <n v="0"/>
    <x v="0"/>
  </r>
  <r>
    <n v="69123"/>
    <n v="42"/>
    <n v="42"/>
    <n v="42"/>
    <n v="42"/>
    <m/>
    <m/>
    <m/>
    <n v="11020.044310201776"/>
    <x v="11"/>
    <x v="0"/>
    <x v="10"/>
    <x v="0"/>
    <x v="7"/>
    <x v="0"/>
    <x v="5"/>
    <x v="0"/>
    <n v="1.1020044310201775"/>
    <x v="0"/>
    <x v="0"/>
    <n v="0"/>
    <x v="0"/>
  </r>
  <r>
    <n v="69123"/>
    <n v="42"/>
    <n v="42"/>
    <n v="42"/>
    <n v="42"/>
    <m/>
    <m/>
    <m/>
    <n v="22610.242171060559"/>
    <x v="11"/>
    <x v="0"/>
    <x v="10"/>
    <x v="0"/>
    <x v="7"/>
    <x v="0"/>
    <x v="5"/>
    <x v="0"/>
    <n v="2.2610242171060562"/>
    <x v="0"/>
    <x v="0"/>
    <n v="0"/>
    <x v="0"/>
  </r>
  <r>
    <n v="69123"/>
    <n v="42"/>
    <n v="42"/>
    <n v="42"/>
    <n v="12"/>
    <m/>
    <m/>
    <m/>
    <n v="3561.9105335009667"/>
    <x v="11"/>
    <x v="0"/>
    <x v="10"/>
    <x v="0"/>
    <x v="7"/>
    <x v="0"/>
    <x v="4"/>
    <x v="0"/>
    <n v="0.35619105335009665"/>
    <x v="0"/>
    <x v="0"/>
    <n v="0"/>
    <x v="0"/>
  </r>
  <r>
    <n v="69123"/>
    <n v="42"/>
    <n v="42"/>
    <n v="42"/>
    <n v="42"/>
    <m/>
    <m/>
    <m/>
    <n v="102000.72817285302"/>
    <x v="11"/>
    <x v="0"/>
    <x v="10"/>
    <x v="0"/>
    <x v="7"/>
    <x v="0"/>
    <x v="5"/>
    <x v="0"/>
    <n v="10.200072817285303"/>
    <x v="0"/>
    <x v="0"/>
    <n v="0"/>
    <x v="0"/>
  </r>
  <r>
    <n v="69123"/>
    <n v="42"/>
    <n v="42"/>
    <n v="42"/>
    <n v="42"/>
    <m/>
    <m/>
    <m/>
    <n v="16142.566743097324"/>
    <x v="11"/>
    <x v="0"/>
    <x v="10"/>
    <x v="0"/>
    <x v="7"/>
    <x v="0"/>
    <x v="5"/>
    <x v="0"/>
    <n v="1.6142566743097324"/>
    <x v="0"/>
    <x v="0"/>
    <n v="0"/>
    <x v="0"/>
  </r>
  <r>
    <n v="69266"/>
    <n v="42"/>
    <n v="42"/>
    <n v="42"/>
    <n v="42"/>
    <m/>
    <m/>
    <m/>
    <n v="16835.772267939923"/>
    <x v="11"/>
    <x v="0"/>
    <x v="10"/>
    <x v="0"/>
    <x v="7"/>
    <x v="0"/>
    <x v="5"/>
    <x v="0"/>
    <n v="1.6835772267939924"/>
    <x v="0"/>
    <x v="0"/>
    <n v="0"/>
    <x v="0"/>
  </r>
  <r>
    <n v="69266"/>
    <n v="42"/>
    <n v="42"/>
    <n v="42"/>
    <n v="42"/>
    <m/>
    <m/>
    <m/>
    <n v="14216.67034669717"/>
    <x v="11"/>
    <x v="0"/>
    <x v="10"/>
    <x v="0"/>
    <x v="7"/>
    <x v="0"/>
    <x v="5"/>
    <x v="0"/>
    <n v="1.4216670346697171"/>
    <x v="0"/>
    <x v="0"/>
    <n v="0"/>
    <x v="0"/>
  </r>
  <r>
    <n v="69266"/>
    <n v="42"/>
    <n v="42"/>
    <n v="42"/>
    <n v="42"/>
    <m/>
    <m/>
    <m/>
    <n v="20348.480851680659"/>
    <x v="11"/>
    <x v="0"/>
    <x v="10"/>
    <x v="0"/>
    <x v="7"/>
    <x v="0"/>
    <x v="5"/>
    <x v="0"/>
    <n v="2.0348480851680657"/>
    <x v="0"/>
    <x v="0"/>
    <n v="0"/>
    <x v="0"/>
  </r>
  <r>
    <n v="69266"/>
    <n v="42"/>
    <n v="42"/>
    <n v="42"/>
    <n v="42"/>
    <m/>
    <m/>
    <m/>
    <n v="25468.053330878072"/>
    <x v="11"/>
    <x v="0"/>
    <x v="10"/>
    <x v="0"/>
    <x v="7"/>
    <x v="0"/>
    <x v="5"/>
    <x v="0"/>
    <n v="2.5468053330878071"/>
    <x v="0"/>
    <x v="0"/>
    <n v="0"/>
    <x v="0"/>
  </r>
  <r>
    <n v="69266"/>
    <n v="42"/>
    <n v="42"/>
    <n v="42"/>
    <n v="42"/>
    <m/>
    <m/>
    <m/>
    <n v="10935.711153427852"/>
    <x v="11"/>
    <x v="0"/>
    <x v="10"/>
    <x v="0"/>
    <x v="7"/>
    <x v="0"/>
    <x v="5"/>
    <x v="0"/>
    <n v="1.0935711153427852"/>
    <x v="0"/>
    <x v="0"/>
    <n v="0"/>
    <x v="0"/>
  </r>
  <r>
    <n v="69266"/>
    <n v="42"/>
    <n v="42"/>
    <n v="42"/>
    <n v="21"/>
    <m/>
    <m/>
    <m/>
    <n v="18315.090781486848"/>
    <x v="11"/>
    <x v="0"/>
    <x v="10"/>
    <x v="0"/>
    <x v="7"/>
    <x v="0"/>
    <x v="6"/>
    <x v="2"/>
    <n v="1.8315090781486847"/>
    <x v="0"/>
    <x v="0"/>
    <n v="1"/>
    <x v="0"/>
  </r>
  <r>
    <n v="69266"/>
    <n v="42"/>
    <n v="42"/>
    <n v="42"/>
    <n v="31"/>
    <m/>
    <m/>
    <m/>
    <n v="14418.362758956109"/>
    <x v="11"/>
    <x v="0"/>
    <x v="10"/>
    <x v="0"/>
    <x v="7"/>
    <x v="0"/>
    <x v="1"/>
    <x v="1"/>
    <n v="1.4418362758956109"/>
    <x v="0"/>
    <x v="0"/>
    <n v="1"/>
    <x v="0"/>
  </r>
  <r>
    <n v="69266"/>
    <n v="42"/>
    <n v="42"/>
    <n v="42"/>
    <n v="42"/>
    <m/>
    <m/>
    <m/>
    <n v="8853.5978214907736"/>
    <x v="11"/>
    <x v="0"/>
    <x v="10"/>
    <x v="0"/>
    <x v="7"/>
    <x v="0"/>
    <x v="5"/>
    <x v="0"/>
    <n v="0.8853597821490774"/>
    <x v="0"/>
    <x v="0"/>
    <n v="0"/>
    <x v="0"/>
  </r>
  <r>
    <n v="69266"/>
    <n v="42"/>
    <n v="42"/>
    <n v="42"/>
    <n v="42"/>
    <m/>
    <m/>
    <m/>
    <n v="49017.730134213285"/>
    <x v="11"/>
    <x v="0"/>
    <x v="10"/>
    <x v="0"/>
    <x v="7"/>
    <x v="0"/>
    <x v="5"/>
    <x v="0"/>
    <n v="4.9017730134213284"/>
    <x v="0"/>
    <x v="0"/>
    <n v="0"/>
    <x v="0"/>
  </r>
  <r>
    <n v="69266"/>
    <n v="42"/>
    <n v="42"/>
    <n v="42"/>
    <n v="42"/>
    <m/>
    <m/>
    <m/>
    <n v="22525.003827667053"/>
    <x v="11"/>
    <x v="0"/>
    <x v="10"/>
    <x v="0"/>
    <x v="7"/>
    <x v="0"/>
    <x v="5"/>
    <x v="0"/>
    <n v="2.2525003827667054"/>
    <x v="0"/>
    <x v="0"/>
    <n v="0"/>
    <x v="0"/>
  </r>
  <r>
    <n v="69266"/>
    <n v="42"/>
    <n v="42"/>
    <n v="42"/>
    <n v="42"/>
    <m/>
    <m/>
    <m/>
    <n v="29725.120631888116"/>
    <x v="11"/>
    <x v="0"/>
    <x v="10"/>
    <x v="0"/>
    <x v="7"/>
    <x v="0"/>
    <x v="5"/>
    <x v="0"/>
    <n v="2.9725120631888116"/>
    <x v="0"/>
    <x v="0"/>
    <n v="0"/>
    <x v="0"/>
  </r>
  <r>
    <n v="69266"/>
    <n v="42"/>
    <n v="42"/>
    <n v="42"/>
    <n v="42"/>
    <m/>
    <m/>
    <m/>
    <n v="56337.264192625727"/>
    <x v="11"/>
    <x v="0"/>
    <x v="10"/>
    <x v="0"/>
    <x v="7"/>
    <x v="0"/>
    <x v="5"/>
    <x v="0"/>
    <n v="5.6337264192625724"/>
    <x v="0"/>
    <x v="0"/>
    <n v="0"/>
    <x v="0"/>
  </r>
  <r>
    <n v="69266"/>
    <n v="42"/>
    <n v="42"/>
    <n v="42"/>
    <n v="42"/>
    <m/>
    <m/>
    <m/>
    <n v="11258.58595183328"/>
    <x v="11"/>
    <x v="0"/>
    <x v="10"/>
    <x v="0"/>
    <x v="7"/>
    <x v="0"/>
    <x v="5"/>
    <x v="0"/>
    <n v="1.125858595183328"/>
    <x v="0"/>
    <x v="0"/>
    <n v="0"/>
    <x v="0"/>
  </r>
  <r>
    <n v="69266"/>
    <n v="42"/>
    <n v="42"/>
    <n v="42"/>
    <n v="42"/>
    <m/>
    <m/>
    <m/>
    <n v="10069.269411136629"/>
    <x v="11"/>
    <x v="0"/>
    <x v="10"/>
    <x v="0"/>
    <x v="7"/>
    <x v="0"/>
    <x v="5"/>
    <x v="0"/>
    <n v="1.006926941113663"/>
    <x v="0"/>
    <x v="0"/>
    <n v="0"/>
    <x v="0"/>
  </r>
  <r>
    <n v="69266"/>
    <n v="42"/>
    <n v="42"/>
    <n v="42"/>
    <n v="42"/>
    <m/>
    <m/>
    <m/>
    <n v="9378.3694125499242"/>
    <x v="11"/>
    <x v="0"/>
    <x v="10"/>
    <x v="0"/>
    <x v="7"/>
    <x v="0"/>
    <x v="5"/>
    <x v="0"/>
    <n v="0.9378369412549924"/>
    <x v="0"/>
    <x v="0"/>
    <n v="0"/>
    <x v="0"/>
  </r>
  <r>
    <n v="69266"/>
    <n v="42"/>
    <n v="42"/>
    <n v="42"/>
    <n v="42"/>
    <m/>
    <m/>
    <m/>
    <n v="9554.1887612639512"/>
    <x v="11"/>
    <x v="0"/>
    <x v="10"/>
    <x v="0"/>
    <x v="7"/>
    <x v="0"/>
    <x v="5"/>
    <x v="0"/>
    <n v="0.95541887612639509"/>
    <x v="0"/>
    <x v="0"/>
    <n v="0"/>
    <x v="0"/>
  </r>
  <r>
    <n v="69266"/>
    <n v="42"/>
    <n v="42"/>
    <n v="42"/>
    <n v="42"/>
    <m/>
    <m/>
    <m/>
    <n v="7750.6370738085097"/>
    <x v="11"/>
    <x v="0"/>
    <x v="10"/>
    <x v="0"/>
    <x v="7"/>
    <x v="0"/>
    <x v="5"/>
    <x v="0"/>
    <n v="0.77506370738085095"/>
    <x v="0"/>
    <x v="0"/>
    <n v="0"/>
    <x v="0"/>
  </r>
  <r>
    <n v="69266"/>
    <n v="42"/>
    <n v="42"/>
    <n v="42"/>
    <n v="42"/>
    <m/>
    <m/>
    <m/>
    <n v="62567.820393736882"/>
    <x v="11"/>
    <x v="0"/>
    <x v="10"/>
    <x v="0"/>
    <x v="7"/>
    <x v="0"/>
    <x v="5"/>
    <x v="0"/>
    <n v="6.2567820393736886"/>
    <x v="0"/>
    <x v="0"/>
    <n v="0"/>
    <x v="0"/>
  </r>
  <r>
    <n v="69266"/>
    <n v="42"/>
    <n v="42"/>
    <n v="42"/>
    <n v="42"/>
    <m/>
    <m/>
    <m/>
    <n v="11074.641757808375"/>
    <x v="11"/>
    <x v="0"/>
    <x v="10"/>
    <x v="0"/>
    <x v="7"/>
    <x v="0"/>
    <x v="5"/>
    <x v="0"/>
    <n v="1.1074641757808374"/>
    <x v="0"/>
    <x v="0"/>
    <n v="0"/>
    <x v="0"/>
  </r>
  <r>
    <n v="69266"/>
    <n v="42"/>
    <n v="42"/>
    <n v="42"/>
    <n v="42"/>
    <m/>
    <m/>
    <m/>
    <n v="111342.86247619879"/>
    <x v="11"/>
    <x v="0"/>
    <x v="10"/>
    <x v="0"/>
    <x v="7"/>
    <x v="0"/>
    <x v="5"/>
    <x v="0"/>
    <n v="11.13428624761988"/>
    <x v="0"/>
    <x v="0"/>
    <n v="0"/>
    <x v="0"/>
  </r>
  <r>
    <n v="69266"/>
    <n v="42"/>
    <n v="42"/>
    <n v="42"/>
    <n v="42"/>
    <m/>
    <m/>
    <m/>
    <n v="11403.958211133709"/>
    <x v="11"/>
    <x v="0"/>
    <x v="10"/>
    <x v="0"/>
    <x v="7"/>
    <x v="0"/>
    <x v="5"/>
    <x v="0"/>
    <n v="1.1403958211133709"/>
    <x v="0"/>
    <x v="0"/>
    <n v="0"/>
    <x v="0"/>
  </r>
  <r>
    <n v="69266"/>
    <n v="42"/>
    <n v="42"/>
    <n v="42"/>
    <n v="42"/>
    <m/>
    <m/>
    <m/>
    <n v="34931.501979388602"/>
    <x v="11"/>
    <x v="0"/>
    <x v="10"/>
    <x v="0"/>
    <x v="7"/>
    <x v="0"/>
    <x v="5"/>
    <x v="0"/>
    <n v="3.4931501979388604"/>
    <x v="0"/>
    <x v="0"/>
    <n v="0"/>
    <x v="0"/>
  </r>
  <r>
    <n v="69266"/>
    <n v="42"/>
    <n v="42"/>
    <n v="42"/>
    <n v="42"/>
    <m/>
    <m/>
    <m/>
    <n v="63449.621256214996"/>
    <x v="11"/>
    <x v="0"/>
    <x v="10"/>
    <x v="0"/>
    <x v="7"/>
    <x v="0"/>
    <x v="5"/>
    <x v="0"/>
    <n v="6.3449621256214996"/>
    <x v="0"/>
    <x v="0"/>
    <n v="0"/>
    <x v="0"/>
  </r>
  <r>
    <n v="69266"/>
    <n v="42"/>
    <n v="42"/>
    <n v="42"/>
    <n v="42"/>
    <m/>
    <m/>
    <m/>
    <n v="31687.763845000438"/>
    <x v="11"/>
    <x v="0"/>
    <x v="10"/>
    <x v="0"/>
    <x v="7"/>
    <x v="0"/>
    <x v="5"/>
    <x v="0"/>
    <n v="3.1687763845000436"/>
    <x v="0"/>
    <x v="0"/>
    <n v="0"/>
    <x v="0"/>
  </r>
  <r>
    <n v="69123"/>
    <n v="51"/>
    <n v="51"/>
    <n v="51"/>
    <n v="51"/>
    <m/>
    <m/>
    <m/>
    <n v="5521.5693648440792"/>
    <x v="4"/>
    <x v="2"/>
    <x v="11"/>
    <x v="4"/>
    <x v="8"/>
    <x v="3"/>
    <x v="10"/>
    <x v="4"/>
    <n v="0.55215693648440789"/>
    <x v="0"/>
    <x v="0"/>
    <n v="0"/>
    <x v="0"/>
  </r>
  <r>
    <n v="69123"/>
    <n v="51"/>
    <n v="51"/>
    <n v="51"/>
    <n v="51"/>
    <m/>
    <m/>
    <m/>
    <n v="56515.126440000211"/>
    <x v="4"/>
    <x v="2"/>
    <x v="11"/>
    <x v="4"/>
    <x v="8"/>
    <x v="3"/>
    <x v="10"/>
    <x v="4"/>
    <n v="5.6515126440000207"/>
    <x v="0"/>
    <x v="0"/>
    <n v="0"/>
    <x v="0"/>
  </r>
  <r>
    <n v="69266"/>
    <n v="51"/>
    <n v="51"/>
    <n v="51"/>
    <n v="51"/>
    <m/>
    <m/>
    <m/>
    <n v="1.4429598197722437E-3"/>
    <x v="4"/>
    <x v="2"/>
    <x v="11"/>
    <x v="4"/>
    <x v="8"/>
    <x v="3"/>
    <x v="10"/>
    <x v="4"/>
    <n v="1.4429598197722437E-7"/>
    <x v="0"/>
    <x v="0"/>
    <n v="0"/>
    <x v="0"/>
  </r>
  <r>
    <n v="69266"/>
    <n v="51"/>
    <n v="51"/>
    <n v="51"/>
    <n v="51"/>
    <m/>
    <m/>
    <m/>
    <n v="1.3313147270964691"/>
    <x v="4"/>
    <x v="2"/>
    <x v="11"/>
    <x v="4"/>
    <x v="8"/>
    <x v="3"/>
    <x v="10"/>
    <x v="4"/>
    <n v="1.3313147270964691E-4"/>
    <x v="0"/>
    <x v="0"/>
    <n v="0"/>
    <x v="0"/>
  </r>
  <r>
    <n v="69266"/>
    <n v="51"/>
    <n v="51"/>
    <n v="51"/>
    <n v="51"/>
    <m/>
    <m/>
    <m/>
    <n v="0.70597422704859503"/>
    <x v="4"/>
    <x v="2"/>
    <x v="11"/>
    <x v="4"/>
    <x v="8"/>
    <x v="3"/>
    <x v="10"/>
    <x v="4"/>
    <n v="7.0597422704859507E-5"/>
    <x v="0"/>
    <x v="0"/>
    <n v="0"/>
    <x v="0"/>
  </r>
  <r>
    <n v="69266"/>
    <n v="51"/>
    <n v="51"/>
    <n v="51"/>
    <n v="51"/>
    <m/>
    <m/>
    <m/>
    <n v="35110.974804666766"/>
    <x v="4"/>
    <x v="2"/>
    <x v="11"/>
    <x v="4"/>
    <x v="8"/>
    <x v="3"/>
    <x v="10"/>
    <x v="4"/>
    <n v="3.5110974804666766"/>
    <x v="0"/>
    <x v="0"/>
    <n v="0"/>
    <x v="0"/>
  </r>
  <r>
    <n v="69266"/>
    <n v="51"/>
    <n v="51"/>
    <n v="51"/>
    <n v="51"/>
    <m/>
    <m/>
    <m/>
    <n v="15787.843306718536"/>
    <x v="4"/>
    <x v="2"/>
    <x v="11"/>
    <x v="4"/>
    <x v="8"/>
    <x v="3"/>
    <x v="10"/>
    <x v="4"/>
    <n v="1.5787843306718536"/>
    <x v="0"/>
    <x v="0"/>
    <n v="0"/>
    <x v="0"/>
  </r>
  <r>
    <n v="69266"/>
    <n v="51"/>
    <n v="51"/>
    <n v="51"/>
    <n v="51"/>
    <m/>
    <m/>
    <m/>
    <n v="1008.1485442437568"/>
    <x v="4"/>
    <x v="2"/>
    <x v="11"/>
    <x v="4"/>
    <x v="8"/>
    <x v="3"/>
    <x v="10"/>
    <x v="4"/>
    <n v="0.10081485442437568"/>
    <x v="0"/>
    <x v="0"/>
    <n v="0"/>
    <x v="0"/>
  </r>
  <r>
    <n v="69266"/>
    <n v="90"/>
    <n v="51"/>
    <n v="51"/>
    <n v="51"/>
    <m/>
    <m/>
    <m/>
    <n v="4787.1998873716057"/>
    <x v="2"/>
    <x v="1"/>
    <x v="11"/>
    <x v="4"/>
    <x v="8"/>
    <x v="3"/>
    <x v="10"/>
    <x v="4"/>
    <n v="0.47871998873716054"/>
    <x v="1"/>
    <x v="0"/>
    <n v="0"/>
    <x v="1"/>
  </r>
  <r>
    <n v="69266"/>
    <n v="90"/>
    <n v="51"/>
    <n v="51"/>
    <n v="51"/>
    <m/>
    <m/>
    <m/>
    <n v="13303.758322880154"/>
    <x v="2"/>
    <x v="1"/>
    <x v="11"/>
    <x v="4"/>
    <x v="8"/>
    <x v="3"/>
    <x v="10"/>
    <x v="4"/>
    <n v="1.3303758322880155"/>
    <x v="1"/>
    <x v="0"/>
    <n v="0"/>
    <x v="1"/>
  </r>
  <r>
    <n v="69123"/>
    <n v="51"/>
    <n v="51"/>
    <n v="51"/>
    <n v="51"/>
    <m/>
    <m/>
    <m/>
    <n v="11744.025572555602"/>
    <x v="4"/>
    <x v="2"/>
    <x v="11"/>
    <x v="4"/>
    <x v="8"/>
    <x v="3"/>
    <x v="10"/>
    <x v="4"/>
    <n v="1.1744025572555601"/>
    <x v="0"/>
    <x v="0"/>
    <n v="0"/>
    <x v="0"/>
  </r>
  <r>
    <n v="69123"/>
    <n v="61"/>
    <n v="61"/>
    <n v="51"/>
    <n v="21"/>
    <m/>
    <m/>
    <m/>
    <n v="4424.8195404546132"/>
    <x v="6"/>
    <x v="3"/>
    <x v="4"/>
    <x v="2"/>
    <x v="8"/>
    <x v="3"/>
    <x v="6"/>
    <x v="2"/>
    <n v="0.44248195404546131"/>
    <x v="0"/>
    <x v="1"/>
    <n v="1"/>
    <x v="1"/>
  </r>
  <r>
    <n v="69123"/>
    <n v="61"/>
    <n v="61"/>
    <n v="51"/>
    <n v="51"/>
    <m/>
    <m/>
    <m/>
    <n v="22228.896243984778"/>
    <x v="6"/>
    <x v="3"/>
    <x v="4"/>
    <x v="2"/>
    <x v="8"/>
    <x v="3"/>
    <x v="10"/>
    <x v="4"/>
    <n v="2.2228896243984777"/>
    <x v="0"/>
    <x v="1"/>
    <n v="0"/>
    <x v="1"/>
  </r>
  <r>
    <n v="69266"/>
    <n v="51"/>
    <n v="51"/>
    <n v="51"/>
    <n v="51"/>
    <m/>
    <m/>
    <m/>
    <n v="9.8358446768504599"/>
    <x v="4"/>
    <x v="2"/>
    <x v="11"/>
    <x v="4"/>
    <x v="8"/>
    <x v="3"/>
    <x v="10"/>
    <x v="4"/>
    <n v="9.8358446768504609E-4"/>
    <x v="0"/>
    <x v="0"/>
    <n v="0"/>
    <x v="0"/>
  </r>
  <r>
    <n v="69266"/>
    <n v="81"/>
    <n v="81"/>
    <n v="51"/>
    <n v="71"/>
    <m/>
    <m/>
    <m/>
    <n v="5683.7055145218583"/>
    <x v="12"/>
    <x v="3"/>
    <x v="12"/>
    <x v="2"/>
    <x v="8"/>
    <x v="3"/>
    <x v="9"/>
    <x v="3"/>
    <n v="0.56837055145218585"/>
    <x v="0"/>
    <x v="1"/>
    <n v="1"/>
    <x v="1"/>
  </r>
  <r>
    <n v="69266"/>
    <n v="81"/>
    <n v="81"/>
    <n v="51"/>
    <n v="74"/>
    <m/>
    <m/>
    <m/>
    <n v="9297.2368714077656"/>
    <x v="12"/>
    <x v="3"/>
    <x v="12"/>
    <x v="2"/>
    <x v="8"/>
    <x v="3"/>
    <x v="11"/>
    <x v="3"/>
    <n v="0.92972368714077658"/>
    <x v="0"/>
    <x v="1"/>
    <n v="1"/>
    <x v="1"/>
  </r>
  <r>
    <n v="69123"/>
    <n v="61"/>
    <n v="61"/>
    <n v="61"/>
    <n v="61"/>
    <m/>
    <m/>
    <m/>
    <n v="16984.530466777771"/>
    <x v="6"/>
    <x v="3"/>
    <x v="4"/>
    <x v="2"/>
    <x v="9"/>
    <x v="4"/>
    <x v="12"/>
    <x v="3"/>
    <n v="1.6984530466777772"/>
    <x v="0"/>
    <x v="0"/>
    <n v="0"/>
    <x v="0"/>
  </r>
  <r>
    <n v="69123"/>
    <n v="61"/>
    <n v="61"/>
    <n v="61"/>
    <n v="61"/>
    <m/>
    <m/>
    <m/>
    <n v="11315.395462486054"/>
    <x v="6"/>
    <x v="3"/>
    <x v="4"/>
    <x v="2"/>
    <x v="9"/>
    <x v="4"/>
    <x v="12"/>
    <x v="3"/>
    <n v="1.1315395462486055"/>
    <x v="0"/>
    <x v="0"/>
    <n v="0"/>
    <x v="0"/>
  </r>
  <r>
    <n v="69123"/>
    <n v="61"/>
    <n v="61"/>
    <n v="61"/>
    <n v="61"/>
    <m/>
    <m/>
    <m/>
    <n v="31873.233055243647"/>
    <x v="6"/>
    <x v="3"/>
    <x v="4"/>
    <x v="2"/>
    <x v="9"/>
    <x v="4"/>
    <x v="12"/>
    <x v="3"/>
    <n v="3.1873233055243646"/>
    <x v="0"/>
    <x v="0"/>
    <n v="0"/>
    <x v="0"/>
  </r>
  <r>
    <n v="69123"/>
    <n v="61"/>
    <n v="61"/>
    <n v="61"/>
    <n v="61"/>
    <m/>
    <m/>
    <m/>
    <n v="26213.384839735438"/>
    <x v="6"/>
    <x v="3"/>
    <x v="4"/>
    <x v="2"/>
    <x v="9"/>
    <x v="4"/>
    <x v="12"/>
    <x v="3"/>
    <n v="2.6213384839735436"/>
    <x v="0"/>
    <x v="0"/>
    <n v="0"/>
    <x v="0"/>
  </r>
  <r>
    <n v="69123"/>
    <n v="61"/>
    <n v="61"/>
    <n v="61"/>
    <n v="12"/>
    <m/>
    <m/>
    <m/>
    <n v="7798.9335020184972"/>
    <x v="6"/>
    <x v="3"/>
    <x v="4"/>
    <x v="2"/>
    <x v="9"/>
    <x v="4"/>
    <x v="4"/>
    <x v="0"/>
    <n v="0.77989335020184969"/>
    <x v="0"/>
    <x v="0"/>
    <n v="1"/>
    <x v="0"/>
  </r>
  <r>
    <n v="69123"/>
    <n v="61"/>
    <n v="61"/>
    <n v="61"/>
    <n v="61"/>
    <m/>
    <m/>
    <m/>
    <n v="9187.3562396666366"/>
    <x v="6"/>
    <x v="3"/>
    <x v="4"/>
    <x v="2"/>
    <x v="9"/>
    <x v="4"/>
    <x v="12"/>
    <x v="3"/>
    <n v="0.91873562396666364"/>
    <x v="0"/>
    <x v="0"/>
    <n v="0"/>
    <x v="0"/>
  </r>
  <r>
    <n v="69123"/>
    <n v="61"/>
    <n v="61"/>
    <n v="61"/>
    <n v="61"/>
    <m/>
    <m/>
    <m/>
    <n v="2210.4742550987826"/>
    <x v="6"/>
    <x v="3"/>
    <x v="4"/>
    <x v="2"/>
    <x v="9"/>
    <x v="4"/>
    <x v="12"/>
    <x v="3"/>
    <n v="0.22104742550987827"/>
    <x v="0"/>
    <x v="0"/>
    <n v="0"/>
    <x v="0"/>
  </r>
  <r>
    <n v="69123"/>
    <n v="61"/>
    <n v="61"/>
    <n v="61"/>
    <n v="61"/>
    <m/>
    <m/>
    <m/>
    <n v="13161.262054257004"/>
    <x v="6"/>
    <x v="3"/>
    <x v="4"/>
    <x v="2"/>
    <x v="9"/>
    <x v="4"/>
    <x v="12"/>
    <x v="3"/>
    <n v="1.3161262054257004"/>
    <x v="0"/>
    <x v="0"/>
    <n v="0"/>
    <x v="0"/>
  </r>
  <r>
    <n v="69123"/>
    <n v="61"/>
    <n v="61"/>
    <n v="61"/>
    <n v="61"/>
    <m/>
    <m/>
    <m/>
    <n v="89.795805296661371"/>
    <x v="6"/>
    <x v="3"/>
    <x v="4"/>
    <x v="2"/>
    <x v="9"/>
    <x v="4"/>
    <x v="12"/>
    <x v="3"/>
    <n v="8.9795805296661365E-3"/>
    <x v="0"/>
    <x v="0"/>
    <n v="0"/>
    <x v="0"/>
  </r>
  <r>
    <n v="69123"/>
    <n v="61"/>
    <n v="61"/>
    <n v="61"/>
    <n v="61"/>
    <m/>
    <m/>
    <m/>
    <n v="38637.775078270213"/>
    <x v="6"/>
    <x v="3"/>
    <x v="4"/>
    <x v="2"/>
    <x v="9"/>
    <x v="4"/>
    <x v="12"/>
    <x v="3"/>
    <n v="3.8637775078270211"/>
    <x v="0"/>
    <x v="0"/>
    <n v="0"/>
    <x v="0"/>
  </r>
  <r>
    <n v="69123"/>
    <n v="61"/>
    <n v="61"/>
    <n v="61"/>
    <n v="61"/>
    <m/>
    <m/>
    <m/>
    <n v="9868.4278711391726"/>
    <x v="6"/>
    <x v="3"/>
    <x v="4"/>
    <x v="2"/>
    <x v="9"/>
    <x v="4"/>
    <x v="12"/>
    <x v="3"/>
    <n v="0.98684278711391726"/>
    <x v="0"/>
    <x v="0"/>
    <n v="0"/>
    <x v="0"/>
  </r>
  <r>
    <n v="69123"/>
    <n v="61"/>
    <n v="61"/>
    <n v="61"/>
    <n v="61"/>
    <m/>
    <m/>
    <m/>
    <n v="18874.335349376724"/>
    <x v="6"/>
    <x v="3"/>
    <x v="4"/>
    <x v="2"/>
    <x v="9"/>
    <x v="4"/>
    <x v="12"/>
    <x v="3"/>
    <n v="1.8874335349376725"/>
    <x v="0"/>
    <x v="0"/>
    <n v="0"/>
    <x v="0"/>
  </r>
  <r>
    <n v="69123"/>
    <n v="61"/>
    <n v="61"/>
    <n v="61"/>
    <n v="61"/>
    <m/>
    <m/>
    <m/>
    <n v="23622.952015006584"/>
    <x v="6"/>
    <x v="3"/>
    <x v="4"/>
    <x v="2"/>
    <x v="9"/>
    <x v="4"/>
    <x v="12"/>
    <x v="3"/>
    <n v="2.3622952015006584"/>
    <x v="0"/>
    <x v="0"/>
    <n v="0"/>
    <x v="0"/>
  </r>
  <r>
    <n v="69123"/>
    <n v="61"/>
    <n v="61"/>
    <n v="61"/>
    <n v="61"/>
    <m/>
    <m/>
    <m/>
    <n v="9285.7970572392042"/>
    <x v="6"/>
    <x v="3"/>
    <x v="4"/>
    <x v="2"/>
    <x v="9"/>
    <x v="4"/>
    <x v="12"/>
    <x v="3"/>
    <n v="0.92857970572392046"/>
    <x v="0"/>
    <x v="0"/>
    <n v="0"/>
    <x v="0"/>
  </r>
  <r>
    <n v="69123"/>
    <n v="61"/>
    <n v="61"/>
    <n v="61"/>
    <n v="61"/>
    <m/>
    <m/>
    <m/>
    <n v="9566.3185659239589"/>
    <x v="6"/>
    <x v="3"/>
    <x v="4"/>
    <x v="2"/>
    <x v="9"/>
    <x v="4"/>
    <x v="12"/>
    <x v="3"/>
    <n v="0.95663185659239591"/>
    <x v="0"/>
    <x v="0"/>
    <n v="0"/>
    <x v="0"/>
  </r>
  <r>
    <n v="69123"/>
    <n v="61"/>
    <n v="61"/>
    <n v="61"/>
    <n v="61"/>
    <m/>
    <m/>
    <m/>
    <n v="8962.4453179847533"/>
    <x v="6"/>
    <x v="3"/>
    <x v="4"/>
    <x v="2"/>
    <x v="9"/>
    <x v="4"/>
    <x v="12"/>
    <x v="3"/>
    <n v="0.8962445317984753"/>
    <x v="0"/>
    <x v="0"/>
    <n v="0"/>
    <x v="0"/>
  </r>
  <r>
    <n v="69123"/>
    <n v="61"/>
    <n v="61"/>
    <n v="61"/>
    <n v="41"/>
    <m/>
    <m/>
    <m/>
    <n v="3370.4999747286138"/>
    <x v="6"/>
    <x v="3"/>
    <x v="4"/>
    <x v="2"/>
    <x v="9"/>
    <x v="4"/>
    <x v="3"/>
    <x v="0"/>
    <n v="0.33704999747286135"/>
    <x v="0"/>
    <x v="0"/>
    <n v="1"/>
    <x v="0"/>
  </r>
  <r>
    <n v="69123"/>
    <n v="61"/>
    <n v="61"/>
    <n v="61"/>
    <n v="61"/>
    <m/>
    <m/>
    <m/>
    <n v="71814.130888366824"/>
    <x v="6"/>
    <x v="3"/>
    <x v="4"/>
    <x v="2"/>
    <x v="9"/>
    <x v="4"/>
    <x v="12"/>
    <x v="3"/>
    <n v="7.1814130888366821"/>
    <x v="0"/>
    <x v="0"/>
    <n v="0"/>
    <x v="0"/>
  </r>
  <r>
    <n v="69123"/>
    <n v="61"/>
    <n v="61"/>
    <n v="61"/>
    <n v="12"/>
    <m/>
    <m/>
    <m/>
    <n v="11503.3556618931"/>
    <x v="6"/>
    <x v="3"/>
    <x v="4"/>
    <x v="2"/>
    <x v="9"/>
    <x v="4"/>
    <x v="4"/>
    <x v="0"/>
    <n v="1.15033556618931"/>
    <x v="0"/>
    <x v="0"/>
    <n v="1"/>
    <x v="0"/>
  </r>
  <r>
    <n v="69123"/>
    <n v="61"/>
    <n v="61"/>
    <n v="61"/>
    <n v="61"/>
    <m/>
    <m/>
    <m/>
    <n v="56623.333060356585"/>
    <x v="6"/>
    <x v="3"/>
    <x v="4"/>
    <x v="2"/>
    <x v="9"/>
    <x v="4"/>
    <x v="12"/>
    <x v="3"/>
    <n v="5.6623333060356584"/>
    <x v="0"/>
    <x v="0"/>
    <n v="0"/>
    <x v="0"/>
  </r>
  <r>
    <n v="69123"/>
    <n v="61"/>
    <n v="61"/>
    <n v="61"/>
    <n v="61"/>
    <m/>
    <m/>
    <m/>
    <n v="19420.778784180096"/>
    <x v="6"/>
    <x v="3"/>
    <x v="4"/>
    <x v="2"/>
    <x v="9"/>
    <x v="4"/>
    <x v="12"/>
    <x v="3"/>
    <n v="1.9420778784180097"/>
    <x v="0"/>
    <x v="0"/>
    <n v="0"/>
    <x v="0"/>
  </r>
  <r>
    <n v="69123"/>
    <n v="61"/>
    <n v="61"/>
    <n v="61"/>
    <n v="61"/>
    <m/>
    <m/>
    <m/>
    <n v="6543.7273349200568"/>
    <x v="6"/>
    <x v="3"/>
    <x v="4"/>
    <x v="2"/>
    <x v="9"/>
    <x v="4"/>
    <x v="12"/>
    <x v="3"/>
    <n v="0.65437273349200564"/>
    <x v="0"/>
    <x v="0"/>
    <n v="0"/>
    <x v="0"/>
  </r>
  <r>
    <n v="69123"/>
    <n v="61"/>
    <n v="61"/>
    <n v="61"/>
    <n v="61"/>
    <m/>
    <m/>
    <m/>
    <n v="146587.92047572104"/>
    <x v="6"/>
    <x v="3"/>
    <x v="4"/>
    <x v="2"/>
    <x v="9"/>
    <x v="4"/>
    <x v="12"/>
    <x v="3"/>
    <n v="14.658792047572105"/>
    <x v="0"/>
    <x v="0"/>
    <n v="0"/>
    <x v="0"/>
  </r>
  <r>
    <n v="69123"/>
    <n v="61"/>
    <n v="61"/>
    <n v="61"/>
    <n v="61"/>
    <m/>
    <m/>
    <m/>
    <n v="52836.705527350983"/>
    <x v="6"/>
    <x v="3"/>
    <x v="4"/>
    <x v="2"/>
    <x v="9"/>
    <x v="4"/>
    <x v="12"/>
    <x v="3"/>
    <n v="5.2836705527350984"/>
    <x v="0"/>
    <x v="0"/>
    <n v="0"/>
    <x v="0"/>
  </r>
  <r>
    <n v="69123"/>
    <n v="61"/>
    <n v="61"/>
    <n v="61"/>
    <n v="61"/>
    <m/>
    <m/>
    <m/>
    <n v="4737.0897007426011"/>
    <x v="6"/>
    <x v="3"/>
    <x v="4"/>
    <x v="2"/>
    <x v="9"/>
    <x v="4"/>
    <x v="12"/>
    <x v="3"/>
    <n v="0.47370897007426011"/>
    <x v="0"/>
    <x v="0"/>
    <n v="0"/>
    <x v="0"/>
  </r>
  <r>
    <n v="69123"/>
    <n v="61"/>
    <n v="61"/>
    <n v="61"/>
    <n v="61"/>
    <m/>
    <m/>
    <m/>
    <n v="51021.801075690935"/>
    <x v="6"/>
    <x v="3"/>
    <x v="4"/>
    <x v="2"/>
    <x v="9"/>
    <x v="4"/>
    <x v="12"/>
    <x v="3"/>
    <n v="5.1021801075690938"/>
    <x v="0"/>
    <x v="0"/>
    <n v="0"/>
    <x v="0"/>
  </r>
  <r>
    <n v="69123"/>
    <n v="61"/>
    <n v="61"/>
    <n v="61"/>
    <n v="61"/>
    <m/>
    <m/>
    <m/>
    <n v="22973.519375937169"/>
    <x v="6"/>
    <x v="3"/>
    <x v="4"/>
    <x v="2"/>
    <x v="9"/>
    <x v="4"/>
    <x v="12"/>
    <x v="3"/>
    <n v="2.2973519375937168"/>
    <x v="0"/>
    <x v="0"/>
    <n v="0"/>
    <x v="0"/>
  </r>
  <r>
    <n v="69123"/>
    <n v="61"/>
    <n v="61"/>
    <n v="61"/>
    <n v="61"/>
    <m/>
    <m/>
    <m/>
    <n v="232794.01522211326"/>
    <x v="6"/>
    <x v="3"/>
    <x v="4"/>
    <x v="2"/>
    <x v="9"/>
    <x v="4"/>
    <x v="12"/>
    <x v="3"/>
    <n v="23.279401522211327"/>
    <x v="0"/>
    <x v="0"/>
    <n v="0"/>
    <x v="0"/>
  </r>
  <r>
    <n v="69123"/>
    <n v="61"/>
    <n v="61"/>
    <n v="61"/>
    <n v="61"/>
    <m/>
    <m/>
    <m/>
    <n v="30147.261277288573"/>
    <x v="6"/>
    <x v="3"/>
    <x v="4"/>
    <x v="2"/>
    <x v="9"/>
    <x v="4"/>
    <x v="12"/>
    <x v="3"/>
    <n v="3.0147261277288573"/>
    <x v="0"/>
    <x v="0"/>
    <n v="0"/>
    <x v="0"/>
  </r>
  <r>
    <n v="69123"/>
    <n v="61"/>
    <n v="61"/>
    <n v="61"/>
    <n v="11"/>
    <m/>
    <m/>
    <m/>
    <n v="0.38803940185078828"/>
    <x v="6"/>
    <x v="3"/>
    <x v="4"/>
    <x v="2"/>
    <x v="9"/>
    <x v="4"/>
    <x v="0"/>
    <x v="0"/>
    <n v="3.8803940185078826E-5"/>
    <x v="0"/>
    <x v="0"/>
    <n v="1"/>
    <x v="0"/>
  </r>
  <r>
    <n v="69123"/>
    <n v="61"/>
    <n v="61"/>
    <n v="61"/>
    <n v="21"/>
    <m/>
    <m/>
    <m/>
    <n v="4237.1145512243356"/>
    <x v="6"/>
    <x v="3"/>
    <x v="4"/>
    <x v="2"/>
    <x v="9"/>
    <x v="4"/>
    <x v="6"/>
    <x v="2"/>
    <n v="0.42371145512243358"/>
    <x v="0"/>
    <x v="0"/>
    <n v="1"/>
    <x v="0"/>
  </r>
  <r>
    <n v="69123"/>
    <n v="61"/>
    <n v="61"/>
    <n v="61"/>
    <n v="61"/>
    <m/>
    <m/>
    <m/>
    <n v="14057.157135881314"/>
    <x v="6"/>
    <x v="3"/>
    <x v="4"/>
    <x v="2"/>
    <x v="9"/>
    <x v="4"/>
    <x v="12"/>
    <x v="3"/>
    <n v="1.4057157135881315"/>
    <x v="0"/>
    <x v="0"/>
    <n v="0"/>
    <x v="0"/>
  </r>
  <r>
    <n v="69123"/>
    <n v="61"/>
    <n v="61"/>
    <n v="61"/>
    <n v="61"/>
    <m/>
    <m/>
    <m/>
    <n v="34667.554080702903"/>
    <x v="6"/>
    <x v="3"/>
    <x v="4"/>
    <x v="2"/>
    <x v="9"/>
    <x v="4"/>
    <x v="12"/>
    <x v="3"/>
    <n v="3.4667554080702905"/>
    <x v="0"/>
    <x v="0"/>
    <n v="0"/>
    <x v="0"/>
  </r>
  <r>
    <n v="69123"/>
    <n v="61"/>
    <n v="61"/>
    <n v="61"/>
    <n v="61"/>
    <m/>
    <m/>
    <m/>
    <n v="7737.4598994133848"/>
    <x v="6"/>
    <x v="3"/>
    <x v="4"/>
    <x v="2"/>
    <x v="9"/>
    <x v="4"/>
    <x v="12"/>
    <x v="3"/>
    <n v="0.77374598994133847"/>
    <x v="0"/>
    <x v="0"/>
    <n v="0"/>
    <x v="0"/>
  </r>
  <r>
    <n v="69123"/>
    <n v="61"/>
    <n v="61"/>
    <n v="61"/>
    <n v="61"/>
    <m/>
    <m/>
    <m/>
    <n v="12859.028024084839"/>
    <x v="6"/>
    <x v="3"/>
    <x v="4"/>
    <x v="2"/>
    <x v="9"/>
    <x v="4"/>
    <x v="12"/>
    <x v="3"/>
    <n v="1.285902802408484"/>
    <x v="0"/>
    <x v="0"/>
    <n v="0"/>
    <x v="0"/>
  </r>
  <r>
    <n v="69123"/>
    <n v="61"/>
    <n v="61"/>
    <n v="61"/>
    <n v="41"/>
    <m/>
    <m/>
    <m/>
    <n v="6782.0203810491066"/>
    <x v="6"/>
    <x v="3"/>
    <x v="4"/>
    <x v="2"/>
    <x v="9"/>
    <x v="4"/>
    <x v="3"/>
    <x v="0"/>
    <n v="0.67820203810491064"/>
    <x v="0"/>
    <x v="0"/>
    <n v="1"/>
    <x v="0"/>
  </r>
  <r>
    <n v="69123"/>
    <n v="61"/>
    <n v="61"/>
    <n v="61"/>
    <n v="61"/>
    <m/>
    <m/>
    <m/>
    <n v="19378.990616061943"/>
    <x v="6"/>
    <x v="3"/>
    <x v="4"/>
    <x v="2"/>
    <x v="9"/>
    <x v="4"/>
    <x v="12"/>
    <x v="3"/>
    <n v="1.9378990616061944"/>
    <x v="0"/>
    <x v="0"/>
    <n v="0"/>
    <x v="0"/>
  </r>
  <r>
    <n v="69123"/>
    <n v="61"/>
    <n v="61"/>
    <n v="61"/>
    <n v="61"/>
    <m/>
    <m/>
    <m/>
    <n v="203939.94228504781"/>
    <x v="6"/>
    <x v="3"/>
    <x v="4"/>
    <x v="2"/>
    <x v="9"/>
    <x v="4"/>
    <x v="12"/>
    <x v="3"/>
    <n v="20.393994228504781"/>
    <x v="0"/>
    <x v="0"/>
    <n v="0"/>
    <x v="0"/>
  </r>
  <r>
    <n v="69123"/>
    <n v="61"/>
    <n v="61"/>
    <n v="61"/>
    <n v="61"/>
    <m/>
    <m/>
    <m/>
    <n v="2281.9919825466027"/>
    <x v="6"/>
    <x v="3"/>
    <x v="4"/>
    <x v="2"/>
    <x v="9"/>
    <x v="4"/>
    <x v="12"/>
    <x v="3"/>
    <n v="0.22819919825466026"/>
    <x v="0"/>
    <x v="0"/>
    <n v="0"/>
    <x v="0"/>
  </r>
  <r>
    <n v="69123"/>
    <n v="61"/>
    <n v="61"/>
    <n v="61"/>
    <n v="61"/>
    <m/>
    <m/>
    <m/>
    <n v="279512.20121091441"/>
    <x v="6"/>
    <x v="3"/>
    <x v="4"/>
    <x v="2"/>
    <x v="9"/>
    <x v="4"/>
    <x v="12"/>
    <x v="3"/>
    <n v="27.951220121091442"/>
    <x v="0"/>
    <x v="0"/>
    <n v="0"/>
    <x v="0"/>
  </r>
  <r>
    <n v="69123"/>
    <n v="61"/>
    <n v="61"/>
    <n v="61"/>
    <n v="61"/>
    <m/>
    <m/>
    <m/>
    <n v="138424.40655634951"/>
    <x v="6"/>
    <x v="3"/>
    <x v="4"/>
    <x v="2"/>
    <x v="9"/>
    <x v="4"/>
    <x v="12"/>
    <x v="3"/>
    <n v="13.842440655634951"/>
    <x v="0"/>
    <x v="0"/>
    <n v="0"/>
    <x v="0"/>
  </r>
  <r>
    <n v="69123"/>
    <n v="61"/>
    <n v="61"/>
    <n v="61"/>
    <n v="11"/>
    <m/>
    <m/>
    <m/>
    <n v="3475.2205116504638"/>
    <x v="6"/>
    <x v="3"/>
    <x v="4"/>
    <x v="2"/>
    <x v="9"/>
    <x v="4"/>
    <x v="0"/>
    <x v="0"/>
    <n v="0.34752205116504636"/>
    <x v="0"/>
    <x v="0"/>
    <n v="1"/>
    <x v="0"/>
  </r>
  <r>
    <n v="69123"/>
    <n v="61"/>
    <n v="61"/>
    <n v="61"/>
    <n v="61"/>
    <m/>
    <m/>
    <m/>
    <n v="44230.415360171661"/>
    <x v="6"/>
    <x v="3"/>
    <x v="4"/>
    <x v="2"/>
    <x v="9"/>
    <x v="4"/>
    <x v="12"/>
    <x v="3"/>
    <n v="4.4230415360171662"/>
    <x v="0"/>
    <x v="0"/>
    <n v="0"/>
    <x v="0"/>
  </r>
  <r>
    <n v="69123"/>
    <n v="61"/>
    <n v="61"/>
    <n v="61"/>
    <n v="61"/>
    <m/>
    <m/>
    <m/>
    <n v="63141.526574120886"/>
    <x v="6"/>
    <x v="3"/>
    <x v="4"/>
    <x v="2"/>
    <x v="9"/>
    <x v="4"/>
    <x v="12"/>
    <x v="3"/>
    <n v="6.3141526574120883"/>
    <x v="0"/>
    <x v="0"/>
    <n v="0"/>
    <x v="0"/>
  </r>
  <r>
    <n v="69123"/>
    <n v="61"/>
    <n v="61"/>
    <n v="61"/>
    <n v="61"/>
    <m/>
    <m/>
    <m/>
    <n v="60800.36368610902"/>
    <x v="6"/>
    <x v="3"/>
    <x v="4"/>
    <x v="2"/>
    <x v="9"/>
    <x v="4"/>
    <x v="12"/>
    <x v="3"/>
    <n v="6.0800363686109016"/>
    <x v="0"/>
    <x v="0"/>
    <n v="0"/>
    <x v="0"/>
  </r>
  <r>
    <n v="69123"/>
    <n v="61"/>
    <n v="61"/>
    <n v="61"/>
    <n v="61"/>
    <m/>
    <m/>
    <m/>
    <n v="28987.820502373426"/>
    <x v="6"/>
    <x v="3"/>
    <x v="4"/>
    <x v="2"/>
    <x v="9"/>
    <x v="4"/>
    <x v="12"/>
    <x v="3"/>
    <n v="2.8987820502373425"/>
    <x v="0"/>
    <x v="0"/>
    <n v="0"/>
    <x v="0"/>
  </r>
  <r>
    <n v="69123"/>
    <n v="61"/>
    <n v="61"/>
    <n v="61"/>
    <n v="61"/>
    <m/>
    <m/>
    <m/>
    <n v="38284.187204909649"/>
    <x v="6"/>
    <x v="3"/>
    <x v="4"/>
    <x v="2"/>
    <x v="9"/>
    <x v="4"/>
    <x v="12"/>
    <x v="3"/>
    <n v="3.8284187204909648"/>
    <x v="0"/>
    <x v="0"/>
    <n v="0"/>
    <x v="0"/>
  </r>
  <r>
    <n v="69123"/>
    <n v="61"/>
    <n v="61"/>
    <n v="61"/>
    <n v="61"/>
    <m/>
    <m/>
    <m/>
    <n v="115706.61000190576"/>
    <x v="6"/>
    <x v="3"/>
    <x v="4"/>
    <x v="2"/>
    <x v="9"/>
    <x v="4"/>
    <x v="12"/>
    <x v="3"/>
    <n v="11.570661000190576"/>
    <x v="0"/>
    <x v="0"/>
    <n v="0"/>
    <x v="0"/>
  </r>
  <r>
    <n v="69123"/>
    <n v="61"/>
    <n v="61"/>
    <n v="61"/>
    <n v="64"/>
    <m/>
    <m/>
    <m/>
    <n v="4127.0423570492703"/>
    <x v="6"/>
    <x v="3"/>
    <x v="4"/>
    <x v="2"/>
    <x v="9"/>
    <x v="4"/>
    <x v="13"/>
    <x v="3"/>
    <n v="0.41270423570492704"/>
    <x v="0"/>
    <x v="0"/>
    <n v="0"/>
    <x v="0"/>
  </r>
  <r>
    <n v="69123"/>
    <n v="61"/>
    <n v="61"/>
    <n v="61"/>
    <n v="61"/>
    <m/>
    <m/>
    <m/>
    <n v="8391.3906399838525"/>
    <x v="6"/>
    <x v="3"/>
    <x v="4"/>
    <x v="2"/>
    <x v="9"/>
    <x v="4"/>
    <x v="12"/>
    <x v="3"/>
    <n v="0.83913906399838523"/>
    <x v="0"/>
    <x v="0"/>
    <n v="0"/>
    <x v="0"/>
  </r>
  <r>
    <n v="69123"/>
    <n v="61"/>
    <n v="61"/>
    <n v="61"/>
    <n v="61"/>
    <m/>
    <m/>
    <m/>
    <n v="7624.1968474243249"/>
    <x v="6"/>
    <x v="3"/>
    <x v="4"/>
    <x v="2"/>
    <x v="9"/>
    <x v="4"/>
    <x v="12"/>
    <x v="3"/>
    <n v="0.76241968474243249"/>
    <x v="0"/>
    <x v="0"/>
    <n v="0"/>
    <x v="0"/>
  </r>
  <r>
    <n v="69123"/>
    <n v="61"/>
    <n v="61"/>
    <n v="61"/>
    <n v="61"/>
    <m/>
    <m/>
    <m/>
    <n v="11463.15605873134"/>
    <x v="6"/>
    <x v="3"/>
    <x v="4"/>
    <x v="2"/>
    <x v="9"/>
    <x v="4"/>
    <x v="12"/>
    <x v="3"/>
    <n v="1.1463156058731341"/>
    <x v="0"/>
    <x v="0"/>
    <n v="0"/>
    <x v="0"/>
  </r>
  <r>
    <n v="69266"/>
    <n v="61"/>
    <n v="61"/>
    <n v="61"/>
    <n v="61"/>
    <m/>
    <m/>
    <m/>
    <n v="903.5713243865988"/>
    <x v="6"/>
    <x v="3"/>
    <x v="4"/>
    <x v="2"/>
    <x v="9"/>
    <x v="4"/>
    <x v="12"/>
    <x v="3"/>
    <n v="9.0357132438659879E-2"/>
    <x v="0"/>
    <x v="0"/>
    <n v="0"/>
    <x v="0"/>
  </r>
  <r>
    <n v="69266"/>
    <n v="61"/>
    <n v="61"/>
    <n v="61"/>
    <n v="61"/>
    <m/>
    <m/>
    <m/>
    <n v="9363.5332382643519"/>
    <x v="6"/>
    <x v="3"/>
    <x v="4"/>
    <x v="2"/>
    <x v="9"/>
    <x v="4"/>
    <x v="12"/>
    <x v="3"/>
    <n v="0.93635332382643521"/>
    <x v="0"/>
    <x v="0"/>
    <n v="0"/>
    <x v="0"/>
  </r>
  <r>
    <n v="69266"/>
    <n v="61"/>
    <n v="61"/>
    <n v="61"/>
    <n v="61"/>
    <m/>
    <m/>
    <m/>
    <n v="16616.400442228281"/>
    <x v="6"/>
    <x v="3"/>
    <x v="4"/>
    <x v="2"/>
    <x v="9"/>
    <x v="4"/>
    <x v="12"/>
    <x v="3"/>
    <n v="1.6616400442228281"/>
    <x v="0"/>
    <x v="0"/>
    <n v="0"/>
    <x v="0"/>
  </r>
  <r>
    <n v="69266"/>
    <n v="61"/>
    <n v="61"/>
    <n v="61"/>
    <n v="61"/>
    <m/>
    <m/>
    <m/>
    <n v="158867.50144428181"/>
    <x v="6"/>
    <x v="3"/>
    <x v="4"/>
    <x v="2"/>
    <x v="9"/>
    <x v="4"/>
    <x v="12"/>
    <x v="3"/>
    <n v="15.886750144428181"/>
    <x v="0"/>
    <x v="0"/>
    <n v="0"/>
    <x v="0"/>
  </r>
  <r>
    <n v="69266"/>
    <n v="61"/>
    <n v="61"/>
    <n v="61"/>
    <n v="61"/>
    <m/>
    <m/>
    <m/>
    <n v="6586.800316185856"/>
    <x v="6"/>
    <x v="3"/>
    <x v="4"/>
    <x v="2"/>
    <x v="9"/>
    <x v="4"/>
    <x v="12"/>
    <x v="3"/>
    <n v="0.65868003161858557"/>
    <x v="0"/>
    <x v="0"/>
    <n v="0"/>
    <x v="0"/>
  </r>
  <r>
    <n v="69266"/>
    <n v="65"/>
    <n v="65"/>
    <n v="65"/>
    <n v="65"/>
    <m/>
    <m/>
    <m/>
    <n v="2892.9398485777438"/>
    <x v="13"/>
    <x v="3"/>
    <x v="13"/>
    <x v="2"/>
    <x v="10"/>
    <x v="4"/>
    <x v="14"/>
    <x v="3"/>
    <n v="0.28929398485777436"/>
    <x v="0"/>
    <x v="0"/>
    <n v="0"/>
    <x v="0"/>
  </r>
  <r>
    <n v="69266"/>
    <n v="65"/>
    <n v="65"/>
    <n v="65"/>
    <n v="65"/>
    <m/>
    <m/>
    <m/>
    <n v="3937.2396797111046"/>
    <x v="13"/>
    <x v="3"/>
    <x v="13"/>
    <x v="2"/>
    <x v="10"/>
    <x v="4"/>
    <x v="14"/>
    <x v="3"/>
    <n v="0.39372396797111048"/>
    <x v="0"/>
    <x v="0"/>
    <n v="0"/>
    <x v="0"/>
  </r>
  <r>
    <n v="69266"/>
    <n v="65"/>
    <n v="65"/>
    <n v="65"/>
    <n v="65"/>
    <m/>
    <m/>
    <m/>
    <n v="2152.6264455995533"/>
    <x v="13"/>
    <x v="3"/>
    <x v="13"/>
    <x v="2"/>
    <x v="10"/>
    <x v="4"/>
    <x v="14"/>
    <x v="3"/>
    <n v="0.21526264455995534"/>
    <x v="0"/>
    <x v="0"/>
    <n v="0"/>
    <x v="0"/>
  </r>
  <r>
    <n v="69266"/>
    <n v="65"/>
    <n v="65"/>
    <n v="65"/>
    <n v="65"/>
    <m/>
    <m/>
    <m/>
    <n v="2538.2734761482502"/>
    <x v="13"/>
    <x v="3"/>
    <x v="13"/>
    <x v="2"/>
    <x v="10"/>
    <x v="4"/>
    <x v="14"/>
    <x v="3"/>
    <n v="0.25382734761482501"/>
    <x v="0"/>
    <x v="0"/>
    <n v="0"/>
    <x v="0"/>
  </r>
  <r>
    <n v="69123"/>
    <n v="65"/>
    <n v="65"/>
    <n v="65"/>
    <n v="65"/>
    <m/>
    <m/>
    <m/>
    <n v="5411.6551571796253"/>
    <x v="13"/>
    <x v="3"/>
    <x v="13"/>
    <x v="2"/>
    <x v="10"/>
    <x v="4"/>
    <x v="14"/>
    <x v="3"/>
    <n v="0.54116551571796256"/>
    <x v="0"/>
    <x v="0"/>
    <n v="0"/>
    <x v="0"/>
  </r>
  <r>
    <n v="69123"/>
    <n v="65"/>
    <n v="65"/>
    <n v="65"/>
    <n v="65"/>
    <m/>
    <m/>
    <m/>
    <n v="7853.258423104784"/>
    <x v="13"/>
    <x v="3"/>
    <x v="13"/>
    <x v="2"/>
    <x v="10"/>
    <x v="4"/>
    <x v="14"/>
    <x v="3"/>
    <n v="0.78532584231047842"/>
    <x v="0"/>
    <x v="0"/>
    <n v="0"/>
    <x v="0"/>
  </r>
  <r>
    <n v="69123"/>
    <n v="65"/>
    <n v="65"/>
    <n v="65"/>
    <n v="65"/>
    <m/>
    <m/>
    <m/>
    <n v="8073.1294420663735"/>
    <x v="13"/>
    <x v="3"/>
    <x v="13"/>
    <x v="2"/>
    <x v="10"/>
    <x v="4"/>
    <x v="14"/>
    <x v="3"/>
    <n v="0.80731294420663735"/>
    <x v="0"/>
    <x v="0"/>
    <n v="0"/>
    <x v="0"/>
  </r>
  <r>
    <n v="69123"/>
    <n v="65"/>
    <n v="65"/>
    <n v="65"/>
    <n v="65"/>
    <m/>
    <m/>
    <m/>
    <n v="1858.8533915970252"/>
    <x v="13"/>
    <x v="3"/>
    <x v="13"/>
    <x v="2"/>
    <x v="10"/>
    <x v="4"/>
    <x v="14"/>
    <x v="3"/>
    <n v="0.18588533915970251"/>
    <x v="0"/>
    <x v="0"/>
    <n v="0"/>
    <x v="0"/>
  </r>
  <r>
    <n v="69123"/>
    <n v="65"/>
    <n v="65"/>
    <n v="65"/>
    <n v="65"/>
    <m/>
    <m/>
    <m/>
    <n v="2166.8721538572809"/>
    <x v="13"/>
    <x v="3"/>
    <x v="13"/>
    <x v="2"/>
    <x v="10"/>
    <x v="4"/>
    <x v="14"/>
    <x v="3"/>
    <n v="0.21668721538572808"/>
    <x v="0"/>
    <x v="0"/>
    <n v="0"/>
    <x v="0"/>
  </r>
  <r>
    <n v="69123"/>
    <n v="65"/>
    <n v="65"/>
    <n v="65"/>
    <n v="65"/>
    <m/>
    <m/>
    <m/>
    <n v="4564.4387029933623"/>
    <x v="13"/>
    <x v="3"/>
    <x v="13"/>
    <x v="2"/>
    <x v="10"/>
    <x v="4"/>
    <x v="14"/>
    <x v="3"/>
    <n v="0.45644387029933625"/>
    <x v="0"/>
    <x v="0"/>
    <n v="0"/>
    <x v="0"/>
  </r>
  <r>
    <n v="69123"/>
    <n v="65"/>
    <n v="65"/>
    <n v="65"/>
    <n v="65"/>
    <m/>
    <m/>
    <m/>
    <n v="4950.984542497099"/>
    <x v="13"/>
    <x v="3"/>
    <x v="13"/>
    <x v="2"/>
    <x v="10"/>
    <x v="4"/>
    <x v="14"/>
    <x v="3"/>
    <n v="0.49509845424970989"/>
    <x v="0"/>
    <x v="0"/>
    <n v="0"/>
    <x v="0"/>
  </r>
  <r>
    <n v="69123"/>
    <n v="65"/>
    <n v="65"/>
    <n v="65"/>
    <n v="65"/>
    <m/>
    <m/>
    <m/>
    <n v="22411.989524237611"/>
    <x v="13"/>
    <x v="3"/>
    <x v="13"/>
    <x v="2"/>
    <x v="10"/>
    <x v="4"/>
    <x v="14"/>
    <x v="3"/>
    <n v="2.241198952423761"/>
    <x v="0"/>
    <x v="0"/>
    <n v="0"/>
    <x v="0"/>
  </r>
  <r>
    <n v="69123"/>
    <n v="65"/>
    <n v="65"/>
    <n v="65"/>
    <n v="65"/>
    <m/>
    <m/>
    <m/>
    <n v="2661.75268767028"/>
    <x v="13"/>
    <x v="3"/>
    <x v="13"/>
    <x v="2"/>
    <x v="10"/>
    <x v="4"/>
    <x v="14"/>
    <x v="3"/>
    <n v="0.26617526876702802"/>
    <x v="0"/>
    <x v="0"/>
    <n v="0"/>
    <x v="0"/>
  </r>
  <r>
    <n v="69123"/>
    <n v="65"/>
    <n v="65"/>
    <n v="65"/>
    <n v="65"/>
    <m/>
    <m/>
    <m/>
    <n v="15839.649768288176"/>
    <x v="13"/>
    <x v="3"/>
    <x v="13"/>
    <x v="2"/>
    <x v="10"/>
    <x v="4"/>
    <x v="14"/>
    <x v="3"/>
    <n v="1.5839649768288175"/>
    <x v="0"/>
    <x v="0"/>
    <n v="0"/>
    <x v="0"/>
  </r>
  <r>
    <n v="69123"/>
    <n v="65"/>
    <n v="65"/>
    <n v="65"/>
    <n v="65"/>
    <m/>
    <m/>
    <m/>
    <n v="2022.067836169025"/>
    <x v="13"/>
    <x v="3"/>
    <x v="13"/>
    <x v="2"/>
    <x v="10"/>
    <x v="4"/>
    <x v="14"/>
    <x v="3"/>
    <n v="0.2022067836169025"/>
    <x v="0"/>
    <x v="0"/>
    <n v="0"/>
    <x v="0"/>
  </r>
  <r>
    <n v="69123"/>
    <n v="65"/>
    <n v="65"/>
    <n v="65"/>
    <n v="65"/>
    <m/>
    <m/>
    <m/>
    <n v="1919.6630828101536"/>
    <x v="13"/>
    <x v="3"/>
    <x v="13"/>
    <x v="2"/>
    <x v="10"/>
    <x v="4"/>
    <x v="14"/>
    <x v="3"/>
    <n v="0.19196630828101535"/>
    <x v="0"/>
    <x v="0"/>
    <n v="0"/>
    <x v="0"/>
  </r>
  <r>
    <n v="69123"/>
    <n v="65"/>
    <n v="65"/>
    <n v="65"/>
    <n v="65"/>
    <m/>
    <m/>
    <m/>
    <n v="5233.1214476830164"/>
    <x v="13"/>
    <x v="3"/>
    <x v="13"/>
    <x v="2"/>
    <x v="10"/>
    <x v="4"/>
    <x v="14"/>
    <x v="3"/>
    <n v="0.52331214476830168"/>
    <x v="0"/>
    <x v="0"/>
    <n v="0"/>
    <x v="0"/>
  </r>
  <r>
    <n v="69123"/>
    <n v="65"/>
    <n v="65"/>
    <n v="65"/>
    <n v="65"/>
    <m/>
    <m/>
    <m/>
    <n v="3914.7761840743897"/>
    <x v="13"/>
    <x v="3"/>
    <x v="13"/>
    <x v="2"/>
    <x v="10"/>
    <x v="4"/>
    <x v="14"/>
    <x v="3"/>
    <n v="0.39147761840743894"/>
    <x v="0"/>
    <x v="0"/>
    <n v="0"/>
    <x v="0"/>
  </r>
  <r>
    <n v="69123"/>
    <n v="65"/>
    <n v="65"/>
    <n v="65"/>
    <n v="65"/>
    <m/>
    <m/>
    <m/>
    <n v="5898.3528207399477"/>
    <x v="13"/>
    <x v="3"/>
    <x v="13"/>
    <x v="2"/>
    <x v="10"/>
    <x v="4"/>
    <x v="14"/>
    <x v="3"/>
    <n v="0.58983528207399472"/>
    <x v="0"/>
    <x v="0"/>
    <n v="0"/>
    <x v="0"/>
  </r>
  <r>
    <n v="69123"/>
    <n v="65"/>
    <n v="65"/>
    <n v="65"/>
    <n v="65"/>
    <m/>
    <m/>
    <m/>
    <n v="4436.2566211258518"/>
    <x v="13"/>
    <x v="3"/>
    <x v="13"/>
    <x v="2"/>
    <x v="10"/>
    <x v="4"/>
    <x v="14"/>
    <x v="3"/>
    <n v="0.4436256621125852"/>
    <x v="0"/>
    <x v="0"/>
    <n v="0"/>
    <x v="0"/>
  </r>
  <r>
    <n v="69123"/>
    <n v="65"/>
    <n v="65"/>
    <n v="65"/>
    <n v="65"/>
    <m/>
    <m/>
    <m/>
    <n v="2609.3682258041863"/>
    <x v="13"/>
    <x v="3"/>
    <x v="13"/>
    <x v="2"/>
    <x v="10"/>
    <x v="4"/>
    <x v="14"/>
    <x v="3"/>
    <n v="0.26093682258041861"/>
    <x v="0"/>
    <x v="0"/>
    <n v="0"/>
    <x v="0"/>
  </r>
  <r>
    <n v="69123"/>
    <n v="65"/>
    <n v="65"/>
    <n v="65"/>
    <n v="65"/>
    <m/>
    <m/>
    <m/>
    <n v="5221.3276947592803"/>
    <x v="13"/>
    <x v="3"/>
    <x v="13"/>
    <x v="2"/>
    <x v="10"/>
    <x v="4"/>
    <x v="14"/>
    <x v="3"/>
    <n v="0.52213276947592802"/>
    <x v="0"/>
    <x v="0"/>
    <n v="0"/>
    <x v="0"/>
  </r>
  <r>
    <n v="69123"/>
    <n v="65"/>
    <n v="65"/>
    <n v="65"/>
    <n v="65"/>
    <m/>
    <m/>
    <m/>
    <n v="1225.1620093439858"/>
    <x v="13"/>
    <x v="3"/>
    <x v="13"/>
    <x v="2"/>
    <x v="10"/>
    <x v="4"/>
    <x v="14"/>
    <x v="3"/>
    <n v="0.12251620093439858"/>
    <x v="0"/>
    <x v="0"/>
    <n v="0"/>
    <x v="0"/>
  </r>
  <r>
    <n v="69123"/>
    <n v="65"/>
    <n v="65"/>
    <n v="65"/>
    <n v="65"/>
    <m/>
    <m/>
    <m/>
    <n v="2749.2313425640173"/>
    <x v="13"/>
    <x v="3"/>
    <x v="13"/>
    <x v="2"/>
    <x v="10"/>
    <x v="4"/>
    <x v="14"/>
    <x v="3"/>
    <n v="0.27492313425640175"/>
    <x v="0"/>
    <x v="0"/>
    <n v="0"/>
    <x v="0"/>
  </r>
  <r>
    <n v="69123"/>
    <n v="65"/>
    <n v="65"/>
    <n v="65"/>
    <n v="65"/>
    <m/>
    <m/>
    <m/>
    <n v="4912.5608175680572"/>
    <x v="13"/>
    <x v="3"/>
    <x v="13"/>
    <x v="2"/>
    <x v="10"/>
    <x v="4"/>
    <x v="14"/>
    <x v="3"/>
    <n v="0.49125608175680574"/>
    <x v="0"/>
    <x v="0"/>
    <n v="0"/>
    <x v="0"/>
  </r>
  <r>
    <n v="69123"/>
    <n v="65"/>
    <n v="65"/>
    <n v="65"/>
    <n v="65"/>
    <m/>
    <m/>
    <m/>
    <n v="2957.0876266808255"/>
    <x v="13"/>
    <x v="3"/>
    <x v="13"/>
    <x v="2"/>
    <x v="10"/>
    <x v="4"/>
    <x v="14"/>
    <x v="3"/>
    <n v="0.29570876266808255"/>
    <x v="0"/>
    <x v="0"/>
    <n v="0"/>
    <x v="0"/>
  </r>
  <r>
    <n v="69123"/>
    <n v="65"/>
    <n v="65"/>
    <n v="65"/>
    <n v="65"/>
    <m/>
    <m/>
    <m/>
    <n v="4250.1528363141742"/>
    <x v="13"/>
    <x v="3"/>
    <x v="13"/>
    <x v="2"/>
    <x v="10"/>
    <x v="4"/>
    <x v="14"/>
    <x v="3"/>
    <n v="0.42501528363141744"/>
    <x v="0"/>
    <x v="0"/>
    <n v="0"/>
    <x v="0"/>
  </r>
  <r>
    <n v="69123"/>
    <n v="65"/>
    <n v="65"/>
    <n v="65"/>
    <n v="65"/>
    <m/>
    <m/>
    <m/>
    <n v="5325.0735961339933"/>
    <x v="13"/>
    <x v="3"/>
    <x v="13"/>
    <x v="2"/>
    <x v="10"/>
    <x v="4"/>
    <x v="14"/>
    <x v="3"/>
    <n v="0.53250735961339934"/>
    <x v="0"/>
    <x v="0"/>
    <n v="0"/>
    <x v="0"/>
  </r>
  <r>
    <n v="69123"/>
    <n v="65"/>
    <n v="65"/>
    <n v="65"/>
    <n v="65"/>
    <m/>
    <m/>
    <m/>
    <n v="1093.8118048358176"/>
    <x v="13"/>
    <x v="3"/>
    <x v="13"/>
    <x v="2"/>
    <x v="10"/>
    <x v="4"/>
    <x v="14"/>
    <x v="3"/>
    <n v="0.10938118048358177"/>
    <x v="0"/>
    <x v="0"/>
    <n v="0"/>
    <x v="0"/>
  </r>
  <r>
    <n v="69123"/>
    <n v="65"/>
    <n v="65"/>
    <n v="65"/>
    <n v="65"/>
    <m/>
    <m/>
    <m/>
    <n v="3615.0320187002417"/>
    <x v="13"/>
    <x v="3"/>
    <x v="13"/>
    <x v="2"/>
    <x v="10"/>
    <x v="4"/>
    <x v="14"/>
    <x v="3"/>
    <n v="0.36150320187002416"/>
    <x v="0"/>
    <x v="0"/>
    <n v="0"/>
    <x v="0"/>
  </r>
  <r>
    <n v="69123"/>
    <n v="65"/>
    <n v="65"/>
    <n v="65"/>
    <n v="65"/>
    <m/>
    <m/>
    <m/>
    <n v="4202.1485832692088"/>
    <x v="13"/>
    <x v="3"/>
    <x v="13"/>
    <x v="2"/>
    <x v="10"/>
    <x v="4"/>
    <x v="14"/>
    <x v="3"/>
    <n v="0.42021485832692085"/>
    <x v="0"/>
    <x v="0"/>
    <n v="0"/>
    <x v="0"/>
  </r>
  <r>
    <n v="69123"/>
    <n v="65"/>
    <n v="65"/>
    <n v="65"/>
    <n v="65"/>
    <m/>
    <m/>
    <m/>
    <n v="2043.2775106562144"/>
    <x v="13"/>
    <x v="3"/>
    <x v="13"/>
    <x v="2"/>
    <x v="10"/>
    <x v="4"/>
    <x v="14"/>
    <x v="3"/>
    <n v="0.20432775106562145"/>
    <x v="0"/>
    <x v="0"/>
    <n v="0"/>
    <x v="0"/>
  </r>
  <r>
    <n v="69123"/>
    <n v="65"/>
    <n v="65"/>
    <n v="65"/>
    <n v="65"/>
    <m/>
    <m/>
    <m/>
    <n v="1567.2720892451021"/>
    <x v="13"/>
    <x v="3"/>
    <x v="13"/>
    <x v="2"/>
    <x v="10"/>
    <x v="4"/>
    <x v="14"/>
    <x v="3"/>
    <n v="0.1567272089245102"/>
    <x v="0"/>
    <x v="0"/>
    <n v="0"/>
    <x v="0"/>
  </r>
  <r>
    <n v="69123"/>
    <n v="65"/>
    <n v="65"/>
    <n v="65"/>
    <n v="65"/>
    <m/>
    <m/>
    <m/>
    <n v="2233.59610178001"/>
    <x v="13"/>
    <x v="3"/>
    <x v="13"/>
    <x v="2"/>
    <x v="10"/>
    <x v="4"/>
    <x v="14"/>
    <x v="3"/>
    <n v="0.22335961017800102"/>
    <x v="0"/>
    <x v="0"/>
    <n v="0"/>
    <x v="0"/>
  </r>
  <r>
    <n v="69123"/>
    <n v="65"/>
    <n v="65"/>
    <n v="65"/>
    <n v="65"/>
    <m/>
    <m/>
    <m/>
    <n v="2046.8894293879403"/>
    <x v="13"/>
    <x v="3"/>
    <x v="13"/>
    <x v="2"/>
    <x v="10"/>
    <x v="4"/>
    <x v="14"/>
    <x v="3"/>
    <n v="0.20468894293879403"/>
    <x v="0"/>
    <x v="0"/>
    <n v="0"/>
    <x v="0"/>
  </r>
  <r>
    <n v="69123"/>
    <n v="65"/>
    <n v="65"/>
    <n v="65"/>
    <n v="65"/>
    <m/>
    <m/>
    <m/>
    <n v="1691.0972198576865"/>
    <x v="13"/>
    <x v="3"/>
    <x v="13"/>
    <x v="2"/>
    <x v="10"/>
    <x v="4"/>
    <x v="14"/>
    <x v="3"/>
    <n v="0.16910972198576865"/>
    <x v="0"/>
    <x v="0"/>
    <n v="0"/>
    <x v="0"/>
  </r>
  <r>
    <n v="69123"/>
    <n v="65"/>
    <n v="65"/>
    <n v="65"/>
    <n v="65"/>
    <m/>
    <m/>
    <m/>
    <n v="3297.7279816929663"/>
    <x v="13"/>
    <x v="3"/>
    <x v="13"/>
    <x v="2"/>
    <x v="10"/>
    <x v="4"/>
    <x v="14"/>
    <x v="3"/>
    <n v="0.32977279816929661"/>
    <x v="0"/>
    <x v="0"/>
    <n v="0"/>
    <x v="0"/>
  </r>
  <r>
    <n v="69123"/>
    <n v="65"/>
    <n v="65"/>
    <n v="65"/>
    <n v="65"/>
    <m/>
    <m/>
    <m/>
    <n v="5461.9235488797185"/>
    <x v="13"/>
    <x v="3"/>
    <x v="13"/>
    <x v="2"/>
    <x v="10"/>
    <x v="4"/>
    <x v="14"/>
    <x v="3"/>
    <n v="0.5461923548879718"/>
    <x v="0"/>
    <x v="0"/>
    <n v="0"/>
    <x v="0"/>
  </r>
  <r>
    <n v="69123"/>
    <n v="65"/>
    <n v="65"/>
    <n v="65"/>
    <n v="65"/>
    <m/>
    <m/>
    <m/>
    <n v="3792.4077021914368"/>
    <x v="13"/>
    <x v="3"/>
    <x v="13"/>
    <x v="2"/>
    <x v="10"/>
    <x v="4"/>
    <x v="14"/>
    <x v="3"/>
    <n v="0.37924077021914365"/>
    <x v="0"/>
    <x v="0"/>
    <n v="0"/>
    <x v="0"/>
  </r>
  <r>
    <n v="69123"/>
    <n v="65"/>
    <n v="65"/>
    <n v="65"/>
    <n v="65"/>
    <m/>
    <m/>
    <m/>
    <n v="1665.407314271469"/>
    <x v="13"/>
    <x v="3"/>
    <x v="13"/>
    <x v="2"/>
    <x v="10"/>
    <x v="4"/>
    <x v="14"/>
    <x v="3"/>
    <n v="0.1665407314271469"/>
    <x v="0"/>
    <x v="0"/>
    <n v="0"/>
    <x v="0"/>
  </r>
  <r>
    <n v="69123"/>
    <n v="65"/>
    <n v="65"/>
    <n v="65"/>
    <n v="65"/>
    <m/>
    <m/>
    <m/>
    <n v="1106.283074498808"/>
    <x v="13"/>
    <x v="3"/>
    <x v="13"/>
    <x v="2"/>
    <x v="10"/>
    <x v="4"/>
    <x v="14"/>
    <x v="3"/>
    <n v="0.11062830744988079"/>
    <x v="0"/>
    <x v="0"/>
    <n v="0"/>
    <x v="0"/>
  </r>
  <r>
    <n v="69123"/>
    <n v="65"/>
    <n v="65"/>
    <n v="65"/>
    <n v="65"/>
    <m/>
    <m/>
    <m/>
    <n v="2109.7587295628746"/>
    <x v="13"/>
    <x v="3"/>
    <x v="13"/>
    <x v="2"/>
    <x v="10"/>
    <x v="4"/>
    <x v="14"/>
    <x v="3"/>
    <n v="0.21097587295628745"/>
    <x v="0"/>
    <x v="0"/>
    <n v="0"/>
    <x v="0"/>
  </r>
  <r>
    <n v="69123"/>
    <n v="65"/>
    <n v="65"/>
    <n v="65"/>
    <n v="65"/>
    <m/>
    <m/>
    <m/>
    <n v="1680.4194128495485"/>
    <x v="13"/>
    <x v="3"/>
    <x v="13"/>
    <x v="2"/>
    <x v="10"/>
    <x v="4"/>
    <x v="14"/>
    <x v="3"/>
    <n v="0.16804194128495484"/>
    <x v="0"/>
    <x v="0"/>
    <n v="0"/>
    <x v="0"/>
  </r>
  <r>
    <n v="69123"/>
    <n v="65"/>
    <n v="65"/>
    <n v="65"/>
    <n v="65"/>
    <m/>
    <m/>
    <m/>
    <n v="1709.8482402218442"/>
    <x v="13"/>
    <x v="3"/>
    <x v="13"/>
    <x v="2"/>
    <x v="10"/>
    <x v="4"/>
    <x v="14"/>
    <x v="3"/>
    <n v="0.17098482402218443"/>
    <x v="0"/>
    <x v="0"/>
    <n v="0"/>
    <x v="0"/>
  </r>
  <r>
    <n v="69123"/>
    <n v="65"/>
    <n v="65"/>
    <n v="65"/>
    <n v="65"/>
    <m/>
    <m/>
    <m/>
    <n v="2554.7492318121576"/>
    <x v="13"/>
    <x v="3"/>
    <x v="13"/>
    <x v="2"/>
    <x v="10"/>
    <x v="4"/>
    <x v="14"/>
    <x v="3"/>
    <n v="0.25547492318121579"/>
    <x v="0"/>
    <x v="0"/>
    <n v="0"/>
    <x v="0"/>
  </r>
  <r>
    <n v="69123"/>
    <n v="65"/>
    <n v="65"/>
    <n v="65"/>
    <n v="65"/>
    <m/>
    <m/>
    <m/>
    <n v="2103.1278025603342"/>
    <x v="13"/>
    <x v="3"/>
    <x v="13"/>
    <x v="2"/>
    <x v="10"/>
    <x v="4"/>
    <x v="14"/>
    <x v="3"/>
    <n v="0.21031278025603342"/>
    <x v="0"/>
    <x v="0"/>
    <n v="0"/>
    <x v="0"/>
  </r>
  <r>
    <n v="69123"/>
    <n v="65"/>
    <n v="65"/>
    <n v="65"/>
    <n v="65"/>
    <m/>
    <m/>
    <m/>
    <n v="3879.4125757023508"/>
    <x v="13"/>
    <x v="3"/>
    <x v="13"/>
    <x v="2"/>
    <x v="10"/>
    <x v="4"/>
    <x v="14"/>
    <x v="3"/>
    <n v="0.38794125757023507"/>
    <x v="0"/>
    <x v="0"/>
    <n v="0"/>
    <x v="0"/>
  </r>
  <r>
    <n v="69123"/>
    <n v="65"/>
    <n v="65"/>
    <n v="65"/>
    <n v="65"/>
    <m/>
    <m/>
    <m/>
    <n v="283.44171718295559"/>
    <x v="13"/>
    <x v="3"/>
    <x v="13"/>
    <x v="2"/>
    <x v="10"/>
    <x v="4"/>
    <x v="14"/>
    <x v="3"/>
    <n v="2.834417171829556E-2"/>
    <x v="0"/>
    <x v="0"/>
    <n v="0"/>
    <x v="0"/>
  </r>
  <r>
    <n v="69123"/>
    <n v="65"/>
    <n v="65"/>
    <n v="65"/>
    <n v="65"/>
    <m/>
    <m/>
    <m/>
    <n v="3076.0544240746494"/>
    <x v="13"/>
    <x v="3"/>
    <x v="13"/>
    <x v="2"/>
    <x v="10"/>
    <x v="4"/>
    <x v="14"/>
    <x v="3"/>
    <n v="0.30760544240746496"/>
    <x v="0"/>
    <x v="0"/>
    <n v="0"/>
    <x v="0"/>
  </r>
  <r>
    <n v="69123"/>
    <n v="65"/>
    <n v="65"/>
    <n v="65"/>
    <n v="65"/>
    <m/>
    <m/>
    <m/>
    <n v="2543.2540183485262"/>
    <x v="13"/>
    <x v="3"/>
    <x v="13"/>
    <x v="2"/>
    <x v="10"/>
    <x v="4"/>
    <x v="14"/>
    <x v="3"/>
    <n v="0.25432540183485264"/>
    <x v="0"/>
    <x v="0"/>
    <n v="0"/>
    <x v="0"/>
  </r>
  <r>
    <n v="69123"/>
    <n v="65"/>
    <n v="65"/>
    <n v="65"/>
    <n v="65"/>
    <m/>
    <m/>
    <m/>
    <n v="2934.0920079241578"/>
    <x v="13"/>
    <x v="3"/>
    <x v="13"/>
    <x v="2"/>
    <x v="10"/>
    <x v="4"/>
    <x v="14"/>
    <x v="3"/>
    <n v="0.29340920079241578"/>
    <x v="0"/>
    <x v="0"/>
    <n v="0"/>
    <x v="0"/>
  </r>
  <r>
    <n v="69123"/>
    <n v="65"/>
    <n v="65"/>
    <n v="65"/>
    <n v="65"/>
    <m/>
    <m/>
    <m/>
    <n v="2051.8309584708877"/>
    <x v="13"/>
    <x v="3"/>
    <x v="13"/>
    <x v="2"/>
    <x v="10"/>
    <x v="4"/>
    <x v="14"/>
    <x v="3"/>
    <n v="0.20518309584708877"/>
    <x v="0"/>
    <x v="0"/>
    <n v="0"/>
    <x v="0"/>
  </r>
  <r>
    <n v="69123"/>
    <n v="65"/>
    <n v="65"/>
    <n v="65"/>
    <n v="65"/>
    <m/>
    <m/>
    <m/>
    <n v="2426.2261341819071"/>
    <x v="13"/>
    <x v="3"/>
    <x v="13"/>
    <x v="2"/>
    <x v="10"/>
    <x v="4"/>
    <x v="14"/>
    <x v="3"/>
    <n v="0.24262261341819072"/>
    <x v="0"/>
    <x v="0"/>
    <n v="0"/>
    <x v="0"/>
  </r>
  <r>
    <n v="69123"/>
    <n v="65"/>
    <n v="65"/>
    <n v="65"/>
    <n v="65"/>
    <m/>
    <m/>
    <m/>
    <n v="3925.1326767631504"/>
    <x v="13"/>
    <x v="3"/>
    <x v="13"/>
    <x v="2"/>
    <x v="10"/>
    <x v="4"/>
    <x v="14"/>
    <x v="3"/>
    <n v="0.39251326767631506"/>
    <x v="0"/>
    <x v="0"/>
    <n v="0"/>
    <x v="0"/>
  </r>
  <r>
    <n v="69123"/>
    <n v="65"/>
    <n v="65"/>
    <n v="65"/>
    <n v="65"/>
    <m/>
    <m/>
    <m/>
    <n v="5658.8792126523931"/>
    <x v="13"/>
    <x v="3"/>
    <x v="13"/>
    <x v="2"/>
    <x v="10"/>
    <x v="4"/>
    <x v="14"/>
    <x v="3"/>
    <n v="0.56588792126523935"/>
    <x v="0"/>
    <x v="0"/>
    <n v="0"/>
    <x v="0"/>
  </r>
  <r>
    <n v="69123"/>
    <n v="65"/>
    <n v="65"/>
    <n v="65"/>
    <n v="65"/>
    <m/>
    <m/>
    <m/>
    <n v="1383.0364179112071"/>
    <x v="13"/>
    <x v="3"/>
    <x v="13"/>
    <x v="2"/>
    <x v="10"/>
    <x v="4"/>
    <x v="14"/>
    <x v="3"/>
    <n v="0.1383036417911207"/>
    <x v="0"/>
    <x v="0"/>
    <n v="0"/>
    <x v="0"/>
  </r>
  <r>
    <n v="69123"/>
    <n v="65"/>
    <n v="65"/>
    <n v="65"/>
    <n v="65"/>
    <m/>
    <m/>
    <m/>
    <n v="1802.9697632343518"/>
    <x v="13"/>
    <x v="3"/>
    <x v="13"/>
    <x v="2"/>
    <x v="10"/>
    <x v="4"/>
    <x v="14"/>
    <x v="3"/>
    <n v="0.18029697632343519"/>
    <x v="0"/>
    <x v="0"/>
    <n v="0"/>
    <x v="0"/>
  </r>
  <r>
    <n v="69123"/>
    <n v="65"/>
    <n v="65"/>
    <n v="65"/>
    <n v="65"/>
    <m/>
    <m/>
    <m/>
    <n v="1603.9650609745281"/>
    <x v="13"/>
    <x v="3"/>
    <x v="13"/>
    <x v="2"/>
    <x v="10"/>
    <x v="4"/>
    <x v="14"/>
    <x v="3"/>
    <n v="0.16039650609745282"/>
    <x v="0"/>
    <x v="0"/>
    <n v="0"/>
    <x v="0"/>
  </r>
  <r>
    <n v="69123"/>
    <n v="65"/>
    <n v="65"/>
    <n v="65"/>
    <n v="65"/>
    <m/>
    <m/>
    <m/>
    <n v="2917.742257617525"/>
    <x v="13"/>
    <x v="3"/>
    <x v="13"/>
    <x v="2"/>
    <x v="10"/>
    <x v="4"/>
    <x v="14"/>
    <x v="3"/>
    <n v="0.29177422576175249"/>
    <x v="0"/>
    <x v="0"/>
    <n v="0"/>
    <x v="0"/>
  </r>
  <r>
    <n v="69123"/>
    <n v="65"/>
    <n v="65"/>
    <n v="65"/>
    <n v="65"/>
    <m/>
    <m/>
    <m/>
    <n v="7780.6171762644735"/>
    <x v="13"/>
    <x v="3"/>
    <x v="13"/>
    <x v="2"/>
    <x v="10"/>
    <x v="4"/>
    <x v="14"/>
    <x v="3"/>
    <n v="0.77806171762644738"/>
    <x v="0"/>
    <x v="0"/>
    <n v="0"/>
    <x v="0"/>
  </r>
  <r>
    <n v="69123"/>
    <n v="65"/>
    <n v="65"/>
    <n v="65"/>
    <n v="65"/>
    <m/>
    <m/>
    <m/>
    <n v="2802.0842122739036"/>
    <x v="13"/>
    <x v="3"/>
    <x v="13"/>
    <x v="2"/>
    <x v="10"/>
    <x v="4"/>
    <x v="14"/>
    <x v="3"/>
    <n v="0.28020842122739037"/>
    <x v="0"/>
    <x v="0"/>
    <n v="0"/>
    <x v="0"/>
  </r>
  <r>
    <n v="69123"/>
    <n v="65"/>
    <n v="65"/>
    <n v="65"/>
    <n v="65"/>
    <m/>
    <m/>
    <m/>
    <n v="2171.2919086247921"/>
    <x v="13"/>
    <x v="3"/>
    <x v="13"/>
    <x v="2"/>
    <x v="10"/>
    <x v="4"/>
    <x v="14"/>
    <x v="3"/>
    <n v="0.2171291908624792"/>
    <x v="0"/>
    <x v="0"/>
    <n v="0"/>
    <x v="0"/>
  </r>
  <r>
    <n v="69123"/>
    <n v="65"/>
    <n v="65"/>
    <n v="65"/>
    <n v="65"/>
    <m/>
    <m/>
    <m/>
    <n v="1710.5683635585378"/>
    <x v="13"/>
    <x v="3"/>
    <x v="13"/>
    <x v="2"/>
    <x v="10"/>
    <x v="4"/>
    <x v="14"/>
    <x v="3"/>
    <n v="0.17105683635585378"/>
    <x v="0"/>
    <x v="0"/>
    <n v="0"/>
    <x v="0"/>
  </r>
  <r>
    <n v="69123"/>
    <n v="65"/>
    <n v="65"/>
    <n v="65"/>
    <n v="65"/>
    <m/>
    <m/>
    <m/>
    <n v="2014.8420972100917"/>
    <x v="13"/>
    <x v="3"/>
    <x v="13"/>
    <x v="2"/>
    <x v="10"/>
    <x v="4"/>
    <x v="14"/>
    <x v="3"/>
    <n v="0.20148420972100917"/>
    <x v="0"/>
    <x v="0"/>
    <n v="0"/>
    <x v="0"/>
  </r>
  <r>
    <n v="69123"/>
    <n v="65"/>
    <n v="65"/>
    <n v="65"/>
    <n v="65"/>
    <m/>
    <m/>
    <m/>
    <n v="3140.9954847316089"/>
    <x v="13"/>
    <x v="3"/>
    <x v="13"/>
    <x v="2"/>
    <x v="10"/>
    <x v="4"/>
    <x v="14"/>
    <x v="3"/>
    <n v="0.31409954847316091"/>
    <x v="0"/>
    <x v="0"/>
    <n v="0"/>
    <x v="0"/>
  </r>
  <r>
    <n v="69123"/>
    <n v="65"/>
    <n v="65"/>
    <n v="65"/>
    <n v="65"/>
    <m/>
    <m/>
    <m/>
    <n v="2578.1232873697945"/>
    <x v="13"/>
    <x v="3"/>
    <x v="13"/>
    <x v="2"/>
    <x v="10"/>
    <x v="4"/>
    <x v="14"/>
    <x v="3"/>
    <n v="0.25781232873697946"/>
    <x v="0"/>
    <x v="0"/>
    <n v="0"/>
    <x v="0"/>
  </r>
  <r>
    <n v="69123"/>
    <n v="65"/>
    <n v="65"/>
    <n v="65"/>
    <n v="65"/>
    <m/>
    <m/>
    <m/>
    <n v="5753.461134218358"/>
    <x v="13"/>
    <x v="3"/>
    <x v="13"/>
    <x v="2"/>
    <x v="10"/>
    <x v="4"/>
    <x v="14"/>
    <x v="3"/>
    <n v="0.57534611342183584"/>
    <x v="0"/>
    <x v="0"/>
    <n v="0"/>
    <x v="0"/>
  </r>
  <r>
    <n v="69123"/>
    <n v="65"/>
    <n v="65"/>
    <n v="65"/>
    <n v="65"/>
    <m/>
    <m/>
    <m/>
    <n v="2310.3662169032186"/>
    <x v="13"/>
    <x v="3"/>
    <x v="13"/>
    <x v="2"/>
    <x v="10"/>
    <x v="4"/>
    <x v="14"/>
    <x v="3"/>
    <n v="0.23103662169032185"/>
    <x v="0"/>
    <x v="0"/>
    <n v="0"/>
    <x v="0"/>
  </r>
  <r>
    <n v="69123"/>
    <n v="65"/>
    <n v="65"/>
    <n v="65"/>
    <n v="65"/>
    <m/>
    <m/>
    <m/>
    <n v="175.5376683566306"/>
    <x v="13"/>
    <x v="3"/>
    <x v="13"/>
    <x v="2"/>
    <x v="10"/>
    <x v="4"/>
    <x v="14"/>
    <x v="3"/>
    <n v="1.7553766835663061E-2"/>
    <x v="0"/>
    <x v="0"/>
    <n v="0"/>
    <x v="0"/>
  </r>
  <r>
    <n v="69123"/>
    <n v="65"/>
    <n v="65"/>
    <n v="65"/>
    <n v="65"/>
    <m/>
    <m/>
    <m/>
    <n v="118.64707138883006"/>
    <x v="13"/>
    <x v="3"/>
    <x v="13"/>
    <x v="2"/>
    <x v="10"/>
    <x v="4"/>
    <x v="14"/>
    <x v="3"/>
    <n v="1.1864707138883006E-2"/>
    <x v="0"/>
    <x v="0"/>
    <n v="0"/>
    <x v="0"/>
  </r>
  <r>
    <n v="69123"/>
    <n v="65"/>
    <n v="65"/>
    <n v="65"/>
    <n v="65"/>
    <m/>
    <m/>
    <m/>
    <n v="2613.773620835676"/>
    <x v="13"/>
    <x v="3"/>
    <x v="13"/>
    <x v="2"/>
    <x v="10"/>
    <x v="4"/>
    <x v="14"/>
    <x v="3"/>
    <n v="0.2613773620835676"/>
    <x v="0"/>
    <x v="0"/>
    <n v="0"/>
    <x v="0"/>
  </r>
  <r>
    <n v="69123"/>
    <n v="65"/>
    <n v="65"/>
    <n v="65"/>
    <n v="65"/>
    <m/>
    <m/>
    <m/>
    <n v="2879.1773883094734"/>
    <x v="13"/>
    <x v="3"/>
    <x v="13"/>
    <x v="2"/>
    <x v="10"/>
    <x v="4"/>
    <x v="14"/>
    <x v="3"/>
    <n v="0.28791773883094735"/>
    <x v="0"/>
    <x v="0"/>
    <n v="0"/>
    <x v="0"/>
  </r>
  <r>
    <n v="69123"/>
    <n v="65"/>
    <n v="65"/>
    <n v="65"/>
    <n v="65"/>
    <m/>
    <m/>
    <m/>
    <n v="8578.3765739584233"/>
    <x v="13"/>
    <x v="3"/>
    <x v="13"/>
    <x v="2"/>
    <x v="10"/>
    <x v="4"/>
    <x v="14"/>
    <x v="3"/>
    <n v="0.85783765739584228"/>
    <x v="0"/>
    <x v="0"/>
    <n v="0"/>
    <x v="0"/>
  </r>
  <r>
    <n v="69123"/>
    <n v="65"/>
    <n v="65"/>
    <n v="65"/>
    <n v="65"/>
    <m/>
    <m/>
    <m/>
    <n v="9207.1488002077949"/>
    <x v="13"/>
    <x v="3"/>
    <x v="13"/>
    <x v="2"/>
    <x v="10"/>
    <x v="4"/>
    <x v="14"/>
    <x v="3"/>
    <n v="0.9207148800207795"/>
    <x v="0"/>
    <x v="0"/>
    <n v="0"/>
    <x v="0"/>
  </r>
  <r>
    <n v="69123"/>
    <n v="65"/>
    <n v="65"/>
    <n v="65"/>
    <n v="65"/>
    <m/>
    <m/>
    <m/>
    <n v="2480.0365786808043"/>
    <x v="13"/>
    <x v="3"/>
    <x v="13"/>
    <x v="2"/>
    <x v="10"/>
    <x v="4"/>
    <x v="14"/>
    <x v="3"/>
    <n v="0.24800365786808043"/>
    <x v="0"/>
    <x v="0"/>
    <n v="0"/>
    <x v="0"/>
  </r>
  <r>
    <n v="69123"/>
    <n v="65"/>
    <n v="65"/>
    <n v="65"/>
    <n v="65"/>
    <m/>
    <m/>
    <m/>
    <n v="2433.5107504316284"/>
    <x v="13"/>
    <x v="3"/>
    <x v="13"/>
    <x v="2"/>
    <x v="10"/>
    <x v="4"/>
    <x v="14"/>
    <x v="3"/>
    <n v="0.24335107504316283"/>
    <x v="0"/>
    <x v="0"/>
    <n v="0"/>
    <x v="0"/>
  </r>
  <r>
    <n v="69123"/>
    <n v="65"/>
    <n v="65"/>
    <n v="65"/>
    <n v="65"/>
    <m/>
    <m/>
    <m/>
    <n v="2810.3127202184573"/>
    <x v="13"/>
    <x v="3"/>
    <x v="13"/>
    <x v="2"/>
    <x v="10"/>
    <x v="4"/>
    <x v="14"/>
    <x v="3"/>
    <n v="0.28103127202184575"/>
    <x v="0"/>
    <x v="0"/>
    <n v="0"/>
    <x v="0"/>
  </r>
  <r>
    <n v="69123"/>
    <n v="65"/>
    <n v="65"/>
    <n v="65"/>
    <n v="65"/>
    <m/>
    <m/>
    <m/>
    <n v="7778.6490637644483"/>
    <x v="13"/>
    <x v="3"/>
    <x v="13"/>
    <x v="2"/>
    <x v="10"/>
    <x v="4"/>
    <x v="14"/>
    <x v="3"/>
    <n v="0.77786490637644479"/>
    <x v="0"/>
    <x v="0"/>
    <n v="0"/>
    <x v="0"/>
  </r>
  <r>
    <n v="69123"/>
    <n v="65"/>
    <n v="65"/>
    <n v="65"/>
    <n v="65"/>
    <m/>
    <m/>
    <m/>
    <n v="2158.5087770053933"/>
    <x v="13"/>
    <x v="3"/>
    <x v="13"/>
    <x v="2"/>
    <x v="10"/>
    <x v="4"/>
    <x v="14"/>
    <x v="3"/>
    <n v="0.21585087770053932"/>
    <x v="0"/>
    <x v="0"/>
    <n v="0"/>
    <x v="0"/>
  </r>
  <r>
    <n v="69123"/>
    <n v="65"/>
    <n v="65"/>
    <n v="65"/>
    <n v="65"/>
    <m/>
    <m/>
    <m/>
    <n v="1016.6400014081606"/>
    <x v="13"/>
    <x v="3"/>
    <x v="13"/>
    <x v="2"/>
    <x v="10"/>
    <x v="4"/>
    <x v="14"/>
    <x v="3"/>
    <n v="0.10166400014081606"/>
    <x v="0"/>
    <x v="0"/>
    <n v="0"/>
    <x v="0"/>
  </r>
  <r>
    <n v="69123"/>
    <n v="65"/>
    <n v="65"/>
    <n v="65"/>
    <n v="65"/>
    <m/>
    <m/>
    <m/>
    <n v="8686.1173438600235"/>
    <x v="13"/>
    <x v="3"/>
    <x v="13"/>
    <x v="2"/>
    <x v="10"/>
    <x v="4"/>
    <x v="14"/>
    <x v="3"/>
    <n v="0.86861173438600237"/>
    <x v="0"/>
    <x v="0"/>
    <n v="0"/>
    <x v="0"/>
  </r>
  <r>
    <n v="69123"/>
    <n v="65"/>
    <n v="65"/>
    <n v="65"/>
    <n v="65"/>
    <m/>
    <m/>
    <m/>
    <n v="10741.391098070702"/>
    <x v="13"/>
    <x v="3"/>
    <x v="13"/>
    <x v="2"/>
    <x v="10"/>
    <x v="4"/>
    <x v="14"/>
    <x v="3"/>
    <n v="1.0741391098070703"/>
    <x v="0"/>
    <x v="0"/>
    <n v="0"/>
    <x v="0"/>
  </r>
  <r>
    <n v="69123"/>
    <n v="65"/>
    <n v="65"/>
    <n v="65"/>
    <n v="65"/>
    <m/>
    <m/>
    <m/>
    <n v="1459.9668344761358"/>
    <x v="13"/>
    <x v="3"/>
    <x v="13"/>
    <x v="2"/>
    <x v="10"/>
    <x v="4"/>
    <x v="14"/>
    <x v="3"/>
    <n v="0.14599668344761357"/>
    <x v="0"/>
    <x v="0"/>
    <n v="0"/>
    <x v="0"/>
  </r>
  <r>
    <n v="69123"/>
    <n v="65"/>
    <n v="65"/>
    <n v="65"/>
    <n v="65"/>
    <m/>
    <m/>
    <m/>
    <n v="14945.35085449518"/>
    <x v="13"/>
    <x v="3"/>
    <x v="13"/>
    <x v="2"/>
    <x v="10"/>
    <x v="4"/>
    <x v="14"/>
    <x v="3"/>
    <n v="1.4945350854495181"/>
    <x v="0"/>
    <x v="0"/>
    <n v="0"/>
    <x v="0"/>
  </r>
  <r>
    <n v="69123"/>
    <n v="65"/>
    <n v="65"/>
    <n v="65"/>
    <n v="65"/>
    <m/>
    <m/>
    <m/>
    <n v="2391.0426333653991"/>
    <x v="13"/>
    <x v="3"/>
    <x v="13"/>
    <x v="2"/>
    <x v="10"/>
    <x v="4"/>
    <x v="14"/>
    <x v="3"/>
    <n v="0.23910426333653992"/>
    <x v="0"/>
    <x v="0"/>
    <n v="0"/>
    <x v="0"/>
  </r>
  <r>
    <n v="69123"/>
    <n v="65"/>
    <n v="65"/>
    <n v="65"/>
    <n v="65"/>
    <m/>
    <m/>
    <m/>
    <n v="6342.9445886204703"/>
    <x v="13"/>
    <x v="3"/>
    <x v="13"/>
    <x v="2"/>
    <x v="10"/>
    <x v="4"/>
    <x v="14"/>
    <x v="3"/>
    <n v="0.63429445886204705"/>
    <x v="0"/>
    <x v="0"/>
    <n v="0"/>
    <x v="0"/>
  </r>
  <r>
    <n v="69123"/>
    <n v="65"/>
    <n v="65"/>
    <n v="65"/>
    <n v="65"/>
    <m/>
    <m/>
    <m/>
    <n v="4170.6361218781549"/>
    <x v="13"/>
    <x v="3"/>
    <x v="13"/>
    <x v="2"/>
    <x v="10"/>
    <x v="4"/>
    <x v="14"/>
    <x v="3"/>
    <n v="0.41706361218781551"/>
    <x v="0"/>
    <x v="0"/>
    <n v="0"/>
    <x v="0"/>
  </r>
  <r>
    <n v="69123"/>
    <n v="65"/>
    <n v="65"/>
    <n v="65"/>
    <n v="65"/>
    <m/>
    <m/>
    <m/>
    <n v="926.46704933763272"/>
    <x v="13"/>
    <x v="3"/>
    <x v="13"/>
    <x v="2"/>
    <x v="10"/>
    <x v="4"/>
    <x v="14"/>
    <x v="3"/>
    <n v="9.2646704933763271E-2"/>
    <x v="0"/>
    <x v="0"/>
    <n v="0"/>
    <x v="0"/>
  </r>
  <r>
    <n v="69123"/>
    <n v="65"/>
    <n v="65"/>
    <n v="65"/>
    <n v="65"/>
    <m/>
    <m/>
    <m/>
    <n v="3349.3389485062767"/>
    <x v="13"/>
    <x v="3"/>
    <x v="13"/>
    <x v="2"/>
    <x v="10"/>
    <x v="4"/>
    <x v="14"/>
    <x v="3"/>
    <n v="0.33493389485062769"/>
    <x v="0"/>
    <x v="0"/>
    <n v="0"/>
    <x v="0"/>
  </r>
  <r>
    <n v="69266"/>
    <n v="65"/>
    <n v="65"/>
    <n v="65"/>
    <n v="65"/>
    <m/>
    <m/>
    <m/>
    <n v="3537.6246242007105"/>
    <x v="13"/>
    <x v="3"/>
    <x v="13"/>
    <x v="2"/>
    <x v="10"/>
    <x v="4"/>
    <x v="14"/>
    <x v="3"/>
    <n v="0.35376246242007103"/>
    <x v="0"/>
    <x v="0"/>
    <n v="0"/>
    <x v="0"/>
  </r>
  <r>
    <n v="69266"/>
    <n v="65"/>
    <n v="65"/>
    <n v="65"/>
    <n v="65"/>
    <m/>
    <m/>
    <m/>
    <n v="3631.4107501829312"/>
    <x v="13"/>
    <x v="3"/>
    <x v="13"/>
    <x v="2"/>
    <x v="10"/>
    <x v="4"/>
    <x v="14"/>
    <x v="3"/>
    <n v="0.36314107501829312"/>
    <x v="0"/>
    <x v="0"/>
    <n v="0"/>
    <x v="0"/>
  </r>
  <r>
    <n v="69266"/>
    <n v="65"/>
    <n v="65"/>
    <n v="65"/>
    <n v="65"/>
    <m/>
    <m/>
    <m/>
    <n v="3477.6862071545866"/>
    <x v="13"/>
    <x v="3"/>
    <x v="13"/>
    <x v="2"/>
    <x v="10"/>
    <x v="4"/>
    <x v="14"/>
    <x v="3"/>
    <n v="0.34776862071545867"/>
    <x v="0"/>
    <x v="0"/>
    <n v="0"/>
    <x v="0"/>
  </r>
  <r>
    <n v="69266"/>
    <n v="65"/>
    <n v="65"/>
    <n v="65"/>
    <n v="65"/>
    <m/>
    <m/>
    <m/>
    <n v="2752.2409296652568"/>
    <x v="13"/>
    <x v="3"/>
    <x v="13"/>
    <x v="2"/>
    <x v="10"/>
    <x v="4"/>
    <x v="14"/>
    <x v="3"/>
    <n v="0.27522409296652567"/>
    <x v="0"/>
    <x v="0"/>
    <n v="0"/>
    <x v="0"/>
  </r>
  <r>
    <n v="69266"/>
    <n v="65"/>
    <n v="65"/>
    <n v="65"/>
    <n v="65"/>
    <m/>
    <m/>
    <m/>
    <n v="3133.4542744374598"/>
    <x v="13"/>
    <x v="3"/>
    <x v="13"/>
    <x v="2"/>
    <x v="10"/>
    <x v="4"/>
    <x v="14"/>
    <x v="3"/>
    <n v="0.31334542744374599"/>
    <x v="0"/>
    <x v="0"/>
    <n v="0"/>
    <x v="0"/>
  </r>
  <r>
    <n v="69266"/>
    <n v="65"/>
    <n v="65"/>
    <n v="65"/>
    <n v="65"/>
    <m/>
    <m/>
    <m/>
    <n v="3832.1641195973079"/>
    <x v="13"/>
    <x v="3"/>
    <x v="13"/>
    <x v="2"/>
    <x v="10"/>
    <x v="4"/>
    <x v="14"/>
    <x v="3"/>
    <n v="0.38321641195973077"/>
    <x v="0"/>
    <x v="0"/>
    <n v="0"/>
    <x v="0"/>
  </r>
  <r>
    <n v="69266"/>
    <n v="65"/>
    <n v="65"/>
    <n v="65"/>
    <n v="65"/>
    <m/>
    <m/>
    <m/>
    <n v="2235.1844821596692"/>
    <x v="13"/>
    <x v="3"/>
    <x v="13"/>
    <x v="2"/>
    <x v="10"/>
    <x v="4"/>
    <x v="14"/>
    <x v="3"/>
    <n v="0.22351844821596692"/>
    <x v="0"/>
    <x v="0"/>
    <n v="0"/>
    <x v="0"/>
  </r>
  <r>
    <n v="69266"/>
    <n v="65"/>
    <n v="65"/>
    <n v="65"/>
    <n v="65"/>
    <m/>
    <m/>
    <m/>
    <n v="6277.6854624912257"/>
    <x v="13"/>
    <x v="3"/>
    <x v="13"/>
    <x v="2"/>
    <x v="10"/>
    <x v="4"/>
    <x v="14"/>
    <x v="3"/>
    <n v="0.62776854624912259"/>
    <x v="0"/>
    <x v="0"/>
    <n v="0"/>
    <x v="0"/>
  </r>
  <r>
    <n v="69266"/>
    <n v="65"/>
    <n v="65"/>
    <n v="65"/>
    <n v="65"/>
    <m/>
    <m/>
    <m/>
    <n v="2744.4939247271991"/>
    <x v="13"/>
    <x v="3"/>
    <x v="13"/>
    <x v="2"/>
    <x v="10"/>
    <x v="4"/>
    <x v="14"/>
    <x v="3"/>
    <n v="0.27444939247271993"/>
    <x v="0"/>
    <x v="0"/>
    <n v="0"/>
    <x v="0"/>
  </r>
  <r>
    <n v="69266"/>
    <n v="65"/>
    <n v="65"/>
    <n v="65"/>
    <n v="65"/>
    <m/>
    <m/>
    <m/>
    <n v="4813.4138412655275"/>
    <x v="13"/>
    <x v="3"/>
    <x v="13"/>
    <x v="2"/>
    <x v="10"/>
    <x v="4"/>
    <x v="14"/>
    <x v="3"/>
    <n v="0.48134138412655275"/>
    <x v="0"/>
    <x v="0"/>
    <n v="0"/>
    <x v="0"/>
  </r>
  <r>
    <n v="69266"/>
    <n v="65"/>
    <n v="65"/>
    <n v="65"/>
    <n v="65"/>
    <m/>
    <m/>
    <m/>
    <n v="4682.0874095774734"/>
    <x v="13"/>
    <x v="3"/>
    <x v="13"/>
    <x v="2"/>
    <x v="10"/>
    <x v="4"/>
    <x v="14"/>
    <x v="3"/>
    <n v="0.46820874095774734"/>
    <x v="0"/>
    <x v="0"/>
    <n v="0"/>
    <x v="0"/>
  </r>
  <r>
    <n v="69266"/>
    <n v="65"/>
    <n v="65"/>
    <n v="65"/>
    <n v="65"/>
    <m/>
    <m/>
    <m/>
    <n v="3081.8301930601347"/>
    <x v="13"/>
    <x v="3"/>
    <x v="13"/>
    <x v="2"/>
    <x v="10"/>
    <x v="4"/>
    <x v="14"/>
    <x v="3"/>
    <n v="0.30818301930601344"/>
    <x v="0"/>
    <x v="0"/>
    <n v="0"/>
    <x v="0"/>
  </r>
  <r>
    <n v="69266"/>
    <n v="65"/>
    <n v="65"/>
    <n v="65"/>
    <n v="65"/>
    <m/>
    <m/>
    <m/>
    <n v="4217.5832698709228"/>
    <x v="13"/>
    <x v="3"/>
    <x v="13"/>
    <x v="2"/>
    <x v="10"/>
    <x v="4"/>
    <x v="14"/>
    <x v="3"/>
    <n v="0.42175832698709226"/>
    <x v="0"/>
    <x v="0"/>
    <n v="0"/>
    <x v="0"/>
  </r>
  <r>
    <n v="69266"/>
    <n v="65"/>
    <n v="65"/>
    <n v="65"/>
    <n v="65"/>
    <m/>
    <m/>
    <m/>
    <n v="4928.3688229569198"/>
    <x v="13"/>
    <x v="3"/>
    <x v="13"/>
    <x v="2"/>
    <x v="10"/>
    <x v="4"/>
    <x v="14"/>
    <x v="3"/>
    <n v="0.492836882295692"/>
    <x v="0"/>
    <x v="0"/>
    <n v="0"/>
    <x v="0"/>
  </r>
  <r>
    <n v="69266"/>
    <n v="65"/>
    <n v="65"/>
    <n v="65"/>
    <n v="65"/>
    <m/>
    <m/>
    <m/>
    <n v="5606.0852174697666"/>
    <x v="13"/>
    <x v="3"/>
    <x v="13"/>
    <x v="2"/>
    <x v="10"/>
    <x v="4"/>
    <x v="14"/>
    <x v="3"/>
    <n v="0.56060852174697662"/>
    <x v="0"/>
    <x v="0"/>
    <n v="0"/>
    <x v="0"/>
  </r>
  <r>
    <n v="69266"/>
    <n v="65"/>
    <n v="65"/>
    <n v="65"/>
    <n v="65"/>
    <m/>
    <m/>
    <m/>
    <n v="3789.3932493431284"/>
    <x v="13"/>
    <x v="3"/>
    <x v="13"/>
    <x v="2"/>
    <x v="10"/>
    <x v="4"/>
    <x v="14"/>
    <x v="3"/>
    <n v="0.37893932493431287"/>
    <x v="0"/>
    <x v="0"/>
    <n v="0"/>
    <x v="0"/>
  </r>
  <r>
    <n v="69266"/>
    <n v="65"/>
    <n v="65"/>
    <n v="65"/>
    <n v="65"/>
    <m/>
    <m/>
    <m/>
    <n v="25968.003052820695"/>
    <x v="13"/>
    <x v="3"/>
    <x v="13"/>
    <x v="2"/>
    <x v="10"/>
    <x v="4"/>
    <x v="14"/>
    <x v="3"/>
    <n v="2.5968003052820694"/>
    <x v="0"/>
    <x v="0"/>
    <n v="0"/>
    <x v="0"/>
  </r>
  <r>
    <n v="69266"/>
    <n v="65"/>
    <n v="65"/>
    <n v="65"/>
    <n v="65"/>
    <m/>
    <m/>
    <m/>
    <n v="20434.915228405349"/>
    <x v="13"/>
    <x v="3"/>
    <x v="13"/>
    <x v="2"/>
    <x v="10"/>
    <x v="4"/>
    <x v="14"/>
    <x v="3"/>
    <n v="2.0434915228405348"/>
    <x v="0"/>
    <x v="0"/>
    <n v="0"/>
    <x v="0"/>
  </r>
  <r>
    <n v="69266"/>
    <n v="65"/>
    <n v="65"/>
    <n v="65"/>
    <n v="65"/>
    <m/>
    <m/>
    <m/>
    <n v="2561.1631965170945"/>
    <x v="13"/>
    <x v="3"/>
    <x v="13"/>
    <x v="2"/>
    <x v="10"/>
    <x v="4"/>
    <x v="14"/>
    <x v="3"/>
    <n v="0.25611631965170945"/>
    <x v="0"/>
    <x v="0"/>
    <n v="0"/>
    <x v="0"/>
  </r>
  <r>
    <n v="69266"/>
    <n v="65"/>
    <n v="65"/>
    <n v="65"/>
    <n v="65"/>
    <m/>
    <m/>
    <m/>
    <n v="3823.6923156620642"/>
    <x v="13"/>
    <x v="3"/>
    <x v="13"/>
    <x v="2"/>
    <x v="10"/>
    <x v="4"/>
    <x v="14"/>
    <x v="3"/>
    <n v="0.38236923156620639"/>
    <x v="0"/>
    <x v="0"/>
    <n v="0"/>
    <x v="0"/>
  </r>
  <r>
    <n v="69266"/>
    <n v="65"/>
    <n v="65"/>
    <n v="65"/>
    <n v="65"/>
    <m/>
    <m/>
    <m/>
    <n v="2946.8300294362316"/>
    <x v="13"/>
    <x v="3"/>
    <x v="13"/>
    <x v="2"/>
    <x v="10"/>
    <x v="4"/>
    <x v="14"/>
    <x v="3"/>
    <n v="0.29468300294362315"/>
    <x v="0"/>
    <x v="0"/>
    <n v="0"/>
    <x v="0"/>
  </r>
  <r>
    <n v="69266"/>
    <n v="65"/>
    <n v="65"/>
    <n v="65"/>
    <n v="65"/>
    <m/>
    <m/>
    <m/>
    <n v="5128.1851160918704"/>
    <x v="13"/>
    <x v="3"/>
    <x v="13"/>
    <x v="2"/>
    <x v="10"/>
    <x v="4"/>
    <x v="14"/>
    <x v="3"/>
    <n v="0.51281851160918701"/>
    <x v="0"/>
    <x v="0"/>
    <n v="0"/>
    <x v="0"/>
  </r>
  <r>
    <n v="69266"/>
    <n v="65"/>
    <n v="65"/>
    <n v="65"/>
    <n v="65"/>
    <m/>
    <m/>
    <m/>
    <n v="2.8661695027473595"/>
    <x v="13"/>
    <x v="3"/>
    <x v="13"/>
    <x v="2"/>
    <x v="10"/>
    <x v="4"/>
    <x v="14"/>
    <x v="3"/>
    <n v="2.8661695027473597E-4"/>
    <x v="0"/>
    <x v="0"/>
    <n v="0"/>
    <x v="0"/>
  </r>
  <r>
    <n v="69266"/>
    <n v="65"/>
    <n v="65"/>
    <n v="65"/>
    <n v="65"/>
    <m/>
    <m/>
    <m/>
    <n v="17679.717230401991"/>
    <x v="13"/>
    <x v="3"/>
    <x v="13"/>
    <x v="2"/>
    <x v="10"/>
    <x v="4"/>
    <x v="14"/>
    <x v="3"/>
    <n v="1.7679717230401992"/>
    <x v="0"/>
    <x v="0"/>
    <n v="0"/>
    <x v="0"/>
  </r>
  <r>
    <n v="69266"/>
    <n v="65"/>
    <n v="65"/>
    <n v="65"/>
    <n v="65"/>
    <m/>
    <m/>
    <m/>
    <n v="16616.970032499543"/>
    <x v="13"/>
    <x v="3"/>
    <x v="13"/>
    <x v="2"/>
    <x v="10"/>
    <x v="4"/>
    <x v="14"/>
    <x v="3"/>
    <n v="1.6616970032499543"/>
    <x v="0"/>
    <x v="0"/>
    <n v="0"/>
    <x v="0"/>
  </r>
  <r>
    <n v="69123"/>
    <n v="71"/>
    <n v="71"/>
    <n v="71"/>
    <n v="71"/>
    <m/>
    <m/>
    <m/>
    <n v="15599.097413728899"/>
    <x v="8"/>
    <x v="3"/>
    <x v="7"/>
    <x v="2"/>
    <x v="11"/>
    <x v="4"/>
    <x v="9"/>
    <x v="3"/>
    <n v="1.55990974137289"/>
    <x v="0"/>
    <x v="0"/>
    <n v="0"/>
    <x v="0"/>
  </r>
  <r>
    <n v="69266"/>
    <n v="71"/>
    <n v="71"/>
    <n v="71"/>
    <n v="71"/>
    <m/>
    <m/>
    <m/>
    <n v="16848.76534632684"/>
    <x v="8"/>
    <x v="3"/>
    <x v="7"/>
    <x v="2"/>
    <x v="11"/>
    <x v="4"/>
    <x v="9"/>
    <x v="3"/>
    <n v="1.6848765346326839"/>
    <x v="0"/>
    <x v="0"/>
    <n v="0"/>
    <x v="0"/>
  </r>
  <r>
    <n v="69266"/>
    <n v="71"/>
    <n v="71"/>
    <n v="71"/>
    <n v="71"/>
    <m/>
    <m/>
    <m/>
    <n v="12903.047110076801"/>
    <x v="8"/>
    <x v="3"/>
    <x v="7"/>
    <x v="2"/>
    <x v="11"/>
    <x v="4"/>
    <x v="9"/>
    <x v="3"/>
    <n v="1.2903047110076802"/>
    <x v="0"/>
    <x v="0"/>
    <n v="0"/>
    <x v="0"/>
  </r>
  <r>
    <n v="69266"/>
    <n v="71"/>
    <n v="71"/>
    <n v="71"/>
    <n v="71"/>
    <m/>
    <m/>
    <m/>
    <n v="9494.3678359532405"/>
    <x v="8"/>
    <x v="3"/>
    <x v="7"/>
    <x v="2"/>
    <x v="11"/>
    <x v="4"/>
    <x v="9"/>
    <x v="3"/>
    <n v="0.94943678359532402"/>
    <x v="0"/>
    <x v="0"/>
    <n v="0"/>
    <x v="0"/>
  </r>
  <r>
    <n v="69123"/>
    <n v="81"/>
    <n v="81"/>
    <n v="81"/>
    <n v="81"/>
    <m/>
    <m/>
    <m/>
    <n v="297659.41189825808"/>
    <x v="12"/>
    <x v="3"/>
    <x v="12"/>
    <x v="2"/>
    <x v="12"/>
    <x v="4"/>
    <x v="15"/>
    <x v="3"/>
    <n v="29.76594118982581"/>
    <x v="0"/>
    <x v="0"/>
    <n v="0"/>
    <x v="0"/>
  </r>
  <r>
    <n v="69123"/>
    <n v="81"/>
    <n v="81"/>
    <n v="81"/>
    <n v="81"/>
    <m/>
    <m/>
    <m/>
    <n v="37695.573731439137"/>
    <x v="12"/>
    <x v="3"/>
    <x v="12"/>
    <x v="2"/>
    <x v="12"/>
    <x v="4"/>
    <x v="15"/>
    <x v="3"/>
    <n v="3.7695573731439138"/>
    <x v="0"/>
    <x v="0"/>
    <n v="0"/>
    <x v="0"/>
  </r>
  <r>
    <n v="69123"/>
    <n v="81"/>
    <n v="81"/>
    <n v="81"/>
    <n v="81"/>
    <m/>
    <m/>
    <m/>
    <n v="203301.72844271085"/>
    <x v="12"/>
    <x v="3"/>
    <x v="12"/>
    <x v="2"/>
    <x v="12"/>
    <x v="4"/>
    <x v="15"/>
    <x v="3"/>
    <n v="20.330172844271086"/>
    <x v="0"/>
    <x v="0"/>
    <n v="0"/>
    <x v="0"/>
  </r>
  <r>
    <n v="69123"/>
    <n v="81"/>
    <n v="81"/>
    <n v="81"/>
    <n v="81"/>
    <m/>
    <m/>
    <m/>
    <n v="5437.7037823127539"/>
    <x v="12"/>
    <x v="3"/>
    <x v="12"/>
    <x v="2"/>
    <x v="12"/>
    <x v="4"/>
    <x v="15"/>
    <x v="3"/>
    <n v="0.54377037823127539"/>
    <x v="0"/>
    <x v="0"/>
    <n v="0"/>
    <x v="0"/>
  </r>
  <r>
    <n v="69123"/>
    <n v="81"/>
    <n v="81"/>
    <n v="81"/>
    <n v="81"/>
    <m/>
    <m/>
    <m/>
    <n v="94236.375237660366"/>
    <x v="12"/>
    <x v="3"/>
    <x v="12"/>
    <x v="2"/>
    <x v="12"/>
    <x v="4"/>
    <x v="15"/>
    <x v="3"/>
    <n v="9.4236375237660361"/>
    <x v="0"/>
    <x v="0"/>
    <n v="0"/>
    <x v="0"/>
  </r>
  <r>
    <n v="69123"/>
    <n v="81"/>
    <n v="81"/>
    <n v="81"/>
    <n v="81"/>
    <m/>
    <m/>
    <m/>
    <n v="100122.94331428026"/>
    <x v="12"/>
    <x v="3"/>
    <x v="12"/>
    <x v="2"/>
    <x v="12"/>
    <x v="4"/>
    <x v="15"/>
    <x v="3"/>
    <n v="10.012294331428025"/>
    <x v="0"/>
    <x v="0"/>
    <n v="0"/>
    <x v="0"/>
  </r>
  <r>
    <n v="69123"/>
    <n v="81"/>
    <n v="81"/>
    <n v="81"/>
    <n v="81"/>
    <m/>
    <m/>
    <m/>
    <n v="90283.447531165541"/>
    <x v="12"/>
    <x v="3"/>
    <x v="12"/>
    <x v="2"/>
    <x v="12"/>
    <x v="4"/>
    <x v="15"/>
    <x v="3"/>
    <n v="9.0283447531165546"/>
    <x v="0"/>
    <x v="0"/>
    <n v="0"/>
    <x v="0"/>
  </r>
  <r>
    <n v="69123"/>
    <n v="81"/>
    <n v="81"/>
    <n v="81"/>
    <n v="81"/>
    <m/>
    <m/>
    <m/>
    <n v="62213.620512584988"/>
    <x v="12"/>
    <x v="3"/>
    <x v="12"/>
    <x v="2"/>
    <x v="12"/>
    <x v="4"/>
    <x v="15"/>
    <x v="3"/>
    <n v="6.2213620512584988"/>
    <x v="0"/>
    <x v="0"/>
    <n v="0"/>
    <x v="0"/>
  </r>
  <r>
    <n v="69123"/>
    <n v="81"/>
    <n v="81"/>
    <n v="81"/>
    <n v="81"/>
    <m/>
    <m/>
    <m/>
    <n v="51651.860669415139"/>
    <x v="12"/>
    <x v="3"/>
    <x v="12"/>
    <x v="2"/>
    <x v="12"/>
    <x v="4"/>
    <x v="15"/>
    <x v="3"/>
    <n v="5.1651860669415139"/>
    <x v="0"/>
    <x v="0"/>
    <n v="0"/>
    <x v="0"/>
  </r>
  <r>
    <n v="69123"/>
    <n v="81"/>
    <n v="81"/>
    <n v="81"/>
    <n v="81"/>
    <m/>
    <m/>
    <m/>
    <n v="55984.13906934228"/>
    <x v="12"/>
    <x v="3"/>
    <x v="12"/>
    <x v="2"/>
    <x v="12"/>
    <x v="4"/>
    <x v="15"/>
    <x v="3"/>
    <n v="5.598413906934228"/>
    <x v="0"/>
    <x v="0"/>
    <n v="0"/>
    <x v="0"/>
  </r>
  <r>
    <n v="69123"/>
    <n v="81"/>
    <n v="81"/>
    <n v="81"/>
    <n v="81"/>
    <m/>
    <m/>
    <m/>
    <n v="42139.595694325268"/>
    <x v="12"/>
    <x v="3"/>
    <x v="12"/>
    <x v="2"/>
    <x v="12"/>
    <x v="4"/>
    <x v="15"/>
    <x v="3"/>
    <n v="4.2139595694325269"/>
    <x v="0"/>
    <x v="0"/>
    <n v="0"/>
    <x v="0"/>
  </r>
  <r>
    <n v="69123"/>
    <n v="81"/>
    <n v="81"/>
    <n v="81"/>
    <n v="81"/>
    <m/>
    <m/>
    <m/>
    <n v="93007.875389869921"/>
    <x v="12"/>
    <x v="3"/>
    <x v="12"/>
    <x v="2"/>
    <x v="12"/>
    <x v="4"/>
    <x v="15"/>
    <x v="3"/>
    <n v="9.3007875389869916"/>
    <x v="0"/>
    <x v="0"/>
    <n v="0"/>
    <x v="0"/>
  </r>
  <r>
    <n v="69123"/>
    <n v="81"/>
    <n v="81"/>
    <n v="81"/>
    <n v="81"/>
    <m/>
    <m/>
    <m/>
    <n v="133432.07602247267"/>
    <x v="12"/>
    <x v="3"/>
    <x v="12"/>
    <x v="2"/>
    <x v="12"/>
    <x v="4"/>
    <x v="15"/>
    <x v="3"/>
    <n v="13.343207602247267"/>
    <x v="0"/>
    <x v="0"/>
    <n v="0"/>
    <x v="0"/>
  </r>
  <r>
    <n v="69123"/>
    <n v="81"/>
    <n v="81"/>
    <n v="81"/>
    <n v="81"/>
    <m/>
    <m/>
    <m/>
    <n v="63711.356544465547"/>
    <x v="12"/>
    <x v="3"/>
    <x v="12"/>
    <x v="2"/>
    <x v="12"/>
    <x v="4"/>
    <x v="15"/>
    <x v="3"/>
    <n v="6.3711356544465545"/>
    <x v="0"/>
    <x v="0"/>
    <n v="0"/>
    <x v="0"/>
  </r>
  <r>
    <n v="69123"/>
    <n v="81"/>
    <n v="81"/>
    <n v="81"/>
    <n v="81"/>
    <m/>
    <m/>
    <m/>
    <n v="54522.101572773441"/>
    <x v="12"/>
    <x v="3"/>
    <x v="12"/>
    <x v="2"/>
    <x v="12"/>
    <x v="4"/>
    <x v="15"/>
    <x v="3"/>
    <n v="5.452210157277344"/>
    <x v="0"/>
    <x v="0"/>
    <n v="0"/>
    <x v="0"/>
  </r>
  <r>
    <n v="69123"/>
    <n v="81"/>
    <n v="81"/>
    <n v="81"/>
    <n v="81"/>
    <m/>
    <m/>
    <m/>
    <n v="121604.30738323762"/>
    <x v="12"/>
    <x v="3"/>
    <x v="12"/>
    <x v="2"/>
    <x v="12"/>
    <x v="4"/>
    <x v="15"/>
    <x v="3"/>
    <n v="12.160430738323763"/>
    <x v="0"/>
    <x v="0"/>
    <n v="0"/>
    <x v="0"/>
  </r>
  <r>
    <n v="69123"/>
    <n v="81"/>
    <n v="81"/>
    <n v="81"/>
    <n v="81"/>
    <m/>
    <m/>
    <m/>
    <n v="88979.851647078904"/>
    <x v="12"/>
    <x v="3"/>
    <x v="12"/>
    <x v="2"/>
    <x v="12"/>
    <x v="4"/>
    <x v="15"/>
    <x v="3"/>
    <n v="8.8979851647078902"/>
    <x v="0"/>
    <x v="0"/>
    <n v="0"/>
    <x v="0"/>
  </r>
  <r>
    <n v="69123"/>
    <n v="81"/>
    <n v="81"/>
    <n v="81"/>
    <n v="81"/>
    <m/>
    <m/>
    <m/>
    <n v="505195.74173084414"/>
    <x v="12"/>
    <x v="3"/>
    <x v="12"/>
    <x v="2"/>
    <x v="12"/>
    <x v="4"/>
    <x v="15"/>
    <x v="3"/>
    <n v="50.519574173084415"/>
    <x v="0"/>
    <x v="0"/>
    <n v="0"/>
    <x v="0"/>
  </r>
  <r>
    <n v="69266"/>
    <n v="81"/>
    <n v="81"/>
    <n v="81"/>
    <n v="81"/>
    <m/>
    <m/>
    <m/>
    <n v="47136.917664185465"/>
    <x v="12"/>
    <x v="3"/>
    <x v="12"/>
    <x v="2"/>
    <x v="12"/>
    <x v="4"/>
    <x v="15"/>
    <x v="3"/>
    <n v="4.7136917664185463"/>
    <x v="0"/>
    <x v="0"/>
    <n v="0"/>
    <x v="0"/>
  </r>
  <r>
    <n v="69266"/>
    <n v="81"/>
    <n v="81"/>
    <n v="81"/>
    <n v="81"/>
    <m/>
    <m/>
    <m/>
    <n v="211841.18929384704"/>
    <x v="12"/>
    <x v="3"/>
    <x v="12"/>
    <x v="2"/>
    <x v="12"/>
    <x v="4"/>
    <x v="15"/>
    <x v="3"/>
    <n v="21.184118929384706"/>
    <x v="0"/>
    <x v="0"/>
    <n v="0"/>
    <x v="0"/>
  </r>
  <r>
    <n v="69266"/>
    <n v="81"/>
    <n v="81"/>
    <n v="81"/>
    <n v="81"/>
    <m/>
    <m/>
    <m/>
    <n v="1252.7821584618996"/>
    <x v="12"/>
    <x v="3"/>
    <x v="12"/>
    <x v="2"/>
    <x v="12"/>
    <x v="4"/>
    <x v="15"/>
    <x v="3"/>
    <n v="0.12527821584618995"/>
    <x v="0"/>
    <x v="0"/>
    <n v="0"/>
    <x v="0"/>
  </r>
  <r>
    <n v="69266"/>
    <n v="81"/>
    <n v="81"/>
    <n v="81"/>
    <n v="81"/>
    <m/>
    <m/>
    <m/>
    <n v="33621.813949881987"/>
    <x v="12"/>
    <x v="3"/>
    <x v="12"/>
    <x v="2"/>
    <x v="12"/>
    <x v="4"/>
    <x v="15"/>
    <x v="3"/>
    <n v="3.3621813949881987"/>
    <x v="0"/>
    <x v="0"/>
    <n v="0"/>
    <x v="0"/>
  </r>
  <r>
    <n v="69266"/>
    <n v="81"/>
    <n v="81"/>
    <n v="81"/>
    <n v="74"/>
    <m/>
    <m/>
    <m/>
    <n v="9647.0717064510754"/>
    <x v="12"/>
    <x v="3"/>
    <x v="12"/>
    <x v="2"/>
    <x v="12"/>
    <x v="4"/>
    <x v="11"/>
    <x v="3"/>
    <n v="0.96470717064510758"/>
    <x v="0"/>
    <x v="0"/>
    <n v="0"/>
    <x v="0"/>
  </r>
  <r>
    <n v="69266"/>
    <n v="81"/>
    <n v="81"/>
    <n v="81"/>
    <n v="81"/>
    <m/>
    <m/>
    <m/>
    <n v="330454.15065593435"/>
    <x v="12"/>
    <x v="3"/>
    <x v="12"/>
    <x v="2"/>
    <x v="12"/>
    <x v="4"/>
    <x v="15"/>
    <x v="3"/>
    <n v="33.045415065593438"/>
    <x v="0"/>
    <x v="0"/>
    <n v="0"/>
    <x v="0"/>
  </r>
  <r>
    <n v="69266"/>
    <n v="81"/>
    <n v="81"/>
    <n v="81"/>
    <n v="81"/>
    <m/>
    <m/>
    <m/>
    <n v="55360.119293076954"/>
    <x v="12"/>
    <x v="3"/>
    <x v="12"/>
    <x v="2"/>
    <x v="12"/>
    <x v="4"/>
    <x v="15"/>
    <x v="3"/>
    <n v="5.536011929307695"/>
    <x v="0"/>
    <x v="0"/>
    <n v="0"/>
    <x v="0"/>
  </r>
  <r>
    <n v="69123"/>
    <n v="82"/>
    <n v="82"/>
    <n v="82"/>
    <n v="82"/>
    <m/>
    <m/>
    <m/>
    <n v="156121.9234202092"/>
    <x v="14"/>
    <x v="3"/>
    <x v="14"/>
    <x v="2"/>
    <x v="13"/>
    <x v="4"/>
    <x v="16"/>
    <x v="3"/>
    <n v="15.61219234202092"/>
    <x v="0"/>
    <x v="0"/>
    <n v="0"/>
    <x v="0"/>
  </r>
  <r>
    <n v="69123"/>
    <n v="11"/>
    <n v="31"/>
    <n v="90"/>
    <n v="90"/>
    <m/>
    <m/>
    <m/>
    <n v="19788.065368089494"/>
    <x v="0"/>
    <x v="0"/>
    <x v="2"/>
    <x v="1"/>
    <x v="14"/>
    <x v="2"/>
    <x v="2"/>
    <x v="1"/>
    <n v="1.9788065368089494"/>
    <x v="1"/>
    <x v="0"/>
    <n v="0"/>
    <x v="1"/>
  </r>
  <r>
    <n v="69123"/>
    <n v="31"/>
    <n v="31"/>
    <n v="90"/>
    <n v="90"/>
    <m/>
    <m/>
    <m/>
    <n v="0.84574161171070728"/>
    <x v="1"/>
    <x v="1"/>
    <x v="2"/>
    <x v="1"/>
    <x v="14"/>
    <x v="2"/>
    <x v="2"/>
    <x v="1"/>
    <n v="8.4574161171070732E-5"/>
    <x v="0"/>
    <x v="0"/>
    <n v="0"/>
    <x v="0"/>
  </r>
  <r>
    <n v="69123"/>
    <n v="31"/>
    <n v="31"/>
    <n v="90"/>
    <n v="90"/>
    <m/>
    <m/>
    <m/>
    <n v="3.8053862839291437"/>
    <x v="1"/>
    <x v="1"/>
    <x v="2"/>
    <x v="1"/>
    <x v="14"/>
    <x v="2"/>
    <x v="2"/>
    <x v="1"/>
    <n v="3.8053862839291434E-4"/>
    <x v="0"/>
    <x v="0"/>
    <n v="0"/>
    <x v="0"/>
  </r>
  <r>
    <n v="69123"/>
    <n v="31"/>
    <n v="31"/>
    <n v="90"/>
    <n v="90"/>
    <m/>
    <m/>
    <m/>
    <n v="5.9777385382002585E-3"/>
    <x v="1"/>
    <x v="1"/>
    <x v="2"/>
    <x v="1"/>
    <x v="14"/>
    <x v="2"/>
    <x v="2"/>
    <x v="1"/>
    <n v="5.9777385382002587E-7"/>
    <x v="0"/>
    <x v="0"/>
    <n v="0"/>
    <x v="0"/>
  </r>
  <r>
    <n v="69123"/>
    <n v="31"/>
    <n v="31"/>
    <n v="90"/>
    <n v="90"/>
    <m/>
    <m/>
    <m/>
    <n v="0.13024909053900868"/>
    <x v="1"/>
    <x v="1"/>
    <x v="2"/>
    <x v="1"/>
    <x v="14"/>
    <x v="2"/>
    <x v="2"/>
    <x v="1"/>
    <n v="1.3024909053900868E-5"/>
    <x v="0"/>
    <x v="0"/>
    <n v="0"/>
    <x v="0"/>
  </r>
  <r>
    <n v="69123"/>
    <n v="31"/>
    <n v="31"/>
    <n v="90"/>
    <n v="90"/>
    <m/>
    <m/>
    <m/>
    <n v="0.26566695196584078"/>
    <x v="1"/>
    <x v="1"/>
    <x v="2"/>
    <x v="1"/>
    <x v="14"/>
    <x v="2"/>
    <x v="2"/>
    <x v="1"/>
    <n v="2.6566695196584079E-5"/>
    <x v="0"/>
    <x v="0"/>
    <n v="0"/>
    <x v="0"/>
  </r>
  <r>
    <n v="69123"/>
    <n v="71"/>
    <n v="71"/>
    <n v="90"/>
    <n v="90"/>
    <m/>
    <m/>
    <m/>
    <n v="19567.645335389323"/>
    <x v="8"/>
    <x v="3"/>
    <x v="7"/>
    <x v="2"/>
    <x v="14"/>
    <x v="2"/>
    <x v="2"/>
    <x v="1"/>
    <n v="1.9567645335389323"/>
    <x v="0"/>
    <x v="1"/>
    <n v="0"/>
    <x v="1"/>
  </r>
  <r>
    <n v="69123"/>
    <n v="71"/>
    <n v="71"/>
    <n v="90"/>
    <n v="90"/>
    <m/>
    <m/>
    <m/>
    <n v="19629.21672611776"/>
    <x v="8"/>
    <x v="3"/>
    <x v="7"/>
    <x v="2"/>
    <x v="14"/>
    <x v="2"/>
    <x v="2"/>
    <x v="1"/>
    <n v="1.962921672611776"/>
    <x v="0"/>
    <x v="1"/>
    <n v="0"/>
    <x v="1"/>
  </r>
  <r>
    <n v="69123"/>
    <n v="90"/>
    <n v="90"/>
    <n v="90"/>
    <n v="12"/>
    <m/>
    <m/>
    <m/>
    <n v="23559.256043310248"/>
    <x v="2"/>
    <x v="1"/>
    <x v="5"/>
    <x v="1"/>
    <x v="14"/>
    <x v="2"/>
    <x v="4"/>
    <x v="0"/>
    <n v="2.3559256043310248"/>
    <x v="0"/>
    <x v="0"/>
    <n v="1"/>
    <x v="0"/>
  </r>
  <r>
    <n v="69123"/>
    <n v="90"/>
    <n v="90"/>
    <n v="90"/>
    <n v="90"/>
    <m/>
    <m/>
    <m/>
    <n v="29143.29125166373"/>
    <x v="2"/>
    <x v="1"/>
    <x v="5"/>
    <x v="1"/>
    <x v="14"/>
    <x v="2"/>
    <x v="2"/>
    <x v="1"/>
    <n v="2.9143291251663728"/>
    <x v="0"/>
    <x v="0"/>
    <n v="0"/>
    <x v="0"/>
  </r>
  <r>
    <n v="69123"/>
    <n v="90"/>
    <n v="90"/>
    <n v="90"/>
    <n v="90"/>
    <m/>
    <m/>
    <m/>
    <n v="4232.4603870068013"/>
    <x v="2"/>
    <x v="1"/>
    <x v="5"/>
    <x v="1"/>
    <x v="14"/>
    <x v="2"/>
    <x v="2"/>
    <x v="1"/>
    <n v="0.42324603870068012"/>
    <x v="0"/>
    <x v="0"/>
    <n v="0"/>
    <x v="0"/>
  </r>
  <r>
    <n v="69123"/>
    <n v="90"/>
    <n v="90"/>
    <n v="90"/>
    <n v="11"/>
    <m/>
    <m/>
    <m/>
    <n v="3663.1696510964821"/>
    <x v="2"/>
    <x v="1"/>
    <x v="5"/>
    <x v="1"/>
    <x v="14"/>
    <x v="2"/>
    <x v="0"/>
    <x v="0"/>
    <n v="0.36631696510964823"/>
    <x v="0"/>
    <x v="0"/>
    <n v="1"/>
    <x v="0"/>
  </r>
  <r>
    <n v="69123"/>
    <n v="90"/>
    <n v="90"/>
    <n v="90"/>
    <n v="11"/>
    <m/>
    <m/>
    <m/>
    <n v="10389.917360406815"/>
    <x v="2"/>
    <x v="1"/>
    <x v="5"/>
    <x v="1"/>
    <x v="14"/>
    <x v="2"/>
    <x v="0"/>
    <x v="0"/>
    <n v="1.0389917360406815"/>
    <x v="0"/>
    <x v="0"/>
    <n v="1"/>
    <x v="0"/>
  </r>
  <r>
    <n v="69123"/>
    <n v="90"/>
    <n v="90"/>
    <n v="90"/>
    <n v="11"/>
    <m/>
    <m/>
    <m/>
    <n v="7674.2867984813911"/>
    <x v="2"/>
    <x v="1"/>
    <x v="5"/>
    <x v="1"/>
    <x v="14"/>
    <x v="2"/>
    <x v="0"/>
    <x v="0"/>
    <n v="0.76742867984813912"/>
    <x v="0"/>
    <x v="0"/>
    <n v="1"/>
    <x v="0"/>
  </r>
  <r>
    <n v="69123"/>
    <n v="90"/>
    <n v="90"/>
    <n v="90"/>
    <n v="90"/>
    <m/>
    <m/>
    <m/>
    <n v="6560.3539157351634"/>
    <x v="2"/>
    <x v="1"/>
    <x v="5"/>
    <x v="1"/>
    <x v="14"/>
    <x v="2"/>
    <x v="2"/>
    <x v="1"/>
    <n v="0.65603539157351631"/>
    <x v="0"/>
    <x v="0"/>
    <n v="0"/>
    <x v="0"/>
  </r>
  <r>
    <n v="69123"/>
    <n v="90"/>
    <n v="90"/>
    <n v="90"/>
    <n v="90"/>
    <m/>
    <m/>
    <m/>
    <n v="8502.9785042903022"/>
    <x v="2"/>
    <x v="1"/>
    <x v="5"/>
    <x v="1"/>
    <x v="14"/>
    <x v="2"/>
    <x v="2"/>
    <x v="1"/>
    <n v="0.85029785042903028"/>
    <x v="0"/>
    <x v="0"/>
    <n v="0"/>
    <x v="0"/>
  </r>
  <r>
    <n v="69123"/>
    <n v="90"/>
    <n v="90"/>
    <n v="90"/>
    <n v="11"/>
    <m/>
    <m/>
    <m/>
    <n v="1659.2885149636227"/>
    <x v="2"/>
    <x v="1"/>
    <x v="5"/>
    <x v="1"/>
    <x v="14"/>
    <x v="2"/>
    <x v="0"/>
    <x v="0"/>
    <n v="0.16592885149636227"/>
    <x v="0"/>
    <x v="0"/>
    <n v="1"/>
    <x v="0"/>
  </r>
  <r>
    <n v="69123"/>
    <n v="90"/>
    <n v="90"/>
    <n v="90"/>
    <n v="90"/>
    <m/>
    <m/>
    <m/>
    <n v="9476.9169740575962"/>
    <x v="2"/>
    <x v="1"/>
    <x v="5"/>
    <x v="1"/>
    <x v="14"/>
    <x v="2"/>
    <x v="2"/>
    <x v="1"/>
    <n v="0.94769169740575965"/>
    <x v="0"/>
    <x v="0"/>
    <n v="0"/>
    <x v="0"/>
  </r>
  <r>
    <n v="69123"/>
    <n v="90"/>
    <n v="90"/>
    <n v="90"/>
    <n v="11"/>
    <m/>
    <m/>
    <m/>
    <n v="4326.9009747655637"/>
    <x v="2"/>
    <x v="1"/>
    <x v="5"/>
    <x v="1"/>
    <x v="14"/>
    <x v="2"/>
    <x v="0"/>
    <x v="0"/>
    <n v="0.43269009747655635"/>
    <x v="0"/>
    <x v="0"/>
    <n v="1"/>
    <x v="0"/>
  </r>
  <r>
    <n v="69123"/>
    <n v="90"/>
    <n v="90"/>
    <n v="90"/>
    <n v="90"/>
    <m/>
    <m/>
    <m/>
    <n v="44434.56538309349"/>
    <x v="2"/>
    <x v="1"/>
    <x v="5"/>
    <x v="1"/>
    <x v="14"/>
    <x v="2"/>
    <x v="2"/>
    <x v="1"/>
    <n v="4.4434565383093494"/>
    <x v="0"/>
    <x v="0"/>
    <n v="0"/>
    <x v="0"/>
  </r>
  <r>
    <n v="69123"/>
    <n v="90"/>
    <n v="90"/>
    <n v="90"/>
    <n v="11"/>
    <m/>
    <m/>
    <m/>
    <n v="5959.7729641850383"/>
    <x v="2"/>
    <x v="1"/>
    <x v="5"/>
    <x v="1"/>
    <x v="14"/>
    <x v="2"/>
    <x v="0"/>
    <x v="0"/>
    <n v="0.59597729641850383"/>
    <x v="0"/>
    <x v="0"/>
    <n v="1"/>
    <x v="0"/>
  </r>
  <r>
    <n v="69123"/>
    <n v="90"/>
    <n v="90"/>
    <n v="90"/>
    <n v="11"/>
    <m/>
    <m/>
    <m/>
    <n v="7357.6201820155802"/>
    <x v="2"/>
    <x v="1"/>
    <x v="5"/>
    <x v="1"/>
    <x v="14"/>
    <x v="2"/>
    <x v="0"/>
    <x v="0"/>
    <n v="0.73576201820155807"/>
    <x v="0"/>
    <x v="0"/>
    <n v="1"/>
    <x v="0"/>
  </r>
  <r>
    <n v="69123"/>
    <n v="90"/>
    <n v="90"/>
    <n v="90"/>
    <n v="21"/>
    <m/>
    <m/>
    <m/>
    <n v="5567.8402529642935"/>
    <x v="2"/>
    <x v="1"/>
    <x v="5"/>
    <x v="1"/>
    <x v="14"/>
    <x v="2"/>
    <x v="6"/>
    <x v="2"/>
    <n v="0.55678402529642934"/>
    <x v="0"/>
    <x v="0"/>
    <n v="1"/>
    <x v="0"/>
  </r>
  <r>
    <n v="69123"/>
    <n v="90"/>
    <n v="90"/>
    <n v="90"/>
    <n v="31"/>
    <m/>
    <m/>
    <m/>
    <n v="21.081601521262058"/>
    <x v="2"/>
    <x v="1"/>
    <x v="5"/>
    <x v="1"/>
    <x v="14"/>
    <x v="2"/>
    <x v="1"/>
    <x v="1"/>
    <n v="2.1081601521262057E-3"/>
    <x v="0"/>
    <x v="0"/>
    <n v="0"/>
    <x v="0"/>
  </r>
  <r>
    <n v="69123"/>
    <n v="90"/>
    <n v="90"/>
    <n v="90"/>
    <n v="90"/>
    <m/>
    <m/>
    <m/>
    <n v="48678.234697166292"/>
    <x v="2"/>
    <x v="1"/>
    <x v="5"/>
    <x v="1"/>
    <x v="14"/>
    <x v="2"/>
    <x v="2"/>
    <x v="1"/>
    <n v="4.8678234697166296"/>
    <x v="0"/>
    <x v="0"/>
    <n v="0"/>
    <x v="0"/>
  </r>
  <r>
    <n v="69123"/>
    <n v="90"/>
    <n v="90"/>
    <n v="90"/>
    <n v="11"/>
    <m/>
    <m/>
    <m/>
    <n v="1680.9479568450085"/>
    <x v="2"/>
    <x v="1"/>
    <x v="5"/>
    <x v="1"/>
    <x v="14"/>
    <x v="2"/>
    <x v="0"/>
    <x v="0"/>
    <n v="0.16809479568450086"/>
    <x v="0"/>
    <x v="0"/>
    <n v="1"/>
    <x v="0"/>
  </r>
  <r>
    <n v="69123"/>
    <n v="90"/>
    <n v="90"/>
    <n v="90"/>
    <n v="90"/>
    <m/>
    <m/>
    <m/>
    <n v="3501.4730231591625"/>
    <x v="2"/>
    <x v="1"/>
    <x v="5"/>
    <x v="1"/>
    <x v="14"/>
    <x v="2"/>
    <x v="2"/>
    <x v="1"/>
    <n v="0.35014730231591623"/>
    <x v="0"/>
    <x v="0"/>
    <n v="0"/>
    <x v="0"/>
  </r>
  <r>
    <n v="69266"/>
    <n v="90"/>
    <n v="90"/>
    <n v="90"/>
    <n v="11"/>
    <m/>
    <m/>
    <m/>
    <n v="11.198602938199162"/>
    <x v="2"/>
    <x v="1"/>
    <x v="5"/>
    <x v="1"/>
    <x v="14"/>
    <x v="2"/>
    <x v="0"/>
    <x v="0"/>
    <n v="1.1198602938199162E-3"/>
    <x v="0"/>
    <x v="0"/>
    <n v="1"/>
    <x v="0"/>
  </r>
  <r>
    <n v="69266"/>
    <n v="90"/>
    <n v="90"/>
    <n v="90"/>
    <n v="21"/>
    <m/>
    <m/>
    <m/>
    <n v="2367.0385348217187"/>
    <x v="2"/>
    <x v="1"/>
    <x v="5"/>
    <x v="1"/>
    <x v="14"/>
    <x v="2"/>
    <x v="6"/>
    <x v="2"/>
    <n v="0.23670385348217188"/>
    <x v="0"/>
    <x v="0"/>
    <n v="1"/>
    <x v="0"/>
  </r>
  <r>
    <n v="69266"/>
    <n v="90"/>
    <n v="90"/>
    <n v="90"/>
    <n v="90"/>
    <m/>
    <m/>
    <m/>
    <n v="6616.3125820801233"/>
    <x v="2"/>
    <x v="1"/>
    <x v="5"/>
    <x v="1"/>
    <x v="14"/>
    <x v="2"/>
    <x v="2"/>
    <x v="1"/>
    <n v="0.66163125820801238"/>
    <x v="0"/>
    <x v="0"/>
    <n v="0"/>
    <x v="0"/>
  </r>
  <r>
    <n v="69266"/>
    <n v="90"/>
    <n v="90"/>
    <n v="90"/>
    <n v="90"/>
    <m/>
    <m/>
    <m/>
    <n v="3049.8777436546548"/>
    <x v="2"/>
    <x v="1"/>
    <x v="5"/>
    <x v="1"/>
    <x v="14"/>
    <x v="2"/>
    <x v="2"/>
    <x v="1"/>
    <n v="0.30498777436546548"/>
    <x v="0"/>
    <x v="0"/>
    <n v="0"/>
    <x v="0"/>
  </r>
  <r>
    <n v="69266"/>
    <n v="90"/>
    <n v="90"/>
    <n v="90"/>
    <n v="21"/>
    <m/>
    <m/>
    <m/>
    <n v="2998.396536514188"/>
    <x v="2"/>
    <x v="1"/>
    <x v="5"/>
    <x v="1"/>
    <x v="14"/>
    <x v="2"/>
    <x v="6"/>
    <x v="2"/>
    <n v="0.29983965365141879"/>
    <x v="0"/>
    <x v="0"/>
    <n v="1"/>
    <x v="0"/>
  </r>
  <r>
    <n v="69266"/>
    <n v="90"/>
    <n v="90"/>
    <n v="90"/>
    <n v="90"/>
    <m/>
    <m/>
    <m/>
    <n v="7891.6531494321462"/>
    <x v="2"/>
    <x v="1"/>
    <x v="5"/>
    <x v="1"/>
    <x v="14"/>
    <x v="2"/>
    <x v="2"/>
    <x v="1"/>
    <n v="0.78916531494321462"/>
    <x v="0"/>
    <x v="0"/>
    <n v="0"/>
    <x v="0"/>
  </r>
  <r>
    <n v="69266"/>
    <n v="90"/>
    <n v="90"/>
    <n v="90"/>
    <n v="90"/>
    <m/>
    <m/>
    <m/>
    <n v="8982.6427158549886"/>
    <x v="2"/>
    <x v="1"/>
    <x v="5"/>
    <x v="1"/>
    <x v="14"/>
    <x v="2"/>
    <x v="2"/>
    <x v="1"/>
    <n v="0.89826427158549882"/>
    <x v="0"/>
    <x v="0"/>
    <n v="0"/>
    <x v="0"/>
  </r>
  <r>
    <n v="69266"/>
    <n v="90"/>
    <n v="90"/>
    <n v="90"/>
    <n v="90"/>
    <m/>
    <m/>
    <m/>
    <n v="4220.5830566921422"/>
    <x v="2"/>
    <x v="1"/>
    <x v="5"/>
    <x v="1"/>
    <x v="14"/>
    <x v="2"/>
    <x v="2"/>
    <x v="1"/>
    <n v="0.42205830566921421"/>
    <x v="0"/>
    <x v="0"/>
    <n v="0"/>
    <x v="0"/>
  </r>
  <r>
    <n v="69266"/>
    <n v="90"/>
    <n v="90"/>
    <n v="90"/>
    <n v="90"/>
    <m/>
    <m/>
    <m/>
    <n v="9517.4933431930076"/>
    <x v="2"/>
    <x v="1"/>
    <x v="5"/>
    <x v="1"/>
    <x v="14"/>
    <x v="2"/>
    <x v="2"/>
    <x v="1"/>
    <n v="0.95174933431930075"/>
    <x v="0"/>
    <x v="0"/>
    <n v="0"/>
    <x v="0"/>
  </r>
  <r>
    <n v="69123"/>
    <n v="11"/>
    <n v="11"/>
    <n v="11"/>
    <n v="11"/>
    <m/>
    <m/>
    <m/>
    <n v="40152.63507358935"/>
    <x v="0"/>
    <x v="0"/>
    <x v="0"/>
    <x v="0"/>
    <x v="0"/>
    <x v="0"/>
    <x v="0"/>
    <x v="0"/>
    <n v="4.0152635073589353"/>
    <x v="0"/>
    <x v="0"/>
    <n v="0"/>
    <x v="0"/>
  </r>
  <r>
    <n v="69123"/>
    <n v="11"/>
    <n v="11"/>
    <n v="11"/>
    <n v="11"/>
    <m/>
    <m/>
    <m/>
    <n v="245993.984108387"/>
    <x v="0"/>
    <x v="0"/>
    <x v="0"/>
    <x v="0"/>
    <x v="0"/>
    <x v="0"/>
    <x v="0"/>
    <x v="0"/>
    <n v="24.599398410838699"/>
    <x v="0"/>
    <x v="0"/>
    <n v="0"/>
    <x v="0"/>
  </r>
  <r>
    <n v="69123"/>
    <n v="11"/>
    <n v="11"/>
    <n v="11"/>
    <n v="11"/>
    <m/>
    <m/>
    <m/>
    <n v="27728.984382753704"/>
    <x v="0"/>
    <x v="0"/>
    <x v="0"/>
    <x v="0"/>
    <x v="0"/>
    <x v="0"/>
    <x v="0"/>
    <x v="0"/>
    <n v="2.7728984382753703"/>
    <x v="0"/>
    <x v="0"/>
    <n v="0"/>
    <x v="0"/>
  </r>
  <r>
    <n v="69123"/>
    <n v="11"/>
    <n v="11"/>
    <n v="11"/>
    <n v="11"/>
    <m/>
    <m/>
    <m/>
    <n v="222447.25573927417"/>
    <x v="0"/>
    <x v="0"/>
    <x v="0"/>
    <x v="0"/>
    <x v="0"/>
    <x v="0"/>
    <x v="0"/>
    <x v="0"/>
    <n v="22.244725573927418"/>
    <x v="0"/>
    <x v="0"/>
    <n v="0"/>
    <x v="0"/>
  </r>
  <r>
    <n v="69123"/>
    <n v="11"/>
    <n v="11"/>
    <n v="11"/>
    <n v="11"/>
    <m/>
    <m/>
    <m/>
    <n v="19222.670372832559"/>
    <x v="0"/>
    <x v="0"/>
    <x v="0"/>
    <x v="0"/>
    <x v="0"/>
    <x v="0"/>
    <x v="0"/>
    <x v="0"/>
    <n v="1.922267037283256"/>
    <x v="0"/>
    <x v="0"/>
    <n v="0"/>
    <x v="0"/>
  </r>
  <r>
    <n v="69123"/>
    <n v="11"/>
    <n v="11"/>
    <n v="11"/>
    <n v="11"/>
    <m/>
    <m/>
    <m/>
    <n v="27727.984171871041"/>
    <x v="0"/>
    <x v="0"/>
    <x v="0"/>
    <x v="0"/>
    <x v="0"/>
    <x v="0"/>
    <x v="0"/>
    <x v="0"/>
    <n v="2.7727984171871043"/>
    <x v="0"/>
    <x v="0"/>
    <n v="0"/>
    <x v="0"/>
  </r>
  <r>
    <n v="69123"/>
    <n v="11"/>
    <n v="11"/>
    <n v="11"/>
    <n v="11"/>
    <m/>
    <m/>
    <m/>
    <n v="44781.564268461487"/>
    <x v="0"/>
    <x v="0"/>
    <x v="0"/>
    <x v="0"/>
    <x v="0"/>
    <x v="0"/>
    <x v="0"/>
    <x v="0"/>
    <n v="4.4781564268461489"/>
    <x v="0"/>
    <x v="0"/>
    <n v="0"/>
    <x v="0"/>
  </r>
  <r>
    <n v="69123"/>
    <n v="11"/>
    <n v="11"/>
    <n v="11"/>
    <n v="11"/>
    <m/>
    <m/>
    <m/>
    <n v="8667.7733228878333"/>
    <x v="0"/>
    <x v="0"/>
    <x v="0"/>
    <x v="0"/>
    <x v="0"/>
    <x v="0"/>
    <x v="0"/>
    <x v="0"/>
    <n v="0.86677733228878329"/>
    <x v="0"/>
    <x v="0"/>
    <n v="0"/>
    <x v="0"/>
  </r>
  <r>
    <n v="69123"/>
    <n v="11"/>
    <n v="11"/>
    <n v="11"/>
    <n v="11"/>
    <m/>
    <m/>
    <m/>
    <n v="13754.095757902254"/>
    <x v="0"/>
    <x v="0"/>
    <x v="0"/>
    <x v="0"/>
    <x v="0"/>
    <x v="0"/>
    <x v="0"/>
    <x v="0"/>
    <n v="1.3754095757902254"/>
    <x v="0"/>
    <x v="0"/>
    <n v="0"/>
    <x v="0"/>
  </r>
  <r>
    <n v="69123"/>
    <n v="11"/>
    <n v="11"/>
    <n v="11"/>
    <n v="11"/>
    <m/>
    <m/>
    <m/>
    <n v="167804.72475118728"/>
    <x v="0"/>
    <x v="0"/>
    <x v="0"/>
    <x v="0"/>
    <x v="0"/>
    <x v="0"/>
    <x v="0"/>
    <x v="0"/>
    <n v="16.780472475118728"/>
    <x v="0"/>
    <x v="0"/>
    <n v="0"/>
    <x v="0"/>
  </r>
  <r>
    <n v="69123"/>
    <n v="11"/>
    <n v="11"/>
    <n v="11"/>
    <n v="11"/>
    <m/>
    <m/>
    <m/>
    <n v="33393.368202575621"/>
    <x v="0"/>
    <x v="0"/>
    <x v="0"/>
    <x v="0"/>
    <x v="0"/>
    <x v="0"/>
    <x v="0"/>
    <x v="0"/>
    <n v="3.3393368202575622"/>
    <x v="0"/>
    <x v="0"/>
    <n v="0"/>
    <x v="0"/>
  </r>
  <r>
    <n v="69123"/>
    <n v="11"/>
    <n v="11"/>
    <n v="11"/>
    <n v="11"/>
    <m/>
    <m/>
    <m/>
    <n v="31639.063981206345"/>
    <x v="0"/>
    <x v="0"/>
    <x v="0"/>
    <x v="0"/>
    <x v="0"/>
    <x v="0"/>
    <x v="0"/>
    <x v="0"/>
    <n v="3.1639063981206346"/>
    <x v="0"/>
    <x v="0"/>
    <n v="0"/>
    <x v="0"/>
  </r>
  <r>
    <n v="69123"/>
    <n v="11"/>
    <n v="11"/>
    <n v="11"/>
    <n v="11"/>
    <m/>
    <m/>
    <m/>
    <n v="10770.784962078098"/>
    <x v="0"/>
    <x v="0"/>
    <x v="0"/>
    <x v="0"/>
    <x v="0"/>
    <x v="0"/>
    <x v="0"/>
    <x v="0"/>
    <n v="1.0770784962078097"/>
    <x v="0"/>
    <x v="0"/>
    <n v="0"/>
    <x v="0"/>
  </r>
  <r>
    <n v="69123"/>
    <n v="11"/>
    <n v="11"/>
    <n v="11"/>
    <n v="11"/>
    <m/>
    <m/>
    <m/>
    <n v="48972.749606619276"/>
    <x v="0"/>
    <x v="0"/>
    <x v="0"/>
    <x v="0"/>
    <x v="0"/>
    <x v="0"/>
    <x v="0"/>
    <x v="0"/>
    <n v="4.8972749606619272"/>
    <x v="0"/>
    <x v="0"/>
    <n v="0"/>
    <x v="0"/>
  </r>
  <r>
    <n v="69123"/>
    <n v="11"/>
    <n v="11"/>
    <n v="11"/>
    <n v="11"/>
    <m/>
    <m/>
    <m/>
    <n v="27476.760555585908"/>
    <x v="0"/>
    <x v="0"/>
    <x v="0"/>
    <x v="0"/>
    <x v="0"/>
    <x v="0"/>
    <x v="0"/>
    <x v="0"/>
    <n v="2.7476760555585908"/>
    <x v="0"/>
    <x v="0"/>
    <n v="0"/>
    <x v="0"/>
  </r>
  <r>
    <n v="69123"/>
    <n v="11"/>
    <n v="11"/>
    <n v="11"/>
    <n v="11"/>
    <m/>
    <m/>
    <m/>
    <n v="98086.380893554087"/>
    <x v="0"/>
    <x v="0"/>
    <x v="0"/>
    <x v="0"/>
    <x v="0"/>
    <x v="0"/>
    <x v="0"/>
    <x v="0"/>
    <n v="9.8086380893554086"/>
    <x v="0"/>
    <x v="0"/>
    <n v="0"/>
    <x v="0"/>
  </r>
  <r>
    <n v="69123"/>
    <n v="11"/>
    <n v="11"/>
    <n v="11"/>
    <n v="11"/>
    <m/>
    <m/>
    <m/>
    <n v="21572.657973034897"/>
    <x v="0"/>
    <x v="0"/>
    <x v="0"/>
    <x v="0"/>
    <x v="0"/>
    <x v="0"/>
    <x v="0"/>
    <x v="0"/>
    <n v="2.1572657973034897"/>
    <x v="0"/>
    <x v="0"/>
    <n v="0"/>
    <x v="0"/>
  </r>
  <r>
    <n v="69123"/>
    <n v="11"/>
    <n v="11"/>
    <n v="11"/>
    <n v="11"/>
    <m/>
    <m/>
    <m/>
    <n v="342.15440053365137"/>
    <x v="0"/>
    <x v="0"/>
    <x v="0"/>
    <x v="0"/>
    <x v="0"/>
    <x v="0"/>
    <x v="0"/>
    <x v="0"/>
    <n v="3.4215440053365138E-2"/>
    <x v="0"/>
    <x v="0"/>
    <n v="0"/>
    <x v="0"/>
  </r>
  <r>
    <n v="69123"/>
    <n v="11"/>
    <n v="11"/>
    <n v="11"/>
    <n v="11"/>
    <m/>
    <m/>
    <m/>
    <n v="488.67123977976763"/>
    <x v="0"/>
    <x v="0"/>
    <x v="0"/>
    <x v="0"/>
    <x v="0"/>
    <x v="0"/>
    <x v="0"/>
    <x v="0"/>
    <n v="4.886712397797676E-2"/>
    <x v="0"/>
    <x v="0"/>
    <n v="0"/>
    <x v="0"/>
  </r>
  <r>
    <n v="69123"/>
    <n v="11"/>
    <n v="11"/>
    <n v="11"/>
    <n v="11"/>
    <m/>
    <m/>
    <m/>
    <n v="2.2725481227291415"/>
    <x v="0"/>
    <x v="0"/>
    <x v="0"/>
    <x v="0"/>
    <x v="0"/>
    <x v="0"/>
    <x v="0"/>
    <x v="0"/>
    <n v="2.2725481227291416E-4"/>
    <x v="0"/>
    <x v="0"/>
    <n v="0"/>
    <x v="0"/>
  </r>
  <r>
    <n v="69123"/>
    <n v="11"/>
    <n v="11"/>
    <n v="11"/>
    <n v="11"/>
    <m/>
    <m/>
    <m/>
    <n v="1.29912377237663"/>
    <x v="0"/>
    <x v="0"/>
    <x v="0"/>
    <x v="0"/>
    <x v="0"/>
    <x v="0"/>
    <x v="0"/>
    <x v="0"/>
    <n v="1.2991237723766299E-4"/>
    <x v="0"/>
    <x v="0"/>
    <n v="0"/>
    <x v="0"/>
  </r>
  <r>
    <n v="69123"/>
    <n v="11"/>
    <n v="11"/>
    <n v="11"/>
    <n v="11"/>
    <m/>
    <m/>
    <m/>
    <n v="94497.83387441872"/>
    <x v="0"/>
    <x v="0"/>
    <x v="0"/>
    <x v="0"/>
    <x v="0"/>
    <x v="0"/>
    <x v="0"/>
    <x v="0"/>
    <n v="9.4497833874418724"/>
    <x v="0"/>
    <x v="0"/>
    <n v="0"/>
    <x v="0"/>
  </r>
  <r>
    <n v="69123"/>
    <n v="11"/>
    <n v="11"/>
    <n v="11"/>
    <n v="11"/>
    <m/>
    <m/>
    <m/>
    <n v="12645.766349331823"/>
    <x v="0"/>
    <x v="0"/>
    <x v="0"/>
    <x v="0"/>
    <x v="0"/>
    <x v="0"/>
    <x v="0"/>
    <x v="0"/>
    <n v="1.2645766349331824"/>
    <x v="0"/>
    <x v="0"/>
    <n v="0"/>
    <x v="0"/>
  </r>
  <r>
    <n v="69123"/>
    <n v="11"/>
    <n v="11"/>
    <n v="11"/>
    <n v="11"/>
    <m/>
    <m/>
    <m/>
    <n v="50209.34490688255"/>
    <x v="0"/>
    <x v="0"/>
    <x v="0"/>
    <x v="0"/>
    <x v="0"/>
    <x v="0"/>
    <x v="0"/>
    <x v="0"/>
    <n v="5.0209344906882549"/>
    <x v="0"/>
    <x v="0"/>
    <n v="0"/>
    <x v="0"/>
  </r>
  <r>
    <n v="69123"/>
    <n v="11"/>
    <n v="11"/>
    <n v="11"/>
    <n v="11"/>
    <m/>
    <m/>
    <m/>
    <n v="271.30388575029281"/>
    <x v="0"/>
    <x v="0"/>
    <x v="0"/>
    <x v="0"/>
    <x v="0"/>
    <x v="0"/>
    <x v="0"/>
    <x v="0"/>
    <n v="2.7130388575029279E-2"/>
    <x v="0"/>
    <x v="0"/>
    <n v="0"/>
    <x v="0"/>
  </r>
  <r>
    <n v="69123"/>
    <n v="11"/>
    <n v="11"/>
    <n v="11"/>
    <n v="11"/>
    <m/>
    <m/>
    <m/>
    <n v="60648.929136207131"/>
    <x v="0"/>
    <x v="0"/>
    <x v="0"/>
    <x v="0"/>
    <x v="0"/>
    <x v="0"/>
    <x v="0"/>
    <x v="0"/>
    <n v="6.0648929136207128"/>
    <x v="0"/>
    <x v="0"/>
    <n v="0"/>
    <x v="0"/>
  </r>
  <r>
    <n v="69123"/>
    <n v="11"/>
    <n v="11"/>
    <n v="11"/>
    <n v="11"/>
    <m/>
    <m/>
    <m/>
    <n v="66333.235871851823"/>
    <x v="0"/>
    <x v="0"/>
    <x v="0"/>
    <x v="0"/>
    <x v="0"/>
    <x v="0"/>
    <x v="0"/>
    <x v="0"/>
    <n v="6.6333235871851821"/>
    <x v="0"/>
    <x v="0"/>
    <n v="0"/>
    <x v="0"/>
  </r>
  <r>
    <n v="69123"/>
    <n v="11"/>
    <n v="11"/>
    <n v="11"/>
    <n v="11"/>
    <m/>
    <m/>
    <m/>
    <n v="81815.69707261445"/>
    <x v="0"/>
    <x v="0"/>
    <x v="0"/>
    <x v="0"/>
    <x v="0"/>
    <x v="0"/>
    <x v="0"/>
    <x v="0"/>
    <n v="8.1815697072614455"/>
    <x v="0"/>
    <x v="0"/>
    <n v="0"/>
    <x v="0"/>
  </r>
  <r>
    <n v="69123"/>
    <n v="11"/>
    <n v="11"/>
    <n v="11"/>
    <n v="11"/>
    <m/>
    <m/>
    <m/>
    <n v="6140.2174639190544"/>
    <x v="0"/>
    <x v="0"/>
    <x v="0"/>
    <x v="0"/>
    <x v="0"/>
    <x v="0"/>
    <x v="0"/>
    <x v="0"/>
    <n v="0.61402174639190543"/>
    <x v="0"/>
    <x v="0"/>
    <n v="0"/>
    <x v="0"/>
  </r>
  <r>
    <n v="69123"/>
    <n v="11"/>
    <n v="11"/>
    <n v="11"/>
    <n v="11"/>
    <m/>
    <m/>
    <m/>
    <n v="20579.935312897447"/>
    <x v="0"/>
    <x v="0"/>
    <x v="0"/>
    <x v="0"/>
    <x v="0"/>
    <x v="0"/>
    <x v="0"/>
    <x v="0"/>
    <n v="2.0579935312897448"/>
    <x v="0"/>
    <x v="0"/>
    <n v="0"/>
    <x v="0"/>
  </r>
  <r>
    <n v="69123"/>
    <n v="11"/>
    <n v="11"/>
    <n v="11"/>
    <n v="11"/>
    <m/>
    <m/>
    <m/>
    <n v="2056.2663754816726"/>
    <x v="0"/>
    <x v="0"/>
    <x v="0"/>
    <x v="0"/>
    <x v="0"/>
    <x v="0"/>
    <x v="0"/>
    <x v="0"/>
    <n v="0.20562663754816726"/>
    <x v="0"/>
    <x v="0"/>
    <n v="0"/>
    <x v="0"/>
  </r>
  <r>
    <n v="69123"/>
    <n v="90"/>
    <n v="11"/>
    <n v="11"/>
    <n v="11"/>
    <m/>
    <m/>
    <m/>
    <n v="7797.291290543616"/>
    <x v="2"/>
    <x v="1"/>
    <x v="0"/>
    <x v="0"/>
    <x v="0"/>
    <x v="0"/>
    <x v="0"/>
    <x v="0"/>
    <n v="0.77972912905436165"/>
    <x v="1"/>
    <x v="0"/>
    <n v="0"/>
    <x v="1"/>
  </r>
  <r>
    <n v="69123"/>
    <n v="11"/>
    <n v="11"/>
    <n v="11"/>
    <n v="11"/>
    <m/>
    <m/>
    <m/>
    <n v="0.21091428425372033"/>
    <x v="0"/>
    <x v="0"/>
    <x v="0"/>
    <x v="0"/>
    <x v="0"/>
    <x v="0"/>
    <x v="0"/>
    <x v="0"/>
    <n v="2.1091428425372034E-5"/>
    <x v="0"/>
    <x v="0"/>
    <n v="0"/>
    <x v="0"/>
  </r>
  <r>
    <n v="69123"/>
    <n v="11"/>
    <n v="11"/>
    <n v="11"/>
    <n v="11"/>
    <m/>
    <m/>
    <m/>
    <n v="0.92990507863865612"/>
    <x v="0"/>
    <x v="0"/>
    <x v="0"/>
    <x v="0"/>
    <x v="0"/>
    <x v="0"/>
    <x v="0"/>
    <x v="0"/>
    <n v="9.2990507863865616E-5"/>
    <x v="0"/>
    <x v="0"/>
    <n v="0"/>
    <x v="0"/>
  </r>
  <r>
    <n v="69123"/>
    <n v="11"/>
    <n v="11"/>
    <n v="11"/>
    <n v="11"/>
    <m/>
    <m/>
    <m/>
    <n v="106.31246148245509"/>
    <x v="0"/>
    <x v="0"/>
    <x v="0"/>
    <x v="0"/>
    <x v="0"/>
    <x v="0"/>
    <x v="0"/>
    <x v="0"/>
    <n v="1.0631246148245508E-2"/>
    <x v="0"/>
    <x v="0"/>
    <n v="0"/>
    <x v="0"/>
  </r>
  <r>
    <n v="69123"/>
    <n v="11"/>
    <n v="11"/>
    <n v="11"/>
    <n v="11"/>
    <m/>
    <m/>
    <m/>
    <n v="131.66798184957651"/>
    <x v="0"/>
    <x v="0"/>
    <x v="0"/>
    <x v="0"/>
    <x v="0"/>
    <x v="0"/>
    <x v="0"/>
    <x v="0"/>
    <n v="1.316679818495765E-2"/>
    <x v="0"/>
    <x v="0"/>
    <n v="0"/>
    <x v="0"/>
  </r>
  <r>
    <n v="69123"/>
    <n v="11"/>
    <n v="11"/>
    <n v="11"/>
    <n v="11"/>
    <m/>
    <m/>
    <m/>
    <n v="11165.002302505711"/>
    <x v="0"/>
    <x v="0"/>
    <x v="0"/>
    <x v="0"/>
    <x v="0"/>
    <x v="0"/>
    <x v="0"/>
    <x v="0"/>
    <n v="1.1165002302505711"/>
    <x v="0"/>
    <x v="0"/>
    <n v="0"/>
    <x v="0"/>
  </r>
  <r>
    <n v="69123"/>
    <n v="11"/>
    <n v="11"/>
    <n v="11"/>
    <n v="11"/>
    <m/>
    <m/>
    <m/>
    <n v="30124.338996761311"/>
    <x v="0"/>
    <x v="0"/>
    <x v="0"/>
    <x v="0"/>
    <x v="0"/>
    <x v="0"/>
    <x v="0"/>
    <x v="0"/>
    <n v="3.0124338996761311"/>
    <x v="0"/>
    <x v="0"/>
    <n v="0"/>
    <x v="0"/>
  </r>
  <r>
    <n v="69123"/>
    <n v="11"/>
    <n v="11"/>
    <n v="11"/>
    <n v="11"/>
    <m/>
    <m/>
    <m/>
    <n v="130302.46618771506"/>
    <x v="0"/>
    <x v="0"/>
    <x v="0"/>
    <x v="0"/>
    <x v="0"/>
    <x v="0"/>
    <x v="0"/>
    <x v="0"/>
    <n v="13.030246618771507"/>
    <x v="0"/>
    <x v="0"/>
    <n v="0"/>
    <x v="0"/>
  </r>
  <r>
    <n v="69123"/>
    <n v="11"/>
    <n v="11"/>
    <n v="11"/>
    <n v="11"/>
    <m/>
    <m/>
    <m/>
    <n v="30174.173275737005"/>
    <x v="0"/>
    <x v="0"/>
    <x v="0"/>
    <x v="0"/>
    <x v="0"/>
    <x v="0"/>
    <x v="0"/>
    <x v="0"/>
    <n v="3.0174173275737006"/>
    <x v="0"/>
    <x v="0"/>
    <n v="0"/>
    <x v="0"/>
  </r>
  <r>
    <n v="69123"/>
    <n v="11"/>
    <n v="11"/>
    <n v="11"/>
    <n v="11"/>
    <m/>
    <m/>
    <m/>
    <n v="726342.12723075389"/>
    <x v="0"/>
    <x v="0"/>
    <x v="0"/>
    <x v="0"/>
    <x v="0"/>
    <x v="0"/>
    <x v="0"/>
    <x v="0"/>
    <n v="72.634212723075393"/>
    <x v="0"/>
    <x v="0"/>
    <n v="0"/>
    <x v="0"/>
  </r>
  <r>
    <n v="69123"/>
    <n v="11"/>
    <n v="11"/>
    <n v="11"/>
    <n v="11"/>
    <m/>
    <m/>
    <m/>
    <n v="690539.2851552224"/>
    <x v="0"/>
    <x v="0"/>
    <x v="0"/>
    <x v="0"/>
    <x v="0"/>
    <x v="0"/>
    <x v="0"/>
    <x v="0"/>
    <n v="69.053928515522244"/>
    <x v="0"/>
    <x v="0"/>
    <n v="0"/>
    <x v="0"/>
  </r>
  <r>
    <n v="69123"/>
    <n v="11"/>
    <n v="11"/>
    <n v="11"/>
    <n v="11"/>
    <m/>
    <m/>
    <m/>
    <n v="53782.830616314081"/>
    <x v="0"/>
    <x v="0"/>
    <x v="0"/>
    <x v="0"/>
    <x v="0"/>
    <x v="0"/>
    <x v="0"/>
    <x v="0"/>
    <n v="5.3782830616314081"/>
    <x v="0"/>
    <x v="0"/>
    <n v="0"/>
    <x v="0"/>
  </r>
  <r>
    <n v="69123"/>
    <n v="11"/>
    <n v="11"/>
    <n v="11"/>
    <n v="11"/>
    <m/>
    <m/>
    <m/>
    <n v="71693.740998360023"/>
    <x v="0"/>
    <x v="0"/>
    <x v="0"/>
    <x v="0"/>
    <x v="0"/>
    <x v="0"/>
    <x v="0"/>
    <x v="0"/>
    <n v="7.169374099836002"/>
    <x v="0"/>
    <x v="0"/>
    <n v="0"/>
    <x v="0"/>
  </r>
  <r>
    <n v="69123"/>
    <n v="11"/>
    <n v="11"/>
    <n v="11"/>
    <n v="11"/>
    <m/>
    <m/>
    <m/>
    <n v="76102.673787291948"/>
    <x v="0"/>
    <x v="0"/>
    <x v="0"/>
    <x v="0"/>
    <x v="0"/>
    <x v="0"/>
    <x v="0"/>
    <x v="0"/>
    <n v="7.610267378729195"/>
    <x v="0"/>
    <x v="0"/>
    <n v="0"/>
    <x v="0"/>
  </r>
  <r>
    <n v="69123"/>
    <n v="11"/>
    <n v="11"/>
    <n v="11"/>
    <n v="11"/>
    <m/>
    <m/>
    <m/>
    <n v="231455.37488676622"/>
    <x v="0"/>
    <x v="0"/>
    <x v="0"/>
    <x v="0"/>
    <x v="0"/>
    <x v="0"/>
    <x v="0"/>
    <x v="0"/>
    <n v="23.145537488676624"/>
    <x v="0"/>
    <x v="0"/>
    <n v="0"/>
    <x v="0"/>
  </r>
  <r>
    <n v="69123"/>
    <n v="90"/>
    <n v="11"/>
    <n v="11"/>
    <n v="11"/>
    <m/>
    <m/>
    <m/>
    <n v="7945.6375861536999"/>
    <x v="2"/>
    <x v="1"/>
    <x v="0"/>
    <x v="0"/>
    <x v="0"/>
    <x v="0"/>
    <x v="0"/>
    <x v="0"/>
    <n v="0.79456375861536999"/>
    <x v="1"/>
    <x v="0"/>
    <n v="0"/>
    <x v="1"/>
  </r>
  <r>
    <n v="69123"/>
    <n v="90"/>
    <n v="11"/>
    <n v="11"/>
    <n v="11"/>
    <m/>
    <m/>
    <m/>
    <n v="9949.9580393224369"/>
    <x v="2"/>
    <x v="1"/>
    <x v="0"/>
    <x v="0"/>
    <x v="0"/>
    <x v="0"/>
    <x v="0"/>
    <x v="0"/>
    <n v="0.99499580393224374"/>
    <x v="1"/>
    <x v="0"/>
    <n v="0"/>
    <x v="1"/>
  </r>
  <r>
    <n v="69123"/>
    <n v="11"/>
    <n v="11"/>
    <n v="11"/>
    <n v="22"/>
    <m/>
    <m/>
    <m/>
    <n v="0.42841868931911914"/>
    <x v="0"/>
    <x v="0"/>
    <x v="0"/>
    <x v="0"/>
    <x v="0"/>
    <x v="0"/>
    <x v="8"/>
    <x v="2"/>
    <n v="4.2841868931911916E-5"/>
    <x v="0"/>
    <x v="0"/>
    <n v="1"/>
    <x v="0"/>
  </r>
  <r>
    <n v="69123"/>
    <n v="11"/>
    <n v="11"/>
    <n v="11"/>
    <n v="22"/>
    <m/>
    <m/>
    <m/>
    <n v="21.246612273010868"/>
    <x v="0"/>
    <x v="0"/>
    <x v="0"/>
    <x v="0"/>
    <x v="0"/>
    <x v="0"/>
    <x v="8"/>
    <x v="2"/>
    <n v="2.1246612273010867E-3"/>
    <x v="0"/>
    <x v="0"/>
    <n v="1"/>
    <x v="0"/>
  </r>
  <r>
    <n v="69123"/>
    <n v="11"/>
    <n v="11"/>
    <n v="11"/>
    <n v="22"/>
    <m/>
    <m/>
    <m/>
    <n v="5455.7483341314392"/>
    <x v="0"/>
    <x v="0"/>
    <x v="0"/>
    <x v="0"/>
    <x v="0"/>
    <x v="0"/>
    <x v="8"/>
    <x v="2"/>
    <n v="0.54557483341314394"/>
    <x v="0"/>
    <x v="0"/>
    <n v="1"/>
    <x v="0"/>
  </r>
  <r>
    <n v="69123"/>
    <n v="11"/>
    <n v="11"/>
    <n v="11"/>
    <n v="11"/>
    <m/>
    <m/>
    <m/>
    <n v="12293.239328812446"/>
    <x v="0"/>
    <x v="0"/>
    <x v="0"/>
    <x v="0"/>
    <x v="0"/>
    <x v="0"/>
    <x v="0"/>
    <x v="0"/>
    <n v="1.2293239328812446"/>
    <x v="0"/>
    <x v="0"/>
    <n v="0"/>
    <x v="0"/>
  </r>
  <r>
    <n v="69123"/>
    <n v="11"/>
    <n v="11"/>
    <n v="11"/>
    <n v="11"/>
    <m/>
    <m/>
    <m/>
    <n v="16477.873595612458"/>
    <x v="0"/>
    <x v="0"/>
    <x v="0"/>
    <x v="0"/>
    <x v="0"/>
    <x v="0"/>
    <x v="0"/>
    <x v="0"/>
    <n v="1.6477873595612458"/>
    <x v="0"/>
    <x v="0"/>
    <n v="0"/>
    <x v="0"/>
  </r>
  <r>
    <n v="69123"/>
    <n v="11"/>
    <n v="11"/>
    <n v="11"/>
    <n v="11"/>
    <m/>
    <m/>
    <m/>
    <n v="14554.956627070331"/>
    <x v="0"/>
    <x v="0"/>
    <x v="0"/>
    <x v="0"/>
    <x v="0"/>
    <x v="0"/>
    <x v="0"/>
    <x v="0"/>
    <n v="1.455495662707033"/>
    <x v="0"/>
    <x v="0"/>
    <n v="0"/>
    <x v="0"/>
  </r>
  <r>
    <n v="69123"/>
    <n v="11"/>
    <n v="11"/>
    <n v="11"/>
    <n v="11"/>
    <m/>
    <m/>
    <m/>
    <n v="23482.961626971821"/>
    <x v="0"/>
    <x v="0"/>
    <x v="0"/>
    <x v="0"/>
    <x v="0"/>
    <x v="0"/>
    <x v="0"/>
    <x v="0"/>
    <n v="2.3482961626971819"/>
    <x v="0"/>
    <x v="0"/>
    <n v="0"/>
    <x v="0"/>
  </r>
  <r>
    <n v="69123"/>
    <n v="11"/>
    <n v="11"/>
    <n v="11"/>
    <n v="11"/>
    <m/>
    <m/>
    <m/>
    <n v="56403.910269171109"/>
    <x v="0"/>
    <x v="0"/>
    <x v="0"/>
    <x v="0"/>
    <x v="0"/>
    <x v="0"/>
    <x v="0"/>
    <x v="0"/>
    <n v="5.6403910269171105"/>
    <x v="0"/>
    <x v="0"/>
    <n v="0"/>
    <x v="0"/>
  </r>
  <r>
    <n v="69123"/>
    <n v="11"/>
    <n v="11"/>
    <n v="11"/>
    <n v="11"/>
    <m/>
    <m/>
    <m/>
    <n v="66246.072441778815"/>
    <x v="0"/>
    <x v="0"/>
    <x v="0"/>
    <x v="0"/>
    <x v="0"/>
    <x v="0"/>
    <x v="0"/>
    <x v="0"/>
    <n v="6.6246072441778816"/>
    <x v="0"/>
    <x v="0"/>
    <n v="0"/>
    <x v="0"/>
  </r>
  <r>
    <n v="69123"/>
    <n v="11"/>
    <n v="11"/>
    <n v="11"/>
    <n v="11"/>
    <m/>
    <m/>
    <m/>
    <n v="15752.520425325367"/>
    <x v="0"/>
    <x v="0"/>
    <x v="0"/>
    <x v="0"/>
    <x v="0"/>
    <x v="0"/>
    <x v="0"/>
    <x v="0"/>
    <n v="1.5752520425325367"/>
    <x v="0"/>
    <x v="0"/>
    <n v="0"/>
    <x v="0"/>
  </r>
  <r>
    <n v="69123"/>
    <n v="11"/>
    <n v="11"/>
    <n v="11"/>
    <n v="11"/>
    <m/>
    <m/>
    <m/>
    <n v="25746.028786086259"/>
    <x v="0"/>
    <x v="0"/>
    <x v="0"/>
    <x v="0"/>
    <x v="0"/>
    <x v="0"/>
    <x v="0"/>
    <x v="0"/>
    <n v="2.5746028786086259"/>
    <x v="0"/>
    <x v="0"/>
    <n v="0"/>
    <x v="0"/>
  </r>
  <r>
    <n v="69123"/>
    <n v="11"/>
    <n v="11"/>
    <n v="11"/>
    <n v="11"/>
    <m/>
    <m/>
    <m/>
    <n v="146312.75586721941"/>
    <x v="0"/>
    <x v="0"/>
    <x v="0"/>
    <x v="0"/>
    <x v="0"/>
    <x v="0"/>
    <x v="0"/>
    <x v="0"/>
    <n v="14.631275586721941"/>
    <x v="0"/>
    <x v="0"/>
    <n v="0"/>
    <x v="0"/>
  </r>
  <r>
    <n v="69123"/>
    <n v="21"/>
    <n v="21"/>
    <n v="21"/>
    <n v="22"/>
    <m/>
    <m/>
    <m/>
    <n v="513.72469619798517"/>
    <x v="7"/>
    <x v="4"/>
    <x v="6"/>
    <x v="3"/>
    <x v="2"/>
    <x v="1"/>
    <x v="8"/>
    <x v="2"/>
    <n v="5.1372469619798515E-2"/>
    <x v="0"/>
    <x v="0"/>
    <n v="0"/>
    <x v="0"/>
  </r>
  <r>
    <n v="69123"/>
    <n v="22"/>
    <n v="22"/>
    <n v="22"/>
    <n v="22"/>
    <m/>
    <m/>
    <m/>
    <n v="28365.622734867196"/>
    <x v="9"/>
    <x v="4"/>
    <x v="8"/>
    <x v="3"/>
    <x v="3"/>
    <x v="1"/>
    <x v="8"/>
    <x v="2"/>
    <n v="2.8365622734867197"/>
    <x v="0"/>
    <x v="0"/>
    <n v="0"/>
    <x v="0"/>
  </r>
  <r>
    <n v="69123"/>
    <n v="22"/>
    <n v="22"/>
    <n v="22"/>
    <n v="22"/>
    <m/>
    <m/>
    <m/>
    <n v="249795.53575569001"/>
    <x v="9"/>
    <x v="4"/>
    <x v="8"/>
    <x v="3"/>
    <x v="3"/>
    <x v="1"/>
    <x v="8"/>
    <x v="2"/>
    <n v="24.979553575569"/>
    <x v="0"/>
    <x v="0"/>
    <n v="0"/>
    <x v="0"/>
  </r>
  <r>
    <n v="69123"/>
    <n v="22"/>
    <n v="22"/>
    <n v="22"/>
    <n v="22"/>
    <m/>
    <m/>
    <m/>
    <n v="248496.46667703922"/>
    <x v="9"/>
    <x v="4"/>
    <x v="8"/>
    <x v="3"/>
    <x v="3"/>
    <x v="1"/>
    <x v="8"/>
    <x v="2"/>
    <n v="24.849646667703922"/>
    <x v="0"/>
    <x v="0"/>
    <n v="0"/>
    <x v="0"/>
  </r>
  <r>
    <n v="69123"/>
    <n v="22"/>
    <n v="22"/>
    <n v="22"/>
    <n v="22"/>
    <m/>
    <m/>
    <m/>
    <n v="5900.9657891994802"/>
    <x v="9"/>
    <x v="4"/>
    <x v="8"/>
    <x v="3"/>
    <x v="3"/>
    <x v="1"/>
    <x v="8"/>
    <x v="2"/>
    <n v="0.59009657891994804"/>
    <x v="0"/>
    <x v="0"/>
    <n v="0"/>
    <x v="0"/>
  </r>
  <r>
    <n v="69123"/>
    <n v="22"/>
    <n v="22"/>
    <n v="22"/>
    <n v="22"/>
    <m/>
    <m/>
    <m/>
    <n v="69447.675902807066"/>
    <x v="9"/>
    <x v="4"/>
    <x v="8"/>
    <x v="3"/>
    <x v="3"/>
    <x v="1"/>
    <x v="8"/>
    <x v="2"/>
    <n v="6.9447675902807067"/>
    <x v="0"/>
    <x v="0"/>
    <n v="0"/>
    <x v="0"/>
  </r>
  <r>
    <n v="69123"/>
    <n v="22"/>
    <n v="22"/>
    <n v="22"/>
    <n v="22"/>
    <m/>
    <m/>
    <m/>
    <n v="172113.6056262468"/>
    <x v="9"/>
    <x v="4"/>
    <x v="8"/>
    <x v="3"/>
    <x v="3"/>
    <x v="1"/>
    <x v="8"/>
    <x v="2"/>
    <n v="17.21136056262468"/>
    <x v="0"/>
    <x v="0"/>
    <n v="0"/>
    <x v="0"/>
  </r>
  <r>
    <n v="69123"/>
    <n v="22"/>
    <n v="22"/>
    <n v="22"/>
    <n v="22"/>
    <m/>
    <m/>
    <m/>
    <n v="37290.917394177348"/>
    <x v="9"/>
    <x v="4"/>
    <x v="8"/>
    <x v="3"/>
    <x v="3"/>
    <x v="1"/>
    <x v="8"/>
    <x v="2"/>
    <n v="3.729091739417735"/>
    <x v="0"/>
    <x v="0"/>
    <n v="0"/>
    <x v="0"/>
  </r>
  <r>
    <n v="69123"/>
    <n v="22"/>
    <n v="22"/>
    <n v="22"/>
    <n v="22"/>
    <m/>
    <m/>
    <m/>
    <n v="11642.008610684234"/>
    <x v="9"/>
    <x v="4"/>
    <x v="8"/>
    <x v="3"/>
    <x v="3"/>
    <x v="1"/>
    <x v="8"/>
    <x v="2"/>
    <n v="1.1642008610684234"/>
    <x v="0"/>
    <x v="0"/>
    <n v="0"/>
    <x v="0"/>
  </r>
  <r>
    <n v="69123"/>
    <n v="22"/>
    <n v="22"/>
    <n v="22"/>
    <n v="22"/>
    <m/>
    <m/>
    <m/>
    <n v="38.182301861648568"/>
    <x v="9"/>
    <x v="4"/>
    <x v="8"/>
    <x v="3"/>
    <x v="3"/>
    <x v="1"/>
    <x v="8"/>
    <x v="2"/>
    <n v="3.8182301861648567E-3"/>
    <x v="0"/>
    <x v="0"/>
    <n v="0"/>
    <x v="0"/>
  </r>
  <r>
    <n v="69123"/>
    <n v="22"/>
    <n v="22"/>
    <n v="22"/>
    <n v="22"/>
    <m/>
    <m/>
    <m/>
    <n v="76.34516965301205"/>
    <x v="9"/>
    <x v="4"/>
    <x v="8"/>
    <x v="3"/>
    <x v="3"/>
    <x v="1"/>
    <x v="8"/>
    <x v="2"/>
    <n v="7.6345169653012053E-3"/>
    <x v="0"/>
    <x v="0"/>
    <n v="0"/>
    <x v="0"/>
  </r>
  <r>
    <n v="69123"/>
    <n v="22"/>
    <n v="22"/>
    <n v="22"/>
    <n v="22"/>
    <m/>
    <m/>
    <m/>
    <n v="0.16916242978454349"/>
    <x v="9"/>
    <x v="4"/>
    <x v="8"/>
    <x v="3"/>
    <x v="3"/>
    <x v="1"/>
    <x v="8"/>
    <x v="2"/>
    <n v="1.6916242978454348E-5"/>
    <x v="0"/>
    <x v="0"/>
    <n v="0"/>
    <x v="0"/>
  </r>
  <r>
    <n v="69123"/>
    <n v="22"/>
    <n v="22"/>
    <n v="22"/>
    <n v="22"/>
    <m/>
    <m/>
    <m/>
    <n v="23.519727800098167"/>
    <x v="9"/>
    <x v="4"/>
    <x v="8"/>
    <x v="3"/>
    <x v="3"/>
    <x v="1"/>
    <x v="8"/>
    <x v="2"/>
    <n v="2.3519727800098166E-3"/>
    <x v="0"/>
    <x v="0"/>
    <n v="0"/>
    <x v="0"/>
  </r>
  <r>
    <n v="69123"/>
    <n v="22"/>
    <n v="22"/>
    <n v="22"/>
    <n v="22"/>
    <m/>
    <m/>
    <m/>
    <n v="1473673.0657329701"/>
    <x v="9"/>
    <x v="4"/>
    <x v="8"/>
    <x v="3"/>
    <x v="3"/>
    <x v="1"/>
    <x v="8"/>
    <x v="2"/>
    <n v="147.36730657329701"/>
    <x v="0"/>
    <x v="0"/>
    <n v="0"/>
    <x v="0"/>
  </r>
  <r>
    <n v="69123"/>
    <n v="22"/>
    <n v="22"/>
    <n v="22"/>
    <n v="22"/>
    <m/>
    <m/>
    <m/>
    <n v="29505.235832387752"/>
    <x v="9"/>
    <x v="4"/>
    <x v="8"/>
    <x v="3"/>
    <x v="3"/>
    <x v="1"/>
    <x v="8"/>
    <x v="2"/>
    <n v="2.9505235832387751"/>
    <x v="0"/>
    <x v="0"/>
    <n v="0"/>
    <x v="0"/>
  </r>
  <r>
    <n v="69123"/>
    <n v="22"/>
    <n v="22"/>
    <n v="22"/>
    <n v="22"/>
    <m/>
    <m/>
    <m/>
    <n v="72646.94639694097"/>
    <x v="9"/>
    <x v="4"/>
    <x v="8"/>
    <x v="3"/>
    <x v="3"/>
    <x v="1"/>
    <x v="8"/>
    <x v="2"/>
    <n v="7.2646946396940972"/>
    <x v="0"/>
    <x v="0"/>
    <n v="0"/>
    <x v="0"/>
  </r>
  <r>
    <n v="69123"/>
    <n v="22"/>
    <n v="22"/>
    <n v="22"/>
    <n v="22"/>
    <m/>
    <m/>
    <m/>
    <n v="47874.005612146866"/>
    <x v="9"/>
    <x v="4"/>
    <x v="8"/>
    <x v="3"/>
    <x v="3"/>
    <x v="1"/>
    <x v="8"/>
    <x v="2"/>
    <n v="4.787400561214687"/>
    <x v="0"/>
    <x v="0"/>
    <n v="0"/>
    <x v="0"/>
  </r>
  <r>
    <n v="69123"/>
    <n v="22"/>
    <n v="22"/>
    <n v="22"/>
    <n v="22"/>
    <m/>
    <m/>
    <m/>
    <n v="17486.053298623126"/>
    <x v="9"/>
    <x v="4"/>
    <x v="8"/>
    <x v="3"/>
    <x v="3"/>
    <x v="1"/>
    <x v="8"/>
    <x v="2"/>
    <n v="1.7486053298623125"/>
    <x v="0"/>
    <x v="0"/>
    <n v="0"/>
    <x v="0"/>
  </r>
  <r>
    <n v="69266"/>
    <n v="22"/>
    <n v="22"/>
    <n v="22"/>
    <n v="22"/>
    <m/>
    <m/>
    <m/>
    <n v="38444.69497576759"/>
    <x v="9"/>
    <x v="4"/>
    <x v="8"/>
    <x v="3"/>
    <x v="3"/>
    <x v="1"/>
    <x v="8"/>
    <x v="2"/>
    <n v="3.844469497576759"/>
    <x v="0"/>
    <x v="0"/>
    <n v="0"/>
    <x v="0"/>
  </r>
  <r>
    <n v="69266"/>
    <n v="22"/>
    <n v="22"/>
    <n v="22"/>
    <n v="22"/>
    <m/>
    <m/>
    <m/>
    <n v="57340.854119665863"/>
    <x v="9"/>
    <x v="4"/>
    <x v="8"/>
    <x v="3"/>
    <x v="3"/>
    <x v="1"/>
    <x v="8"/>
    <x v="2"/>
    <n v="5.7340854119665865"/>
    <x v="0"/>
    <x v="0"/>
    <n v="0"/>
    <x v="0"/>
  </r>
  <r>
    <n v="69266"/>
    <n v="22"/>
    <n v="22"/>
    <n v="22"/>
    <n v="22"/>
    <m/>
    <m/>
    <m/>
    <n v="8586.1685008359746"/>
    <x v="9"/>
    <x v="4"/>
    <x v="8"/>
    <x v="3"/>
    <x v="3"/>
    <x v="1"/>
    <x v="8"/>
    <x v="2"/>
    <n v="0.85861685008359745"/>
    <x v="0"/>
    <x v="0"/>
    <n v="0"/>
    <x v="0"/>
  </r>
  <r>
    <n v="69266"/>
    <n v="22"/>
    <n v="22"/>
    <n v="22"/>
    <n v="22"/>
    <m/>
    <m/>
    <m/>
    <n v="9167.4871607763071"/>
    <x v="9"/>
    <x v="4"/>
    <x v="8"/>
    <x v="3"/>
    <x v="3"/>
    <x v="1"/>
    <x v="8"/>
    <x v="2"/>
    <n v="0.91674871607763075"/>
    <x v="0"/>
    <x v="0"/>
    <n v="0"/>
    <x v="0"/>
  </r>
  <r>
    <n v="69266"/>
    <n v="22"/>
    <n v="22"/>
    <n v="22"/>
    <n v="22"/>
    <m/>
    <m/>
    <m/>
    <n v="699314.79104104463"/>
    <x v="9"/>
    <x v="4"/>
    <x v="8"/>
    <x v="3"/>
    <x v="3"/>
    <x v="1"/>
    <x v="8"/>
    <x v="2"/>
    <n v="69.931479104104469"/>
    <x v="0"/>
    <x v="0"/>
    <n v="0"/>
    <x v="0"/>
  </r>
  <r>
    <n v="69266"/>
    <n v="22"/>
    <n v="22"/>
    <n v="22"/>
    <n v="22"/>
    <m/>
    <m/>
    <m/>
    <n v="20683.093232383093"/>
    <x v="9"/>
    <x v="4"/>
    <x v="8"/>
    <x v="3"/>
    <x v="3"/>
    <x v="1"/>
    <x v="8"/>
    <x v="2"/>
    <n v="2.0683093232383092"/>
    <x v="0"/>
    <x v="0"/>
    <n v="0"/>
    <x v="0"/>
  </r>
  <r>
    <n v="69123"/>
    <n v="22"/>
    <n v="22"/>
    <n v="22"/>
    <n v="22"/>
    <m/>
    <m/>
    <m/>
    <n v="12319.912673050578"/>
    <x v="9"/>
    <x v="4"/>
    <x v="8"/>
    <x v="3"/>
    <x v="3"/>
    <x v="1"/>
    <x v="8"/>
    <x v="2"/>
    <n v="1.2319912673050577"/>
    <x v="0"/>
    <x v="0"/>
    <n v="0"/>
    <x v="0"/>
  </r>
  <r>
    <n v="69123"/>
    <n v="22"/>
    <n v="22"/>
    <n v="22"/>
    <n v="22"/>
    <m/>
    <m/>
    <m/>
    <n v="1119924.9337838255"/>
    <x v="9"/>
    <x v="4"/>
    <x v="8"/>
    <x v="3"/>
    <x v="3"/>
    <x v="1"/>
    <x v="8"/>
    <x v="2"/>
    <n v="111.99249337838255"/>
    <x v="0"/>
    <x v="0"/>
    <n v="0"/>
    <x v="0"/>
  </r>
  <r>
    <n v="69123"/>
    <n v="22"/>
    <n v="22"/>
    <n v="22"/>
    <n v="22"/>
    <m/>
    <m/>
    <m/>
    <n v="319714.10526156652"/>
    <x v="9"/>
    <x v="4"/>
    <x v="8"/>
    <x v="3"/>
    <x v="3"/>
    <x v="1"/>
    <x v="8"/>
    <x v="2"/>
    <n v="31.971410526156653"/>
    <x v="0"/>
    <x v="0"/>
    <n v="0"/>
    <x v="0"/>
  </r>
  <r>
    <n v="69123"/>
    <n v="22"/>
    <n v="22"/>
    <n v="22"/>
    <n v="22"/>
    <m/>
    <m/>
    <m/>
    <n v="10206.150496374263"/>
    <x v="9"/>
    <x v="4"/>
    <x v="8"/>
    <x v="3"/>
    <x v="3"/>
    <x v="1"/>
    <x v="8"/>
    <x v="2"/>
    <n v="1.0206150496374262"/>
    <x v="0"/>
    <x v="0"/>
    <n v="0"/>
    <x v="0"/>
  </r>
  <r>
    <n v="69123"/>
    <n v="22"/>
    <n v="22"/>
    <n v="22"/>
    <n v="22"/>
    <m/>
    <m/>
    <m/>
    <n v="601.36971212554909"/>
    <x v="9"/>
    <x v="4"/>
    <x v="8"/>
    <x v="3"/>
    <x v="3"/>
    <x v="1"/>
    <x v="8"/>
    <x v="2"/>
    <n v="6.0136971212554909E-2"/>
    <x v="0"/>
    <x v="0"/>
    <n v="0"/>
    <x v="0"/>
  </r>
  <r>
    <n v="69266"/>
    <n v="22"/>
    <n v="22"/>
    <n v="22"/>
    <n v="22"/>
    <m/>
    <m/>
    <m/>
    <n v="32011.744583570438"/>
    <x v="9"/>
    <x v="4"/>
    <x v="8"/>
    <x v="3"/>
    <x v="3"/>
    <x v="1"/>
    <x v="8"/>
    <x v="2"/>
    <n v="3.2011744583570438"/>
    <x v="0"/>
    <x v="0"/>
    <n v="0"/>
    <x v="0"/>
  </r>
  <r>
    <n v="69123"/>
    <n v="22"/>
    <n v="22"/>
    <n v="31"/>
    <n v="22"/>
    <m/>
    <m/>
    <m/>
    <n v="16591.018024835485"/>
    <x v="9"/>
    <x v="4"/>
    <x v="8"/>
    <x v="3"/>
    <x v="5"/>
    <x v="2"/>
    <x v="8"/>
    <x v="2"/>
    <n v="1.6591018024835484"/>
    <x v="0"/>
    <x v="1"/>
    <n v="1"/>
    <x v="1"/>
  </r>
  <r>
    <n v="69123"/>
    <n v="41"/>
    <n v="41"/>
    <n v="31"/>
    <n v="11"/>
    <m/>
    <m/>
    <m/>
    <n v="14106.523928590563"/>
    <x v="5"/>
    <x v="0"/>
    <x v="3"/>
    <x v="0"/>
    <x v="5"/>
    <x v="2"/>
    <x v="0"/>
    <x v="0"/>
    <n v="1.4106523928590562"/>
    <x v="0"/>
    <x v="1"/>
    <n v="1"/>
    <x v="1"/>
  </r>
  <r>
    <n v="69123"/>
    <n v="41"/>
    <n v="41"/>
    <n v="41"/>
    <n v="11"/>
    <m/>
    <m/>
    <m/>
    <n v="7830.2182518188019"/>
    <x v="5"/>
    <x v="0"/>
    <x v="3"/>
    <x v="0"/>
    <x v="6"/>
    <x v="0"/>
    <x v="0"/>
    <x v="0"/>
    <n v="0.78302182518188024"/>
    <x v="0"/>
    <x v="0"/>
    <n v="0"/>
    <x v="0"/>
  </r>
  <r>
    <n v="69123"/>
    <n v="61"/>
    <n v="61"/>
    <n v="61"/>
    <n v="11"/>
    <m/>
    <m/>
    <m/>
    <n v="5964.6539869955986"/>
    <x v="6"/>
    <x v="3"/>
    <x v="4"/>
    <x v="2"/>
    <x v="9"/>
    <x v="4"/>
    <x v="0"/>
    <x v="0"/>
    <n v="0.59646539869955983"/>
    <x v="0"/>
    <x v="0"/>
    <n v="1"/>
    <x v="0"/>
  </r>
  <r>
    <n v="69123"/>
    <n v="81"/>
    <n v="81"/>
    <n v="81"/>
    <n v="81"/>
    <m/>
    <m/>
    <m/>
    <n v="69225.488607142091"/>
    <x v="12"/>
    <x v="3"/>
    <x v="12"/>
    <x v="2"/>
    <x v="12"/>
    <x v="4"/>
    <x v="15"/>
    <x v="3"/>
    <n v="6.9225488607142092"/>
    <x v="0"/>
    <x v="0"/>
    <n v="0"/>
    <x v="0"/>
  </r>
  <r>
    <n v="69123"/>
    <n v="81"/>
    <n v="81"/>
    <n v="81"/>
    <n v="81"/>
    <m/>
    <m/>
    <m/>
    <n v="729724.47924549552"/>
    <x v="12"/>
    <x v="3"/>
    <x v="12"/>
    <x v="2"/>
    <x v="12"/>
    <x v="4"/>
    <x v="15"/>
    <x v="3"/>
    <n v="72.972447924549556"/>
    <x v="0"/>
    <x v="0"/>
    <n v="0"/>
    <x v="0"/>
  </r>
  <r>
    <m/>
    <m/>
    <m/>
    <m/>
    <m/>
    <m/>
    <m/>
    <m/>
    <m/>
    <x v="15"/>
    <x v="5"/>
    <x v="15"/>
    <x v="5"/>
    <x v="15"/>
    <x v="5"/>
    <x v="17"/>
    <x v="5"/>
    <m/>
    <x v="2"/>
    <x v="2"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77">
  <r>
    <n v="69123"/>
    <n v="11"/>
    <n v="11"/>
    <n v="11"/>
    <n v="11"/>
    <m/>
    <m/>
    <m/>
    <n v="15952.83374977220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5952833749772204"/>
    <n v="0"/>
    <n v="0"/>
    <n v="0"/>
    <n v="0"/>
    <n v="0"/>
  </r>
  <r>
    <n v="69123"/>
    <n v="11"/>
    <n v="11"/>
    <n v="11"/>
    <n v="11"/>
    <m/>
    <m/>
    <m/>
    <n v="15353.22005044415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5353220050444154"/>
    <n v="0"/>
    <n v="0"/>
    <n v="0"/>
    <n v="0"/>
    <n v="0"/>
  </r>
  <r>
    <n v="69123"/>
    <n v="11"/>
    <n v="11"/>
    <n v="11"/>
    <n v="11"/>
    <m/>
    <m/>
    <m/>
    <n v="29507.94768946934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9507947689469343"/>
    <n v="0"/>
    <n v="0"/>
    <n v="0"/>
    <n v="0"/>
    <n v="0"/>
  </r>
  <r>
    <n v="69123"/>
    <n v="11"/>
    <n v="11"/>
    <n v="11"/>
    <n v="11"/>
    <m/>
    <m/>
    <m/>
    <n v="50994.22085313168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0994220853131687"/>
    <n v="0"/>
    <n v="0"/>
    <n v="0"/>
    <n v="0"/>
    <n v="0"/>
  </r>
  <r>
    <n v="69123"/>
    <n v="11"/>
    <n v="11"/>
    <n v="11"/>
    <n v="11"/>
    <m/>
    <m/>
    <m/>
    <n v="233170.2242815641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3.317022428156417"/>
    <n v="0"/>
    <n v="0"/>
    <n v="0"/>
    <n v="0"/>
    <n v="0"/>
  </r>
  <r>
    <n v="69123"/>
    <n v="11"/>
    <n v="11"/>
    <n v="11"/>
    <n v="11"/>
    <m/>
    <m/>
    <m/>
    <n v="14986.37886727969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4986378867279697"/>
    <n v="0"/>
    <n v="0"/>
    <n v="0"/>
    <n v="0"/>
    <n v="0"/>
  </r>
  <r>
    <n v="69123"/>
    <n v="11"/>
    <n v="11"/>
    <n v="11"/>
    <n v="11"/>
    <m/>
    <m/>
    <m/>
    <n v="564160.7885757547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6.416078857575471"/>
    <n v="0"/>
    <n v="0"/>
    <n v="0"/>
    <n v="0"/>
    <n v="0"/>
  </r>
  <r>
    <n v="69123"/>
    <n v="11"/>
    <n v="11"/>
    <n v="11"/>
    <n v="11"/>
    <m/>
    <m/>
    <m/>
    <n v="49412.36035088048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9412360350880489"/>
    <n v="0"/>
    <n v="0"/>
    <n v="0"/>
    <n v="0"/>
    <n v="0"/>
  </r>
  <r>
    <n v="69123"/>
    <n v="11"/>
    <n v="11"/>
    <n v="11"/>
    <n v="11"/>
    <m/>
    <m/>
    <m/>
    <n v="260213.6778707035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6.021367787070353"/>
    <n v="0"/>
    <n v="0"/>
    <n v="0"/>
    <n v="0"/>
    <n v="0"/>
  </r>
  <r>
    <n v="69123"/>
    <n v="11"/>
    <n v="11"/>
    <n v="11"/>
    <n v="11"/>
    <m/>
    <m/>
    <m/>
    <n v="813804.5202600995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81.380452026009962"/>
    <n v="0"/>
    <n v="0"/>
    <n v="0"/>
    <n v="0"/>
    <n v="0"/>
  </r>
  <r>
    <n v="69123"/>
    <n v="11"/>
    <n v="11"/>
    <n v="11"/>
    <n v="31"/>
    <m/>
    <m/>
    <m/>
    <n v="5774.3133002608956"/>
    <s v="11 - zones bâties à prédominance d'habitat"/>
    <s v="Esp. urbain"/>
    <s v="11 - zones bâties à prédominance d'habitat"/>
    <s v="Esp. urbain"/>
    <s v="11 - zones bâties à prédominance d'habitat"/>
    <s v="Esp. urbain"/>
    <x v="1"/>
    <x v="1"/>
    <n v="0.5774313300260896"/>
    <n v="0"/>
    <n v="0"/>
    <n v="1"/>
    <n v="0"/>
    <n v="1"/>
  </r>
  <r>
    <n v="69123"/>
    <n v="11"/>
    <n v="11"/>
    <n v="11"/>
    <n v="11"/>
    <m/>
    <m/>
    <m/>
    <n v="375619.9999602652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7.561999996026522"/>
    <n v="0"/>
    <n v="0"/>
    <n v="0"/>
    <n v="0"/>
    <n v="0"/>
  </r>
  <r>
    <n v="69123"/>
    <n v="11"/>
    <n v="11"/>
    <n v="11"/>
    <n v="11"/>
    <m/>
    <m/>
    <m/>
    <n v="53.92051222393256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3920512223932567E-3"/>
    <n v="0"/>
    <n v="0"/>
    <n v="0"/>
    <n v="0"/>
    <n v="0"/>
  </r>
  <r>
    <n v="69123"/>
    <n v="11"/>
    <n v="11"/>
    <n v="11"/>
    <n v="11"/>
    <m/>
    <m/>
    <m/>
    <n v="220173.6930689208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2.017369306892085"/>
    <n v="0"/>
    <n v="0"/>
    <n v="0"/>
    <n v="0"/>
    <n v="0"/>
  </r>
  <r>
    <n v="69123"/>
    <n v="11"/>
    <n v="11"/>
    <n v="11"/>
    <n v="11"/>
    <m/>
    <m/>
    <m/>
    <n v="301740.5420087278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0.174054200872785"/>
    <n v="0"/>
    <n v="0"/>
    <n v="0"/>
    <n v="0"/>
    <n v="0"/>
  </r>
  <r>
    <n v="69123"/>
    <n v="11"/>
    <n v="11"/>
    <n v="11"/>
    <n v="11"/>
    <m/>
    <m/>
    <m/>
    <n v="247852.2610837238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4.785226108372388"/>
    <n v="0"/>
    <n v="0"/>
    <n v="0"/>
    <n v="0"/>
    <n v="0"/>
  </r>
  <r>
    <n v="69123"/>
    <n v="11"/>
    <n v="11"/>
    <n v="11"/>
    <n v="11"/>
    <m/>
    <m/>
    <m/>
    <n v="61895.45384598197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.1895453845981976"/>
    <n v="0"/>
    <n v="0"/>
    <n v="0"/>
    <n v="0"/>
    <n v="0"/>
  </r>
  <r>
    <n v="69123"/>
    <n v="11"/>
    <n v="11"/>
    <n v="11"/>
    <n v="11"/>
    <m/>
    <m/>
    <m/>
    <n v="64982.63259436069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.4982632594360696"/>
    <n v="0"/>
    <n v="0"/>
    <n v="0"/>
    <n v="0"/>
    <n v="0"/>
  </r>
  <r>
    <n v="69123"/>
    <n v="11"/>
    <n v="11"/>
    <n v="11"/>
    <n v="11"/>
    <m/>
    <m/>
    <m/>
    <n v="27792.47454461363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7792474544613635"/>
    <n v="0"/>
    <n v="0"/>
    <n v="0"/>
    <n v="0"/>
    <n v="0"/>
  </r>
  <r>
    <n v="69123"/>
    <n v="11"/>
    <n v="11"/>
    <n v="11"/>
    <n v="11"/>
    <m/>
    <m/>
    <m/>
    <n v="38711.45003605861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8711450036058617"/>
    <n v="0"/>
    <n v="0"/>
    <n v="0"/>
    <n v="0"/>
    <n v="0"/>
  </r>
  <r>
    <n v="69123"/>
    <n v="11"/>
    <n v="11"/>
    <n v="11"/>
    <n v="11"/>
    <m/>
    <m/>
    <m/>
    <n v="222777.9111706448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2.277791117064488"/>
    <n v="0"/>
    <n v="0"/>
    <n v="0"/>
    <n v="0"/>
    <n v="0"/>
  </r>
  <r>
    <n v="69123"/>
    <n v="11"/>
    <n v="11"/>
    <n v="11"/>
    <n v="11"/>
    <m/>
    <m/>
    <m/>
    <n v="473437.979837298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7.343797983729878"/>
    <n v="0"/>
    <n v="0"/>
    <n v="0"/>
    <n v="0"/>
    <n v="0"/>
  </r>
  <r>
    <n v="69123"/>
    <n v="11"/>
    <n v="11"/>
    <n v="11"/>
    <n v="11"/>
    <m/>
    <m/>
    <m/>
    <n v="24052.71224400162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4052712244001624"/>
    <n v="0"/>
    <n v="0"/>
    <n v="0"/>
    <n v="0"/>
    <n v="0"/>
  </r>
  <r>
    <n v="69123"/>
    <n v="11"/>
    <n v="11"/>
    <n v="11"/>
    <n v="11"/>
    <m/>
    <m/>
    <m/>
    <n v="9497.036398502645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94970363985026451"/>
    <n v="0"/>
    <n v="0"/>
    <n v="0"/>
    <n v="0"/>
    <n v="0"/>
  </r>
  <r>
    <n v="69123"/>
    <n v="11"/>
    <n v="11"/>
    <n v="11"/>
    <n v="11"/>
    <m/>
    <m/>
    <m/>
    <n v="17239.59375880610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7239593758806107"/>
    <n v="0"/>
    <n v="0"/>
    <n v="0"/>
    <n v="0"/>
    <n v="0"/>
  </r>
  <r>
    <n v="69123"/>
    <n v="11"/>
    <n v="11"/>
    <n v="11"/>
    <n v="11"/>
    <m/>
    <m/>
    <m/>
    <n v="15598.10508966796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5598105089667962"/>
    <n v="0"/>
    <n v="0"/>
    <n v="0"/>
    <n v="0"/>
    <n v="0"/>
  </r>
  <r>
    <n v="69123"/>
    <n v="11"/>
    <n v="11"/>
    <n v="11"/>
    <n v="11"/>
    <m/>
    <m/>
    <m/>
    <n v="11187.17163020971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118717163020972"/>
    <n v="0"/>
    <n v="0"/>
    <n v="0"/>
    <n v="0"/>
    <n v="0"/>
  </r>
  <r>
    <n v="69123"/>
    <n v="11"/>
    <n v="11"/>
    <n v="11"/>
    <n v="11"/>
    <m/>
    <m/>
    <m/>
    <n v="9653.09343002838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96530934300283877"/>
    <n v="0"/>
    <n v="0"/>
    <n v="0"/>
    <n v="0"/>
    <n v="0"/>
  </r>
  <r>
    <n v="69123"/>
    <n v="11"/>
    <n v="11"/>
    <n v="11"/>
    <n v="11"/>
    <m/>
    <m/>
    <m/>
    <n v="19517.54376448160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9517543764481609"/>
    <n v="0"/>
    <n v="0"/>
    <n v="0"/>
    <n v="0"/>
    <n v="0"/>
  </r>
  <r>
    <n v="69123"/>
    <n v="11"/>
    <n v="11"/>
    <n v="11"/>
    <n v="11"/>
    <m/>
    <m/>
    <m/>
    <n v="8409.495385441954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84094953854419541"/>
    <n v="0"/>
    <n v="0"/>
    <n v="0"/>
    <n v="0"/>
    <n v="0"/>
  </r>
  <r>
    <n v="69123"/>
    <n v="11"/>
    <n v="11"/>
    <n v="11"/>
    <n v="11"/>
    <m/>
    <m/>
    <m/>
    <n v="375099.6333665899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7.509963336658998"/>
    <n v="0"/>
    <n v="0"/>
    <n v="0"/>
    <n v="0"/>
    <n v="0"/>
  </r>
  <r>
    <n v="69123"/>
    <n v="11"/>
    <n v="11"/>
    <n v="11"/>
    <n v="11"/>
    <m/>
    <m/>
    <m/>
    <n v="14000.63615791447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4000636157914472"/>
    <n v="0"/>
    <n v="0"/>
    <n v="0"/>
    <n v="0"/>
    <n v="0"/>
  </r>
  <r>
    <n v="69123"/>
    <n v="11"/>
    <n v="11"/>
    <n v="11"/>
    <n v="11"/>
    <m/>
    <m/>
    <m/>
    <n v="7867.488995691760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78674889956917604"/>
    <n v="0"/>
    <n v="0"/>
    <n v="0"/>
    <n v="0"/>
    <n v="0"/>
  </r>
  <r>
    <n v="69123"/>
    <n v="11"/>
    <n v="11"/>
    <n v="11"/>
    <n v="11"/>
    <m/>
    <m/>
    <m/>
    <n v="86286.50816969883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8.6286508169698841"/>
    <n v="0"/>
    <n v="0"/>
    <n v="0"/>
    <n v="0"/>
    <n v="0"/>
  </r>
  <r>
    <n v="69123"/>
    <n v="11"/>
    <n v="11"/>
    <n v="11"/>
    <n v="11"/>
    <m/>
    <m/>
    <m/>
    <n v="26015.40752146087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601540752146088"/>
    <n v="0"/>
    <n v="0"/>
    <n v="0"/>
    <n v="0"/>
    <n v="0"/>
  </r>
  <r>
    <n v="69123"/>
    <n v="11"/>
    <n v="11"/>
    <n v="11"/>
    <n v="11"/>
    <m/>
    <m/>
    <m/>
    <n v="129681.7101512065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2.968171015120653"/>
    <n v="0"/>
    <n v="0"/>
    <n v="0"/>
    <n v="0"/>
    <n v="0"/>
  </r>
  <r>
    <n v="69123"/>
    <n v="11"/>
    <n v="11"/>
    <n v="11"/>
    <n v="11"/>
    <m/>
    <m/>
    <m/>
    <n v="30820.05820378042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0820058203780425"/>
    <n v="0"/>
    <n v="0"/>
    <n v="0"/>
    <n v="0"/>
    <n v="0"/>
  </r>
  <r>
    <n v="69123"/>
    <n v="11"/>
    <n v="11"/>
    <n v="11"/>
    <n v="11"/>
    <m/>
    <m/>
    <m/>
    <n v="24003.02166388453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4003021663884536"/>
    <n v="0"/>
    <n v="0"/>
    <n v="0"/>
    <n v="0"/>
    <n v="0"/>
  </r>
  <r>
    <n v="69123"/>
    <n v="11"/>
    <n v="11"/>
    <n v="11"/>
    <n v="11"/>
    <m/>
    <m/>
    <m/>
    <n v="48883.46283621246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8883462836212468"/>
    <n v="0"/>
    <n v="0"/>
    <n v="0"/>
    <n v="0"/>
    <n v="0"/>
  </r>
  <r>
    <n v="69123"/>
    <n v="11"/>
    <n v="11"/>
    <n v="11"/>
    <n v="11"/>
    <m/>
    <m/>
    <m/>
    <n v="44595.18057991159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4595180579911595"/>
    <n v="0"/>
    <n v="0"/>
    <n v="0"/>
    <n v="0"/>
    <n v="0"/>
  </r>
  <r>
    <n v="69123"/>
    <n v="11"/>
    <n v="11"/>
    <n v="11"/>
    <n v="11"/>
    <m/>
    <m/>
    <m/>
    <n v="46613.95909944687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6613959099446873"/>
    <n v="0"/>
    <n v="0"/>
    <n v="0"/>
    <n v="0"/>
    <n v="0"/>
  </r>
  <r>
    <n v="69123"/>
    <n v="11"/>
    <n v="11"/>
    <n v="11"/>
    <n v="11"/>
    <m/>
    <m/>
    <m/>
    <n v="12281.79095612225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2281790956122256"/>
    <n v="0"/>
    <n v="0"/>
    <n v="0"/>
    <n v="0"/>
    <n v="0"/>
  </r>
  <r>
    <n v="69123"/>
    <n v="11"/>
    <n v="11"/>
    <n v="11"/>
    <n v="11"/>
    <m/>
    <m/>
    <m/>
    <n v="570823.5734050407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7.082357340504075"/>
    <n v="0"/>
    <n v="0"/>
    <n v="0"/>
    <n v="0"/>
    <n v="0"/>
  </r>
  <r>
    <n v="69123"/>
    <n v="11"/>
    <n v="11"/>
    <n v="11"/>
    <n v="11"/>
    <m/>
    <m/>
    <m/>
    <n v="10046.1952701904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004619527019047"/>
    <n v="0"/>
    <n v="0"/>
    <n v="0"/>
    <n v="0"/>
    <n v="0"/>
  </r>
  <r>
    <n v="69123"/>
    <n v="11"/>
    <n v="11"/>
    <n v="11"/>
    <n v="11"/>
    <m/>
    <m/>
    <m/>
    <n v="24225.81974195242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4225819741952423"/>
    <n v="0"/>
    <n v="0"/>
    <n v="0"/>
    <n v="0"/>
    <n v="0"/>
  </r>
  <r>
    <n v="69123"/>
    <n v="11"/>
    <n v="11"/>
    <n v="11"/>
    <n v="11"/>
    <m/>
    <m/>
    <m/>
    <n v="74838.89798884178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7.4838897988841779"/>
    <n v="0"/>
    <n v="0"/>
    <n v="0"/>
    <n v="0"/>
    <n v="0"/>
  </r>
  <r>
    <n v="69123"/>
    <n v="11"/>
    <n v="11"/>
    <n v="11"/>
    <n v="11"/>
    <m/>
    <m/>
    <m/>
    <n v="309841.3750402820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0.984137504028208"/>
    <n v="0"/>
    <n v="0"/>
    <n v="0"/>
    <n v="0"/>
    <n v="0"/>
  </r>
  <r>
    <n v="69123"/>
    <n v="11"/>
    <n v="11"/>
    <n v="11"/>
    <n v="11"/>
    <m/>
    <m/>
    <m/>
    <n v="47671.34774706906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7671347747069062"/>
    <n v="0"/>
    <n v="0"/>
    <n v="0"/>
    <n v="0"/>
    <n v="0"/>
  </r>
  <r>
    <n v="69123"/>
    <n v="11"/>
    <n v="11"/>
    <n v="11"/>
    <n v="11"/>
    <m/>
    <m/>
    <m/>
    <n v="60426.69663780667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.0426696637806669"/>
    <n v="0"/>
    <n v="0"/>
    <n v="0"/>
    <n v="0"/>
    <n v="0"/>
  </r>
  <r>
    <n v="69123"/>
    <n v="11"/>
    <n v="11"/>
    <n v="11"/>
    <n v="11"/>
    <m/>
    <m/>
    <m/>
    <n v="138297.7557478551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3.829775574785511"/>
    <n v="0"/>
    <n v="0"/>
    <n v="0"/>
    <n v="0"/>
    <n v="0"/>
  </r>
  <r>
    <n v="69123"/>
    <n v="11"/>
    <n v="11"/>
    <n v="11"/>
    <n v="11"/>
    <m/>
    <m/>
    <m/>
    <n v="101307.0494733121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0.130704947331218"/>
    <n v="0"/>
    <n v="0"/>
    <n v="0"/>
    <n v="0"/>
    <n v="0"/>
  </r>
  <r>
    <n v="69123"/>
    <n v="11"/>
    <n v="11"/>
    <n v="11"/>
    <n v="11"/>
    <m/>
    <m/>
    <m/>
    <n v="6109.329310799812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61093293107998126"/>
    <n v="0"/>
    <n v="0"/>
    <n v="0"/>
    <n v="0"/>
    <n v="0"/>
  </r>
  <r>
    <n v="69123"/>
    <n v="11"/>
    <n v="11"/>
    <n v="11"/>
    <n v="11"/>
    <m/>
    <m/>
    <m/>
    <n v="847.5494646755702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8.4754946467557019E-2"/>
    <n v="0"/>
    <n v="0"/>
    <n v="0"/>
    <n v="0"/>
    <n v="0"/>
  </r>
  <r>
    <n v="69123"/>
    <n v="11"/>
    <n v="11"/>
    <n v="11"/>
    <n v="11"/>
    <m/>
    <m/>
    <m/>
    <n v="97820.31686074229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9.7820316860742302"/>
    <n v="0"/>
    <n v="0"/>
    <n v="0"/>
    <n v="0"/>
    <n v="0"/>
  </r>
  <r>
    <n v="69123"/>
    <n v="11"/>
    <n v="11"/>
    <n v="11"/>
    <n v="11"/>
    <m/>
    <m/>
    <m/>
    <n v="48992.07275273147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899207275273147"/>
    <n v="0"/>
    <n v="0"/>
    <n v="0"/>
    <n v="0"/>
    <n v="0"/>
  </r>
  <r>
    <n v="69123"/>
    <n v="11"/>
    <n v="11"/>
    <n v="11"/>
    <n v="11"/>
    <m/>
    <m/>
    <m/>
    <n v="3.100218379439314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1002183794393142E-4"/>
    <n v="0"/>
    <n v="0"/>
    <n v="0"/>
    <n v="0"/>
    <n v="0"/>
  </r>
  <r>
    <n v="69123"/>
    <n v="11"/>
    <n v="11"/>
    <n v="11"/>
    <n v="11"/>
    <m/>
    <m/>
    <m/>
    <n v="58447.18353541202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8447183535412028"/>
    <n v="0"/>
    <n v="0"/>
    <n v="0"/>
    <n v="0"/>
    <n v="0"/>
  </r>
  <r>
    <n v="69123"/>
    <n v="11"/>
    <n v="11"/>
    <n v="11"/>
    <n v="11"/>
    <m/>
    <m/>
    <m/>
    <n v="35183.01006073998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5183010060739988"/>
    <n v="0"/>
    <n v="0"/>
    <n v="0"/>
    <n v="0"/>
    <n v="0"/>
  </r>
  <r>
    <n v="69123"/>
    <n v="11"/>
    <n v="11"/>
    <n v="11"/>
    <n v="11"/>
    <m/>
    <m/>
    <m/>
    <n v="53696.49596169426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3696495961694266"/>
    <n v="0"/>
    <n v="0"/>
    <n v="0"/>
    <n v="0"/>
    <n v="0"/>
  </r>
  <r>
    <n v="69123"/>
    <n v="11"/>
    <n v="11"/>
    <n v="11"/>
    <n v="11"/>
    <m/>
    <m/>
    <m/>
    <n v="7299.966404725978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72999664047259782"/>
    <n v="0"/>
    <n v="0"/>
    <n v="0"/>
    <n v="0"/>
    <n v="0"/>
  </r>
  <r>
    <n v="69123"/>
    <n v="11"/>
    <n v="11"/>
    <n v="11"/>
    <n v="11"/>
    <m/>
    <m/>
    <m/>
    <n v="707863.4894834051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70.786348948340517"/>
    <n v="0"/>
    <n v="0"/>
    <n v="0"/>
    <n v="0"/>
    <n v="0"/>
  </r>
  <r>
    <n v="69123"/>
    <n v="11"/>
    <n v="11"/>
    <n v="11"/>
    <n v="11"/>
    <m/>
    <m/>
    <m/>
    <n v="10721.67952720476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0721679527204768"/>
    <n v="0"/>
    <n v="0"/>
    <n v="0"/>
    <n v="0"/>
    <n v="0"/>
  </r>
  <r>
    <n v="69123"/>
    <n v="11"/>
    <n v="11"/>
    <n v="11"/>
    <n v="11"/>
    <m/>
    <m/>
    <m/>
    <n v="15705.48912149769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5705489121497695"/>
    <n v="0"/>
    <n v="0"/>
    <n v="0"/>
    <n v="0"/>
    <n v="0"/>
  </r>
  <r>
    <n v="69123"/>
    <n v="11"/>
    <n v="11"/>
    <n v="11"/>
    <n v="11"/>
    <m/>
    <m/>
    <m/>
    <n v="21357.36274418998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1357362744189983"/>
    <n v="0"/>
    <n v="0"/>
    <n v="0"/>
    <n v="0"/>
    <n v="0"/>
  </r>
  <r>
    <n v="69123"/>
    <n v="11"/>
    <n v="11"/>
    <n v="11"/>
    <n v="11"/>
    <m/>
    <m/>
    <m/>
    <n v="155616.9233383409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5.561692333834095"/>
    <n v="0"/>
    <n v="0"/>
    <n v="0"/>
    <n v="0"/>
    <n v="0"/>
  </r>
  <r>
    <n v="69123"/>
    <n v="11"/>
    <n v="11"/>
    <n v="11"/>
    <n v="11"/>
    <m/>
    <m/>
    <m/>
    <n v="697559.7662976592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9.755976629765925"/>
    <n v="0"/>
    <n v="0"/>
    <n v="0"/>
    <n v="0"/>
    <n v="0"/>
  </r>
  <r>
    <n v="69123"/>
    <n v="11"/>
    <n v="11"/>
    <n v="11"/>
    <n v="11"/>
    <m/>
    <m/>
    <m/>
    <n v="0.1534853906224003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5348539062240036E-5"/>
    <n v="0"/>
    <n v="0"/>
    <n v="0"/>
    <n v="0"/>
    <n v="0"/>
  </r>
  <r>
    <n v="69123"/>
    <n v="11"/>
    <n v="11"/>
    <n v="11"/>
    <n v="11"/>
    <m/>
    <m/>
    <m/>
    <n v="7.405640371510591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7.4056403715105912E-4"/>
    <n v="0"/>
    <n v="0"/>
    <n v="0"/>
    <n v="0"/>
    <n v="0"/>
  </r>
  <r>
    <n v="69123"/>
    <n v="11"/>
    <n v="11"/>
    <n v="11"/>
    <n v="11"/>
    <m/>
    <m/>
    <m/>
    <n v="466592.7310238581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6.659273102385818"/>
    <n v="0"/>
    <n v="0"/>
    <n v="0"/>
    <n v="0"/>
    <n v="0"/>
  </r>
  <r>
    <n v="69123"/>
    <n v="11"/>
    <n v="11"/>
    <n v="11"/>
    <n v="11"/>
    <m/>
    <m/>
    <m/>
    <n v="508102.6499926544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0.810264999265442"/>
    <n v="0"/>
    <n v="0"/>
    <n v="0"/>
    <n v="0"/>
    <n v="0"/>
  </r>
  <r>
    <n v="69123"/>
    <n v="11"/>
    <n v="11"/>
    <n v="11"/>
    <n v="11"/>
    <m/>
    <m/>
    <m/>
    <n v="53257.66284266881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3257662842668818"/>
    <n v="0"/>
    <n v="0"/>
    <n v="0"/>
    <n v="0"/>
    <n v="0"/>
  </r>
  <r>
    <n v="69123"/>
    <n v="31"/>
    <n v="11"/>
    <n v="11"/>
    <n v="11"/>
    <m/>
    <m/>
    <m/>
    <n v="6892.1351870380004"/>
    <s v="31 - extraction de matériaux, décharges, chantiers"/>
    <s v="Esp. en mutation"/>
    <s v="11 - zones bâties à prédominance d'habitat"/>
    <s v="Esp. urbain"/>
    <s v="11 - zones bâties à prédominance d'habitat"/>
    <s v="Esp. urbain"/>
    <x v="0"/>
    <x v="0"/>
    <n v="0.68921351870379999"/>
    <n v="1"/>
    <n v="0"/>
    <n v="0"/>
    <n v="1"/>
    <n v="0"/>
  </r>
  <r>
    <n v="69266"/>
    <n v="11"/>
    <n v="11"/>
    <n v="11"/>
    <n v="11"/>
    <m/>
    <m/>
    <m/>
    <n v="2493.094298099644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24930942980996443"/>
    <n v="0"/>
    <n v="0"/>
    <n v="0"/>
    <n v="0"/>
    <n v="0"/>
  </r>
  <r>
    <n v="69266"/>
    <n v="11"/>
    <n v="11"/>
    <n v="11"/>
    <n v="11"/>
    <m/>
    <m/>
    <m/>
    <n v="39983.50073498475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9983500734984752"/>
    <n v="0"/>
    <n v="0"/>
    <n v="0"/>
    <n v="0"/>
    <n v="0"/>
  </r>
  <r>
    <n v="69266"/>
    <n v="11"/>
    <n v="11"/>
    <n v="11"/>
    <n v="11"/>
    <m/>
    <m/>
    <m/>
    <n v="41688.65858556262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1688658585562628"/>
    <n v="0"/>
    <n v="0"/>
    <n v="0"/>
    <n v="0"/>
    <n v="0"/>
  </r>
  <r>
    <n v="69266"/>
    <n v="11"/>
    <n v="11"/>
    <n v="11"/>
    <n v="11"/>
    <m/>
    <m/>
    <m/>
    <n v="207787.0433479831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0.778704334798313"/>
    <n v="0"/>
    <n v="0"/>
    <n v="0"/>
    <n v="0"/>
    <n v="0"/>
  </r>
  <r>
    <n v="69266"/>
    <n v="11"/>
    <n v="11"/>
    <n v="11"/>
    <n v="11"/>
    <m/>
    <m/>
    <m/>
    <n v="1486.939935318292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14869399353182927"/>
    <n v="0"/>
    <n v="0"/>
    <n v="0"/>
    <n v="0"/>
    <n v="0"/>
  </r>
  <r>
    <n v="69266"/>
    <n v="11"/>
    <n v="11"/>
    <n v="11"/>
    <n v="11"/>
    <m/>
    <m/>
    <m/>
    <n v="69601.94867287758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.9601948672877585"/>
    <n v="0"/>
    <n v="0"/>
    <n v="0"/>
    <n v="0"/>
    <n v="0"/>
  </r>
  <r>
    <n v="69266"/>
    <n v="11"/>
    <n v="11"/>
    <n v="11"/>
    <n v="11"/>
    <m/>
    <m/>
    <m/>
    <n v="204377.2018607575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0.437720186075754"/>
    <n v="0"/>
    <n v="0"/>
    <n v="0"/>
    <n v="0"/>
    <n v="0"/>
  </r>
  <r>
    <n v="69266"/>
    <n v="11"/>
    <n v="11"/>
    <n v="11"/>
    <n v="31"/>
    <m/>
    <m/>
    <m/>
    <n v="19146.584986355636"/>
    <s v="11 - zones bâties à prédominance d'habitat"/>
    <s v="Esp. urbain"/>
    <s v="11 - zones bâties à prédominance d'habitat"/>
    <s v="Esp. urbain"/>
    <s v="11 - zones bâties à prédominance d'habitat"/>
    <s v="Esp. urbain"/>
    <x v="1"/>
    <x v="1"/>
    <n v="1.9146584986355637"/>
    <n v="0"/>
    <n v="0"/>
    <n v="1"/>
    <n v="0"/>
    <n v="1"/>
  </r>
  <r>
    <n v="69266"/>
    <n v="11"/>
    <n v="11"/>
    <n v="11"/>
    <n v="11"/>
    <m/>
    <m/>
    <m/>
    <n v="119373.2218964138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1.937322189641385"/>
    <n v="0"/>
    <n v="0"/>
    <n v="0"/>
    <n v="0"/>
    <n v="0"/>
  </r>
  <r>
    <n v="69266"/>
    <n v="11"/>
    <n v="11"/>
    <n v="11"/>
    <n v="11"/>
    <m/>
    <m/>
    <m/>
    <n v="18953.67184860015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895367184860016"/>
    <n v="0"/>
    <n v="0"/>
    <n v="0"/>
    <n v="0"/>
    <n v="0"/>
  </r>
  <r>
    <n v="69266"/>
    <n v="11"/>
    <n v="11"/>
    <n v="11"/>
    <n v="11"/>
    <m/>
    <m/>
    <m/>
    <n v="877751.9361721775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87.775193617217752"/>
    <n v="0"/>
    <n v="0"/>
    <n v="0"/>
    <n v="0"/>
    <n v="0"/>
  </r>
  <r>
    <n v="69266"/>
    <n v="11"/>
    <n v="11"/>
    <n v="11"/>
    <n v="11"/>
    <m/>
    <m/>
    <m/>
    <n v="19833.02680173719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9833026801737192"/>
    <n v="0"/>
    <n v="0"/>
    <n v="0"/>
    <n v="0"/>
    <n v="0"/>
  </r>
  <r>
    <n v="69266"/>
    <n v="11"/>
    <n v="11"/>
    <n v="11"/>
    <n v="11"/>
    <m/>
    <m/>
    <m/>
    <n v="11541.25771909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1541257719094999"/>
    <n v="0"/>
    <n v="0"/>
    <n v="0"/>
    <n v="0"/>
    <n v="0"/>
  </r>
  <r>
    <n v="69266"/>
    <n v="11"/>
    <n v="11"/>
    <n v="11"/>
    <n v="11"/>
    <m/>
    <m/>
    <m/>
    <n v="65102.67769692324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.5102677696923248"/>
    <n v="0"/>
    <n v="0"/>
    <n v="0"/>
    <n v="0"/>
    <n v="0"/>
  </r>
  <r>
    <n v="69266"/>
    <n v="11"/>
    <n v="11"/>
    <n v="11"/>
    <n v="11"/>
    <m/>
    <m/>
    <m/>
    <n v="379292.6895853719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7.929268958537193"/>
    <n v="0"/>
    <n v="0"/>
    <n v="0"/>
    <n v="0"/>
    <n v="0"/>
  </r>
  <r>
    <n v="69266"/>
    <n v="11"/>
    <n v="11"/>
    <n v="11"/>
    <n v="31"/>
    <m/>
    <m/>
    <m/>
    <n v="16263.482362526838"/>
    <s v="11 - zones bâties à prédominance d'habitat"/>
    <s v="Esp. urbain"/>
    <s v="11 - zones bâties à prédominance d'habitat"/>
    <s v="Esp. urbain"/>
    <s v="11 - zones bâties à prédominance d'habitat"/>
    <s v="Esp. urbain"/>
    <x v="1"/>
    <x v="1"/>
    <n v="1.6263482362526838"/>
    <n v="0"/>
    <n v="0"/>
    <n v="1"/>
    <n v="0"/>
    <n v="1"/>
  </r>
  <r>
    <n v="69266"/>
    <n v="11"/>
    <n v="11"/>
    <n v="11"/>
    <n v="11"/>
    <m/>
    <m/>
    <m/>
    <n v="42419.37246206204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2419372462062048"/>
    <n v="0"/>
    <n v="0"/>
    <n v="0"/>
    <n v="0"/>
    <n v="0"/>
  </r>
  <r>
    <n v="69266"/>
    <n v="11"/>
    <n v="11"/>
    <n v="11"/>
    <n v="11"/>
    <m/>
    <m/>
    <m/>
    <n v="74267.10091694681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7.426710091694682"/>
    <n v="0"/>
    <n v="0"/>
    <n v="0"/>
    <n v="0"/>
    <n v="0"/>
  </r>
  <r>
    <n v="69266"/>
    <n v="11"/>
    <n v="11"/>
    <n v="11"/>
    <n v="11"/>
    <m/>
    <m/>
    <m/>
    <n v="109697.5178969454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0.969751789694548"/>
    <n v="0"/>
    <n v="0"/>
    <n v="0"/>
    <n v="0"/>
    <n v="0"/>
  </r>
  <r>
    <n v="69123"/>
    <n v="11"/>
    <n v="11"/>
    <n v="11"/>
    <n v="11"/>
    <m/>
    <m/>
    <m/>
    <n v="3570.932738338552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3570932738338552"/>
    <n v="0"/>
    <n v="0"/>
    <n v="0"/>
    <n v="0"/>
    <n v="0"/>
  </r>
  <r>
    <n v="69123"/>
    <n v="11"/>
    <n v="11"/>
    <n v="11"/>
    <n v="11"/>
    <m/>
    <m/>
    <m/>
    <n v="20887.11767580899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0887117675808993"/>
    <n v="0"/>
    <n v="0"/>
    <n v="0"/>
    <n v="0"/>
    <n v="0"/>
  </r>
  <r>
    <n v="69123"/>
    <n v="11"/>
    <n v="11"/>
    <n v="11"/>
    <n v="11"/>
    <m/>
    <m/>
    <m/>
    <n v="18876.32665431889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8876326654318896"/>
    <n v="0"/>
    <n v="0"/>
    <n v="0"/>
    <n v="0"/>
    <n v="0"/>
  </r>
  <r>
    <n v="69123"/>
    <n v="11"/>
    <n v="11"/>
    <n v="11"/>
    <n v="11"/>
    <m/>
    <m/>
    <m/>
    <n v="61310.89246643499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.1310892466434987"/>
    <n v="0"/>
    <n v="0"/>
    <n v="0"/>
    <n v="0"/>
    <n v="0"/>
  </r>
  <r>
    <n v="69123"/>
    <n v="11"/>
    <n v="11"/>
    <n v="11"/>
    <n v="11"/>
    <m/>
    <m/>
    <m/>
    <n v="48980.84320647283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8980843206472837"/>
    <n v="0"/>
    <n v="0"/>
    <n v="0"/>
    <n v="0"/>
    <n v="0"/>
  </r>
  <r>
    <n v="69123"/>
    <n v="11"/>
    <n v="11"/>
    <n v="11"/>
    <n v="11"/>
    <m/>
    <m/>
    <m/>
    <n v="67656.50577864784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.7656505778647844"/>
    <n v="0"/>
    <n v="0"/>
    <n v="0"/>
    <n v="0"/>
    <n v="0"/>
  </r>
  <r>
    <n v="69123"/>
    <n v="11"/>
    <n v="11"/>
    <n v="11"/>
    <n v="11"/>
    <m/>
    <m/>
    <m/>
    <n v="72362.24208884291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7.2362242088842921"/>
    <n v="0"/>
    <n v="0"/>
    <n v="0"/>
    <n v="0"/>
    <n v="0"/>
  </r>
  <r>
    <n v="69123"/>
    <n v="11"/>
    <n v="11"/>
    <n v="11"/>
    <n v="11"/>
    <m/>
    <m/>
    <m/>
    <n v="26021.16268459139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6021162684591395"/>
    <n v="0"/>
    <n v="0"/>
    <n v="0"/>
    <n v="0"/>
    <n v="0"/>
  </r>
  <r>
    <n v="69123"/>
    <n v="11"/>
    <n v="11"/>
    <n v="11"/>
    <n v="11"/>
    <m/>
    <m/>
    <m/>
    <n v="6249.665107294056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62496651072940568"/>
    <n v="0"/>
    <n v="0"/>
    <n v="0"/>
    <n v="0"/>
    <n v="0"/>
  </r>
  <r>
    <n v="69123"/>
    <n v="11"/>
    <n v="11"/>
    <n v="11"/>
    <n v="11"/>
    <m/>
    <m/>
    <m/>
    <n v="26437.50846258717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643750846258718"/>
    <n v="0"/>
    <n v="0"/>
    <n v="0"/>
    <n v="0"/>
    <n v="0"/>
  </r>
  <r>
    <n v="69123"/>
    <n v="11"/>
    <n v="11"/>
    <n v="11"/>
    <n v="11"/>
    <m/>
    <m/>
    <m/>
    <n v="13676.12027484856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3676120274848569"/>
    <n v="0"/>
    <n v="0"/>
    <n v="0"/>
    <n v="0"/>
    <n v="0"/>
  </r>
  <r>
    <n v="69123"/>
    <n v="11"/>
    <n v="11"/>
    <n v="11"/>
    <n v="11"/>
    <m/>
    <m/>
    <m/>
    <n v="19725.37804494237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9725378044942377"/>
    <n v="0"/>
    <n v="0"/>
    <n v="0"/>
    <n v="0"/>
    <n v="0"/>
  </r>
  <r>
    <n v="69123"/>
    <n v="11"/>
    <n v="11"/>
    <n v="11"/>
    <n v="11"/>
    <m/>
    <m/>
    <m/>
    <n v="16588.8828168742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658888281687424"/>
    <n v="0"/>
    <n v="0"/>
    <n v="0"/>
    <n v="0"/>
    <n v="0"/>
  </r>
  <r>
    <n v="69123"/>
    <n v="11"/>
    <n v="11"/>
    <n v="11"/>
    <n v="11"/>
    <m/>
    <m/>
    <m/>
    <n v="22524.30693036147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252430693036148"/>
    <n v="0"/>
    <n v="0"/>
    <n v="0"/>
    <n v="0"/>
    <n v="0"/>
  </r>
  <r>
    <n v="69123"/>
    <n v="11"/>
    <n v="11"/>
    <n v="11"/>
    <n v="11"/>
    <m/>
    <m/>
    <m/>
    <n v="11159.55418252918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1159554182529181"/>
    <n v="0"/>
    <n v="0"/>
    <n v="0"/>
    <n v="0"/>
    <n v="0"/>
  </r>
  <r>
    <n v="69123"/>
    <n v="11"/>
    <n v="11"/>
    <n v="11"/>
    <n v="11"/>
    <m/>
    <m/>
    <m/>
    <n v="12265.2039367626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2265203936762621"/>
    <n v="0"/>
    <n v="0"/>
    <n v="0"/>
    <n v="0"/>
    <n v="0"/>
  </r>
  <r>
    <n v="69123"/>
    <n v="11"/>
    <n v="11"/>
    <n v="11"/>
    <n v="90"/>
    <m/>
    <m/>
    <m/>
    <n v="2004.932698696098"/>
    <s v="11 - zones bâties à prédominance d'habitat"/>
    <s v="Esp. urbain"/>
    <s v="11 - zones bâties à prédominance d'habitat"/>
    <s v="Esp. urbain"/>
    <s v="11 - zones bâties à prédominance d'habitat"/>
    <s v="Esp. urbain"/>
    <x v="2"/>
    <x v="1"/>
    <n v="0.2004932698696098"/>
    <n v="0"/>
    <n v="0"/>
    <n v="1"/>
    <n v="0"/>
    <n v="1"/>
  </r>
  <r>
    <n v="69123"/>
    <n v="11"/>
    <n v="11"/>
    <n v="11"/>
    <n v="11"/>
    <m/>
    <m/>
    <m/>
    <n v="117508.8474850508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1.75088474850509"/>
    <n v="0"/>
    <n v="0"/>
    <n v="0"/>
    <n v="0"/>
    <n v="0"/>
  </r>
  <r>
    <n v="69123"/>
    <n v="11"/>
    <n v="11"/>
    <n v="11"/>
    <n v="11"/>
    <m/>
    <m/>
    <m/>
    <n v="11425.20457116658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1425204571166589"/>
    <n v="0"/>
    <n v="0"/>
    <n v="0"/>
    <n v="0"/>
    <n v="0"/>
  </r>
  <r>
    <n v="69123"/>
    <n v="11"/>
    <n v="11"/>
    <n v="11"/>
    <n v="11"/>
    <m/>
    <m/>
    <m/>
    <n v="18770.50358817813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8770503588178133"/>
    <n v="0"/>
    <n v="0"/>
    <n v="0"/>
    <n v="0"/>
    <n v="0"/>
  </r>
  <r>
    <n v="69123"/>
    <n v="11"/>
    <n v="11"/>
    <n v="11"/>
    <n v="11"/>
    <m/>
    <m/>
    <m/>
    <n v="3630.71688795357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36307168879535723"/>
    <n v="0"/>
    <n v="0"/>
    <n v="0"/>
    <n v="0"/>
    <n v="0"/>
  </r>
  <r>
    <n v="69123"/>
    <n v="11"/>
    <n v="11"/>
    <n v="11"/>
    <n v="11"/>
    <m/>
    <m/>
    <m/>
    <n v="101111.996051149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0.111199605114919"/>
    <n v="0"/>
    <n v="0"/>
    <n v="0"/>
    <n v="0"/>
    <n v="0"/>
  </r>
  <r>
    <n v="69123"/>
    <n v="11"/>
    <n v="11"/>
    <n v="11"/>
    <n v="11"/>
    <m/>
    <m/>
    <m/>
    <n v="16100.41590347619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6100415903476195"/>
    <n v="0"/>
    <n v="0"/>
    <n v="0"/>
    <n v="0"/>
    <n v="0"/>
  </r>
  <r>
    <n v="69123"/>
    <n v="11"/>
    <n v="11"/>
    <n v="11"/>
    <n v="11"/>
    <m/>
    <m/>
    <m/>
    <n v="9083.67555106585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90836755510658551"/>
    <n v="0"/>
    <n v="0"/>
    <n v="0"/>
    <n v="0"/>
    <n v="0"/>
  </r>
  <r>
    <n v="69123"/>
    <n v="11"/>
    <n v="11"/>
    <n v="11"/>
    <n v="11"/>
    <m/>
    <m/>
    <m/>
    <n v="12268.26439344026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2268264393440265"/>
    <n v="0"/>
    <n v="0"/>
    <n v="0"/>
    <n v="0"/>
    <n v="0"/>
  </r>
  <r>
    <n v="69123"/>
    <n v="11"/>
    <n v="11"/>
    <n v="11"/>
    <n v="11"/>
    <m/>
    <m/>
    <m/>
    <n v="14965.87616921004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4965876169210044"/>
    <n v="0"/>
    <n v="0"/>
    <n v="0"/>
    <n v="0"/>
    <n v="0"/>
  </r>
  <r>
    <n v="69123"/>
    <n v="11"/>
    <n v="11"/>
    <n v="11"/>
    <n v="11"/>
    <m/>
    <m/>
    <m/>
    <n v="63030.09654906237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.303009654906238"/>
    <n v="0"/>
    <n v="0"/>
    <n v="0"/>
    <n v="0"/>
    <n v="0"/>
  </r>
  <r>
    <n v="69123"/>
    <n v="11"/>
    <n v="11"/>
    <n v="11"/>
    <n v="11"/>
    <m/>
    <m/>
    <m/>
    <n v="32495.94541991261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2495945419912617"/>
    <n v="0"/>
    <n v="0"/>
    <n v="0"/>
    <n v="0"/>
    <n v="0"/>
  </r>
  <r>
    <n v="69123"/>
    <n v="11"/>
    <n v="11"/>
    <n v="11"/>
    <n v="11"/>
    <m/>
    <m/>
    <m/>
    <n v="29930.46916854552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9930469168545524"/>
    <n v="0"/>
    <n v="0"/>
    <n v="0"/>
    <n v="0"/>
    <n v="0"/>
  </r>
  <r>
    <n v="69123"/>
    <n v="11"/>
    <n v="11"/>
    <n v="11"/>
    <n v="11"/>
    <m/>
    <m/>
    <m/>
    <n v="14702.97366984256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4702973669842567"/>
    <n v="0"/>
    <n v="0"/>
    <n v="0"/>
    <n v="0"/>
    <n v="0"/>
  </r>
  <r>
    <n v="69123"/>
    <n v="11"/>
    <n v="11"/>
    <n v="11"/>
    <n v="11"/>
    <m/>
    <m/>
    <m/>
    <n v="8626.40501967669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86264050196766928"/>
    <n v="0"/>
    <n v="0"/>
    <n v="0"/>
    <n v="0"/>
    <n v="0"/>
  </r>
  <r>
    <n v="69123"/>
    <n v="11"/>
    <n v="11"/>
    <n v="11"/>
    <n v="11"/>
    <m/>
    <m/>
    <m/>
    <n v="138617.8708394871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3.861787083948714"/>
    <n v="0"/>
    <n v="0"/>
    <n v="0"/>
    <n v="0"/>
    <n v="0"/>
  </r>
  <r>
    <n v="69123"/>
    <n v="11"/>
    <n v="11"/>
    <n v="11"/>
    <n v="11"/>
    <m/>
    <m/>
    <m/>
    <n v="13047.88522224362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3047885222243625"/>
    <n v="0"/>
    <n v="0"/>
    <n v="0"/>
    <n v="0"/>
    <n v="0"/>
  </r>
  <r>
    <n v="69123"/>
    <n v="11"/>
    <n v="11"/>
    <n v="11"/>
    <n v="11"/>
    <m/>
    <m/>
    <m/>
    <n v="8809.851255690578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88098512556905784"/>
    <n v="0"/>
    <n v="0"/>
    <n v="0"/>
    <n v="0"/>
    <n v="0"/>
  </r>
  <r>
    <n v="69123"/>
    <n v="11"/>
    <n v="11"/>
    <n v="11"/>
    <n v="11"/>
    <m/>
    <m/>
    <m/>
    <n v="22080.24538421259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2080245384212591"/>
    <n v="0"/>
    <n v="0"/>
    <n v="0"/>
    <n v="0"/>
    <n v="0"/>
  </r>
  <r>
    <n v="69123"/>
    <n v="11"/>
    <n v="11"/>
    <n v="11"/>
    <n v="11"/>
    <m/>
    <m/>
    <m/>
    <n v="28919.37345849888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8919373458498887"/>
    <n v="0"/>
    <n v="0"/>
    <n v="0"/>
    <n v="0"/>
    <n v="0"/>
  </r>
  <r>
    <n v="69123"/>
    <n v="11"/>
    <n v="11"/>
    <n v="11"/>
    <n v="11"/>
    <m/>
    <m/>
    <m/>
    <n v="219.4785223960350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1947852239603508E-2"/>
    <n v="0"/>
    <n v="0"/>
    <n v="0"/>
    <n v="0"/>
    <n v="0"/>
  </r>
  <r>
    <n v="69123"/>
    <n v="11"/>
    <n v="11"/>
    <n v="11"/>
    <n v="11"/>
    <m/>
    <m/>
    <m/>
    <n v="5605.813834579938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56058138345799391"/>
    <n v="0"/>
    <n v="0"/>
    <n v="0"/>
    <n v="0"/>
    <n v="0"/>
  </r>
  <r>
    <n v="69123"/>
    <n v="11"/>
    <n v="11"/>
    <n v="11"/>
    <n v="11"/>
    <m/>
    <m/>
    <m/>
    <n v="5033.980373079057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50339803730790578"/>
    <n v="0"/>
    <n v="0"/>
    <n v="0"/>
    <n v="0"/>
    <n v="0"/>
  </r>
  <r>
    <n v="69123"/>
    <n v="11"/>
    <n v="11"/>
    <n v="11"/>
    <n v="11"/>
    <m/>
    <m/>
    <m/>
    <n v="253932.4768512489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5.393247685124898"/>
    <n v="0"/>
    <n v="0"/>
    <n v="0"/>
    <n v="0"/>
    <n v="0"/>
  </r>
  <r>
    <n v="69123"/>
    <n v="11"/>
    <n v="11"/>
    <n v="11"/>
    <n v="11"/>
    <m/>
    <m/>
    <m/>
    <n v="8981.723534187380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89817235341873802"/>
    <n v="0"/>
    <n v="0"/>
    <n v="0"/>
    <n v="0"/>
    <n v="0"/>
  </r>
  <r>
    <n v="69123"/>
    <n v="11"/>
    <n v="11"/>
    <n v="11"/>
    <n v="11"/>
    <m/>
    <m/>
    <m/>
    <n v="8527.840476444242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85278404764442417"/>
    <n v="0"/>
    <n v="0"/>
    <n v="0"/>
    <n v="0"/>
    <n v="0"/>
  </r>
  <r>
    <n v="69123"/>
    <n v="11"/>
    <n v="11"/>
    <n v="11"/>
    <n v="11"/>
    <m/>
    <m/>
    <m/>
    <n v="9957.007018443036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9957007018443037"/>
    <n v="0"/>
    <n v="0"/>
    <n v="0"/>
    <n v="0"/>
    <n v="0"/>
  </r>
  <r>
    <n v="69123"/>
    <n v="11"/>
    <n v="11"/>
    <n v="11"/>
    <n v="11"/>
    <m/>
    <m/>
    <m/>
    <n v="180743.9264837013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8.074392648370136"/>
    <n v="0"/>
    <n v="0"/>
    <n v="0"/>
    <n v="0"/>
    <n v="0"/>
  </r>
  <r>
    <n v="69123"/>
    <n v="11"/>
    <n v="11"/>
    <n v="11"/>
    <n v="11"/>
    <m/>
    <m/>
    <m/>
    <n v="205667.2291116034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0.566722911160348"/>
    <n v="0"/>
    <n v="0"/>
    <n v="0"/>
    <n v="0"/>
    <n v="0"/>
  </r>
  <r>
    <n v="69123"/>
    <n v="11"/>
    <n v="11"/>
    <n v="11"/>
    <n v="11"/>
    <m/>
    <m/>
    <m/>
    <n v="60105.26731168045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.0105267311680448"/>
    <n v="0"/>
    <n v="0"/>
    <n v="0"/>
    <n v="0"/>
    <n v="0"/>
  </r>
  <r>
    <n v="69123"/>
    <n v="11"/>
    <n v="11"/>
    <n v="11"/>
    <n v="11"/>
    <m/>
    <m/>
    <m/>
    <n v="13278.71296296198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3278712962961987"/>
    <n v="0"/>
    <n v="0"/>
    <n v="0"/>
    <n v="0"/>
    <n v="0"/>
  </r>
  <r>
    <n v="69123"/>
    <n v="11"/>
    <n v="11"/>
    <n v="11"/>
    <n v="11"/>
    <m/>
    <m/>
    <m/>
    <n v="129.8785542706731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2987855427067319E-2"/>
    <n v="0"/>
    <n v="0"/>
    <n v="0"/>
    <n v="0"/>
    <n v="0"/>
  </r>
  <r>
    <n v="69123"/>
    <n v="11"/>
    <n v="11"/>
    <n v="11"/>
    <n v="11"/>
    <m/>
    <m/>
    <m/>
    <n v="45.65598789281850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5655987892818505E-3"/>
    <n v="0"/>
    <n v="0"/>
    <n v="0"/>
    <n v="0"/>
    <n v="0"/>
  </r>
  <r>
    <n v="69123"/>
    <n v="11"/>
    <n v="11"/>
    <n v="11"/>
    <n v="11"/>
    <m/>
    <m/>
    <m/>
    <n v="8969.48931599121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89694893159912192"/>
    <n v="0"/>
    <n v="0"/>
    <n v="0"/>
    <n v="0"/>
    <n v="0"/>
  </r>
  <r>
    <n v="69123"/>
    <n v="11"/>
    <n v="11"/>
    <n v="11"/>
    <n v="11"/>
    <m/>
    <m/>
    <m/>
    <n v="17789.8132009740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7789813200974041"/>
    <n v="0"/>
    <n v="0"/>
    <n v="0"/>
    <n v="0"/>
    <n v="0"/>
  </r>
  <r>
    <n v="69123"/>
    <n v="11"/>
    <n v="11"/>
    <n v="11"/>
    <n v="11"/>
    <m/>
    <m/>
    <m/>
    <n v="21042.56650544990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1042566505449902"/>
    <n v="0"/>
    <n v="0"/>
    <n v="0"/>
    <n v="0"/>
    <n v="0"/>
  </r>
  <r>
    <n v="69123"/>
    <n v="11"/>
    <n v="11"/>
    <n v="11"/>
    <n v="11"/>
    <m/>
    <m/>
    <m/>
    <n v="733.9794964002908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7.3397949640029089E-2"/>
    <n v="0"/>
    <n v="0"/>
    <n v="0"/>
    <n v="0"/>
    <n v="0"/>
  </r>
  <r>
    <n v="69123"/>
    <n v="11"/>
    <n v="11"/>
    <n v="11"/>
    <n v="11"/>
    <m/>
    <m/>
    <m/>
    <n v="107.365424891146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073654248911466E-2"/>
    <n v="0"/>
    <n v="0"/>
    <n v="0"/>
    <n v="0"/>
    <n v="0"/>
  </r>
  <r>
    <n v="69123"/>
    <n v="11"/>
    <n v="11"/>
    <n v="11"/>
    <n v="11"/>
    <m/>
    <m/>
    <m/>
    <n v="17612.67551392659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7612675513926594"/>
    <n v="0"/>
    <n v="0"/>
    <n v="0"/>
    <n v="0"/>
    <n v="0"/>
  </r>
  <r>
    <n v="69123"/>
    <n v="11"/>
    <n v="11"/>
    <n v="11"/>
    <n v="11"/>
    <m/>
    <m/>
    <m/>
    <n v="30041.81162664697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0041811626646973"/>
    <n v="0"/>
    <n v="0"/>
    <n v="0"/>
    <n v="0"/>
    <n v="0"/>
  </r>
  <r>
    <n v="69123"/>
    <n v="11"/>
    <n v="11"/>
    <n v="11"/>
    <n v="11"/>
    <m/>
    <m/>
    <m/>
    <n v="24112.20667358536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4112206673585366"/>
    <n v="0"/>
    <n v="0"/>
    <n v="0"/>
    <n v="0"/>
    <n v="0"/>
  </r>
  <r>
    <n v="69123"/>
    <n v="11"/>
    <n v="11"/>
    <n v="11"/>
    <n v="11"/>
    <m/>
    <m/>
    <m/>
    <n v="5104.655587636970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51046555876369704"/>
    <n v="0"/>
    <n v="0"/>
    <n v="0"/>
    <n v="0"/>
    <n v="0"/>
  </r>
  <r>
    <n v="69123"/>
    <n v="11"/>
    <n v="11"/>
    <n v="11"/>
    <n v="11"/>
    <m/>
    <m/>
    <m/>
    <n v="29652.58773224079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9652587732240789"/>
    <n v="0"/>
    <n v="0"/>
    <n v="0"/>
    <n v="0"/>
    <n v="0"/>
  </r>
  <r>
    <n v="69123"/>
    <n v="11"/>
    <n v="11"/>
    <n v="11"/>
    <n v="11"/>
    <m/>
    <m/>
    <m/>
    <n v="7550.858738457698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75508587384576986"/>
    <n v="0"/>
    <n v="0"/>
    <n v="0"/>
    <n v="0"/>
    <n v="0"/>
  </r>
  <r>
    <n v="69123"/>
    <n v="11"/>
    <n v="11"/>
    <n v="11"/>
    <n v="11"/>
    <m/>
    <m/>
    <m/>
    <n v="12420.19158119607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2420191581196076"/>
    <n v="0"/>
    <n v="0"/>
    <n v="0"/>
    <n v="0"/>
    <n v="0"/>
  </r>
  <r>
    <n v="69123"/>
    <n v="11"/>
    <n v="11"/>
    <n v="11"/>
    <n v="11"/>
    <m/>
    <m/>
    <m/>
    <n v="21859.47375846685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1859473758466859"/>
    <n v="0"/>
    <n v="0"/>
    <n v="0"/>
    <n v="0"/>
    <n v="0"/>
  </r>
  <r>
    <n v="69123"/>
    <n v="11"/>
    <n v="11"/>
    <n v="11"/>
    <n v="11"/>
    <m/>
    <m/>
    <m/>
    <n v="3542.519466318341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35425194663183412"/>
    <n v="0"/>
    <n v="0"/>
    <n v="0"/>
    <n v="0"/>
    <n v="0"/>
  </r>
  <r>
    <n v="69123"/>
    <n v="11"/>
    <n v="11"/>
    <n v="11"/>
    <n v="11"/>
    <m/>
    <m/>
    <m/>
    <n v="10204.97211441410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020497211441411"/>
    <n v="0"/>
    <n v="0"/>
    <n v="0"/>
    <n v="0"/>
    <n v="0"/>
  </r>
  <r>
    <n v="69123"/>
    <n v="11"/>
    <n v="11"/>
    <n v="11"/>
    <n v="11"/>
    <m/>
    <m/>
    <m/>
    <n v="40869.86287221068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0869862872210678"/>
    <n v="0"/>
    <n v="0"/>
    <n v="0"/>
    <n v="0"/>
    <n v="0"/>
  </r>
  <r>
    <n v="69123"/>
    <n v="11"/>
    <n v="11"/>
    <n v="11"/>
    <n v="11"/>
    <m/>
    <m/>
    <m/>
    <n v="8258.828888393894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82588288883938954"/>
    <n v="0"/>
    <n v="0"/>
    <n v="0"/>
    <n v="0"/>
    <n v="0"/>
  </r>
  <r>
    <n v="69123"/>
    <n v="11"/>
    <n v="11"/>
    <n v="11"/>
    <n v="11"/>
    <m/>
    <m/>
    <m/>
    <n v="75312.85190444863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7.531285190444863"/>
    <n v="0"/>
    <n v="0"/>
    <n v="0"/>
    <n v="0"/>
    <n v="0"/>
  </r>
  <r>
    <n v="69123"/>
    <n v="11"/>
    <n v="11"/>
    <n v="11"/>
    <n v="11"/>
    <m/>
    <m/>
    <m/>
    <n v="21041.61472305981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1041614723059809"/>
    <n v="0"/>
    <n v="0"/>
    <n v="0"/>
    <n v="0"/>
    <n v="0"/>
  </r>
  <r>
    <n v="69123"/>
    <n v="11"/>
    <n v="11"/>
    <n v="11"/>
    <n v="11"/>
    <m/>
    <m/>
    <m/>
    <n v="93721.48816092507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9.3721488160925066"/>
    <n v="0"/>
    <n v="0"/>
    <n v="0"/>
    <n v="0"/>
    <n v="0"/>
  </r>
  <r>
    <n v="69123"/>
    <n v="11"/>
    <n v="11"/>
    <n v="11"/>
    <n v="11"/>
    <m/>
    <m/>
    <m/>
    <n v="89751.27416199608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8.9751274161996086"/>
    <n v="0"/>
    <n v="0"/>
    <n v="0"/>
    <n v="0"/>
    <n v="0"/>
  </r>
  <r>
    <n v="69266"/>
    <n v="11"/>
    <n v="11"/>
    <n v="11"/>
    <n v="11"/>
    <m/>
    <m/>
    <m/>
    <n v="764.9576139596749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7.649576139596749E-2"/>
    <n v="0"/>
    <n v="0"/>
    <n v="0"/>
    <n v="0"/>
    <n v="0"/>
  </r>
  <r>
    <n v="69266"/>
    <n v="11"/>
    <n v="11"/>
    <n v="11"/>
    <n v="11"/>
    <m/>
    <m/>
    <m/>
    <n v="27836.52218355025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7836522183550252"/>
    <n v="0"/>
    <n v="0"/>
    <n v="0"/>
    <n v="0"/>
    <n v="0"/>
  </r>
  <r>
    <n v="69266"/>
    <n v="11"/>
    <n v="11"/>
    <n v="11"/>
    <n v="11"/>
    <m/>
    <m/>
    <m/>
    <n v="5.3135866233596799E-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3135866233596795E-6"/>
    <n v="0"/>
    <n v="0"/>
    <n v="0"/>
    <n v="0"/>
    <n v="0"/>
  </r>
  <r>
    <n v="69266"/>
    <n v="11"/>
    <n v="11"/>
    <n v="11"/>
    <n v="11"/>
    <m/>
    <m/>
    <m/>
    <n v="52720.72806801911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272072806801912"/>
    <n v="0"/>
    <n v="0"/>
    <n v="0"/>
    <n v="0"/>
    <n v="0"/>
  </r>
  <r>
    <n v="69266"/>
    <n v="11"/>
    <n v="11"/>
    <n v="11"/>
    <n v="11"/>
    <m/>
    <m/>
    <m/>
    <n v="191287.4152284438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9.12874152284439"/>
    <n v="0"/>
    <n v="0"/>
    <n v="0"/>
    <n v="0"/>
    <n v="0"/>
  </r>
  <r>
    <n v="69266"/>
    <n v="11"/>
    <n v="11"/>
    <n v="11"/>
    <n v="11"/>
    <m/>
    <m/>
    <m/>
    <n v="10884.14014280250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0884140142802501"/>
    <n v="0"/>
    <n v="0"/>
    <n v="0"/>
    <n v="0"/>
    <n v="0"/>
  </r>
  <r>
    <n v="69266"/>
    <n v="11"/>
    <n v="11"/>
    <n v="11"/>
    <n v="11"/>
    <m/>
    <m/>
    <m/>
    <n v="9605.791267453310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96057912674533108"/>
    <n v="0"/>
    <n v="0"/>
    <n v="0"/>
    <n v="0"/>
    <n v="0"/>
  </r>
  <r>
    <n v="69266"/>
    <n v="11"/>
    <n v="11"/>
    <n v="11"/>
    <n v="11"/>
    <m/>
    <m/>
    <m/>
    <n v="30434.38914996232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0434389149962322"/>
    <n v="0"/>
    <n v="0"/>
    <n v="0"/>
    <n v="0"/>
    <n v="0"/>
  </r>
  <r>
    <n v="69266"/>
    <n v="11"/>
    <n v="11"/>
    <n v="11"/>
    <n v="11"/>
    <m/>
    <m/>
    <m/>
    <n v="50623.03585892145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0623035858921455"/>
    <n v="0"/>
    <n v="0"/>
    <n v="0"/>
    <n v="0"/>
    <n v="0"/>
  </r>
  <r>
    <n v="69266"/>
    <n v="11"/>
    <n v="11"/>
    <n v="11"/>
    <n v="11"/>
    <m/>
    <m/>
    <m/>
    <n v="19331.52978475689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9331529784756891"/>
    <n v="0"/>
    <n v="0"/>
    <n v="0"/>
    <n v="0"/>
    <n v="0"/>
  </r>
  <r>
    <n v="69266"/>
    <n v="11"/>
    <n v="11"/>
    <n v="11"/>
    <n v="11"/>
    <m/>
    <m/>
    <m/>
    <n v="12580.16152503102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2580161525031019"/>
    <n v="0"/>
    <n v="0"/>
    <n v="0"/>
    <n v="0"/>
    <n v="0"/>
  </r>
  <r>
    <n v="69266"/>
    <n v="11"/>
    <n v="11"/>
    <n v="11"/>
    <n v="11"/>
    <m/>
    <m/>
    <m/>
    <n v="6075.623858919980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60756238589199807"/>
    <n v="0"/>
    <n v="0"/>
    <n v="0"/>
    <n v="0"/>
    <n v="0"/>
  </r>
  <r>
    <n v="69266"/>
    <n v="11"/>
    <n v="11"/>
    <n v="11"/>
    <n v="11"/>
    <m/>
    <m/>
    <m/>
    <n v="32219.89874498200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2219898744982003"/>
    <n v="0"/>
    <n v="0"/>
    <n v="0"/>
    <n v="0"/>
    <n v="0"/>
  </r>
  <r>
    <n v="69266"/>
    <n v="11"/>
    <n v="11"/>
    <n v="11"/>
    <n v="11"/>
    <m/>
    <m/>
    <m/>
    <n v="7619.633430706298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76196334307062985"/>
    <n v="0"/>
    <n v="0"/>
    <n v="0"/>
    <n v="0"/>
    <n v="0"/>
  </r>
  <r>
    <n v="69266"/>
    <n v="11"/>
    <n v="11"/>
    <n v="11"/>
    <n v="11"/>
    <m/>
    <m/>
    <m/>
    <n v="5565.172101805009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55651721018050093"/>
    <n v="0"/>
    <n v="0"/>
    <n v="0"/>
    <n v="0"/>
    <n v="0"/>
  </r>
  <r>
    <n v="69266"/>
    <n v="11"/>
    <n v="11"/>
    <n v="11"/>
    <n v="11"/>
    <m/>
    <m/>
    <m/>
    <n v="28606.56325941995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8606563259419953"/>
    <n v="0"/>
    <n v="0"/>
    <n v="0"/>
    <n v="0"/>
    <n v="0"/>
  </r>
  <r>
    <n v="69266"/>
    <n v="11"/>
    <n v="11"/>
    <n v="11"/>
    <n v="11"/>
    <m/>
    <m/>
    <m/>
    <n v="24055.25783520137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4055257835201376"/>
    <n v="0"/>
    <n v="0"/>
    <n v="0"/>
    <n v="0"/>
    <n v="0"/>
  </r>
  <r>
    <n v="69266"/>
    <n v="11"/>
    <n v="11"/>
    <n v="11"/>
    <n v="11"/>
    <m/>
    <m/>
    <m/>
    <n v="21285.0660046604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1285066004660451"/>
    <n v="0"/>
    <n v="0"/>
    <n v="0"/>
    <n v="0"/>
    <n v="0"/>
  </r>
  <r>
    <n v="69266"/>
    <n v="11"/>
    <n v="11"/>
    <n v="11"/>
    <n v="11"/>
    <m/>
    <m/>
    <m/>
    <n v="17282.04734648375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7282047346483753"/>
    <n v="0"/>
    <n v="0"/>
    <n v="0"/>
    <n v="0"/>
    <n v="0"/>
  </r>
  <r>
    <n v="69266"/>
    <n v="11"/>
    <n v="11"/>
    <n v="11"/>
    <n v="31"/>
    <m/>
    <m/>
    <m/>
    <n v="3304.8968919143899"/>
    <s v="11 - zones bâties à prédominance d'habitat"/>
    <s v="Esp. urbain"/>
    <s v="11 - zones bâties à prédominance d'habitat"/>
    <s v="Esp. urbain"/>
    <s v="11 - zones bâties à prédominance d'habitat"/>
    <s v="Esp. urbain"/>
    <x v="1"/>
    <x v="1"/>
    <n v="0.33048968919143901"/>
    <n v="0"/>
    <n v="0"/>
    <n v="1"/>
    <n v="0"/>
    <n v="1"/>
  </r>
  <r>
    <n v="69266"/>
    <n v="11"/>
    <n v="11"/>
    <n v="11"/>
    <n v="11"/>
    <m/>
    <m/>
    <m/>
    <n v="11103.24920006758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1103249200067584"/>
    <n v="0"/>
    <n v="0"/>
    <n v="0"/>
    <n v="0"/>
    <n v="0"/>
  </r>
  <r>
    <n v="69266"/>
    <n v="11"/>
    <n v="11"/>
    <n v="11"/>
    <n v="11"/>
    <m/>
    <m/>
    <m/>
    <n v="28101.86562449264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8101865624492643"/>
    <n v="0"/>
    <n v="0"/>
    <n v="0"/>
    <n v="0"/>
    <n v="0"/>
  </r>
  <r>
    <n v="69266"/>
    <n v="11"/>
    <n v="11"/>
    <n v="11"/>
    <n v="11"/>
    <m/>
    <m/>
    <m/>
    <n v="12262.66620508073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2262666205080739"/>
    <n v="0"/>
    <n v="0"/>
    <n v="0"/>
    <n v="0"/>
    <n v="0"/>
  </r>
  <r>
    <n v="69266"/>
    <n v="11"/>
    <n v="11"/>
    <n v="11"/>
    <n v="11"/>
    <m/>
    <m/>
    <m/>
    <n v="55505.4066413316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5505406641331643"/>
    <n v="0"/>
    <n v="0"/>
    <n v="0"/>
    <n v="0"/>
    <n v="0"/>
  </r>
  <r>
    <n v="69266"/>
    <n v="11"/>
    <n v="11"/>
    <n v="11"/>
    <n v="11"/>
    <m/>
    <m/>
    <m/>
    <n v="25987.13196745849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5987131967458494"/>
    <n v="0"/>
    <n v="0"/>
    <n v="0"/>
    <n v="0"/>
    <n v="0"/>
  </r>
  <r>
    <n v="69266"/>
    <n v="11"/>
    <n v="11"/>
    <n v="11"/>
    <n v="11"/>
    <m/>
    <m/>
    <m/>
    <n v="33740.35639680912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3740356396809124"/>
    <n v="0"/>
    <n v="0"/>
    <n v="0"/>
    <n v="0"/>
    <n v="0"/>
  </r>
  <r>
    <n v="69266"/>
    <n v="11"/>
    <n v="11"/>
    <n v="11"/>
    <n v="11"/>
    <m/>
    <m/>
    <m/>
    <n v="17116.73404830690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7116734048306905"/>
    <n v="0"/>
    <n v="0"/>
    <n v="0"/>
    <n v="0"/>
    <n v="0"/>
  </r>
  <r>
    <n v="69266"/>
    <n v="11"/>
    <n v="11"/>
    <n v="11"/>
    <n v="11"/>
    <m/>
    <m/>
    <m/>
    <n v="19842.49757358963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9842497573589637"/>
    <n v="0"/>
    <n v="0"/>
    <n v="0"/>
    <n v="0"/>
    <n v="0"/>
  </r>
  <r>
    <n v="69266"/>
    <n v="11"/>
    <n v="11"/>
    <n v="11"/>
    <n v="11"/>
    <m/>
    <m/>
    <m/>
    <n v="27781.65269858143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7781652698581429"/>
    <n v="0"/>
    <n v="0"/>
    <n v="0"/>
    <n v="0"/>
    <n v="0"/>
  </r>
  <r>
    <n v="69266"/>
    <n v="11"/>
    <n v="11"/>
    <n v="11"/>
    <n v="11"/>
    <m/>
    <m/>
    <m/>
    <n v="1850.826795296291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18508267952962917"/>
    <n v="0"/>
    <n v="0"/>
    <n v="0"/>
    <n v="0"/>
    <n v="0"/>
  </r>
  <r>
    <n v="69266"/>
    <n v="11"/>
    <n v="11"/>
    <n v="11"/>
    <n v="11"/>
    <m/>
    <m/>
    <m/>
    <n v="11810.16419116835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1810164191168355"/>
    <n v="0"/>
    <n v="0"/>
    <n v="0"/>
    <n v="0"/>
    <n v="0"/>
  </r>
  <r>
    <n v="69266"/>
    <n v="11"/>
    <n v="11"/>
    <n v="11"/>
    <n v="11"/>
    <m/>
    <m/>
    <m/>
    <n v="233122.3028794405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3.312230287944057"/>
    <n v="0"/>
    <n v="0"/>
    <n v="0"/>
    <n v="0"/>
    <n v="0"/>
  </r>
  <r>
    <n v="69266"/>
    <n v="11"/>
    <n v="11"/>
    <n v="11"/>
    <n v="11"/>
    <m/>
    <m/>
    <m/>
    <n v="6058.737813776795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60587378137767955"/>
    <n v="0"/>
    <n v="0"/>
    <n v="0"/>
    <n v="0"/>
    <n v="0"/>
  </r>
  <r>
    <n v="69266"/>
    <n v="11"/>
    <n v="11"/>
    <n v="11"/>
    <n v="11"/>
    <m/>
    <m/>
    <m/>
    <n v="145965.264717592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4.59652647175928"/>
    <n v="0"/>
    <n v="0"/>
    <n v="0"/>
    <n v="0"/>
    <n v="0"/>
  </r>
  <r>
    <n v="69266"/>
    <n v="11"/>
    <n v="11"/>
    <n v="11"/>
    <n v="11"/>
    <m/>
    <m/>
    <m/>
    <n v="278095.0750350454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7.809507503504545"/>
    <n v="0"/>
    <n v="0"/>
    <n v="0"/>
    <n v="0"/>
    <n v="0"/>
  </r>
  <r>
    <n v="69266"/>
    <n v="11"/>
    <n v="11"/>
    <n v="11"/>
    <n v="11"/>
    <m/>
    <m/>
    <m/>
    <n v="5601.384346462500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56013843464625002"/>
    <n v="0"/>
    <n v="0"/>
    <n v="0"/>
    <n v="0"/>
    <n v="0"/>
  </r>
  <r>
    <n v="69266"/>
    <n v="11"/>
    <n v="11"/>
    <n v="11"/>
    <n v="11"/>
    <m/>
    <m/>
    <m/>
    <n v="43259.69285559577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3259692855595775"/>
    <n v="0"/>
    <n v="0"/>
    <n v="0"/>
    <n v="0"/>
    <n v="0"/>
  </r>
  <r>
    <n v="69266"/>
    <n v="11"/>
    <n v="11"/>
    <n v="11"/>
    <n v="11"/>
    <m/>
    <m/>
    <m/>
    <n v="7358.98303093076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73589830309307691"/>
    <n v="0"/>
    <n v="0"/>
    <n v="0"/>
    <n v="0"/>
    <n v="0"/>
  </r>
  <r>
    <n v="69266"/>
    <n v="11"/>
    <n v="11"/>
    <n v="11"/>
    <n v="11"/>
    <m/>
    <m/>
    <m/>
    <n v="57863.914422230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7863914422230298"/>
    <n v="0"/>
    <n v="0"/>
    <n v="0"/>
    <n v="0"/>
    <n v="0"/>
  </r>
  <r>
    <n v="69266"/>
    <n v="11"/>
    <n v="11"/>
    <n v="11"/>
    <n v="11"/>
    <m/>
    <m/>
    <m/>
    <n v="10579.13507924407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0579135079244077"/>
    <n v="0"/>
    <n v="0"/>
    <n v="0"/>
    <n v="0"/>
    <n v="0"/>
  </r>
  <r>
    <n v="69266"/>
    <n v="11"/>
    <n v="11"/>
    <n v="11"/>
    <n v="11"/>
    <m/>
    <m/>
    <m/>
    <n v="78117.87282929348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7.8117872829293482"/>
    <n v="0"/>
    <n v="0"/>
    <n v="0"/>
    <n v="0"/>
    <n v="0"/>
  </r>
  <r>
    <n v="69266"/>
    <n v="11"/>
    <n v="11"/>
    <n v="11"/>
    <n v="11"/>
    <m/>
    <m/>
    <m/>
    <n v="17844.01987423656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7844019874236565"/>
    <n v="0"/>
    <n v="0"/>
    <n v="0"/>
    <n v="0"/>
    <n v="0"/>
  </r>
  <r>
    <n v="69266"/>
    <n v="11"/>
    <n v="11"/>
    <n v="11"/>
    <n v="11"/>
    <m/>
    <m/>
    <m/>
    <n v="215818.0867764905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1.581808677649057"/>
    <n v="0"/>
    <n v="0"/>
    <n v="0"/>
    <n v="0"/>
    <n v="0"/>
  </r>
  <r>
    <n v="69266"/>
    <n v="11"/>
    <n v="11"/>
    <n v="11"/>
    <n v="11"/>
    <m/>
    <m/>
    <m/>
    <n v="8.579852600394531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8.579852600394531E-4"/>
    <n v="0"/>
    <n v="0"/>
    <n v="0"/>
    <n v="0"/>
    <n v="0"/>
  </r>
  <r>
    <n v="69266"/>
    <n v="11"/>
    <n v="11"/>
    <n v="11"/>
    <n v="11"/>
    <m/>
    <m/>
    <m/>
    <n v="5841.944662560287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58419446625602878"/>
    <n v="0"/>
    <n v="0"/>
    <n v="0"/>
    <n v="0"/>
    <n v="0"/>
  </r>
  <r>
    <n v="69266"/>
    <n v="11"/>
    <n v="11"/>
    <n v="11"/>
    <n v="11"/>
    <m/>
    <m/>
    <m/>
    <n v="10526.46074752216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0526460747522168"/>
    <n v="0"/>
    <n v="0"/>
    <n v="0"/>
    <n v="0"/>
    <n v="0"/>
  </r>
  <r>
    <n v="69266"/>
    <n v="90"/>
    <n v="11"/>
    <n v="11"/>
    <n v="11"/>
    <m/>
    <m/>
    <m/>
    <n v="24.690808495193686"/>
    <s v="90 - espaces libres urbains"/>
    <s v="Esp. en mutation"/>
    <s v="11 - zones bâties à prédominance d'habitat"/>
    <s v="Esp. urbain"/>
    <s v="11 - zones bâties à prédominance d'habitat"/>
    <s v="Esp. urbain"/>
    <x v="0"/>
    <x v="0"/>
    <n v="2.4690808495193687E-3"/>
    <n v="1"/>
    <n v="0"/>
    <n v="0"/>
    <n v="1"/>
    <n v="0"/>
  </r>
  <r>
    <n v="69266"/>
    <n v="12"/>
    <n v="12"/>
    <n v="11"/>
    <n v="11"/>
    <m/>
    <m/>
    <m/>
    <n v="145.28875467759136"/>
    <s v="12 - grands équipements urbains"/>
    <s v="Esp. urbain"/>
    <s v="12 - grands équipements urbains"/>
    <s v="Esp. urbain"/>
    <s v="11 - zones bâties à prédominance d'habitat"/>
    <s v="Esp. urbain"/>
    <x v="0"/>
    <x v="0"/>
    <n v="1.4528875467759135E-2"/>
    <n v="0"/>
    <n v="0"/>
    <n v="0"/>
    <n v="0"/>
    <n v="0"/>
  </r>
  <r>
    <n v="69123"/>
    <n v="11"/>
    <n v="11"/>
    <n v="11"/>
    <n v="11"/>
    <m/>
    <m/>
    <m/>
    <n v="18359.40462829836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8359404628298366"/>
    <n v="0"/>
    <n v="0"/>
    <n v="0"/>
    <n v="0"/>
    <n v="0"/>
  </r>
  <r>
    <n v="69123"/>
    <n v="11"/>
    <n v="11"/>
    <n v="11"/>
    <n v="11"/>
    <m/>
    <m/>
    <m/>
    <n v="101823.9187522880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0.182391875228808"/>
    <n v="0"/>
    <n v="0"/>
    <n v="0"/>
    <n v="0"/>
    <n v="0"/>
  </r>
  <r>
    <n v="69123"/>
    <n v="11"/>
    <n v="11"/>
    <n v="11"/>
    <n v="11"/>
    <m/>
    <m/>
    <m/>
    <n v="6944.954346772299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69449543467722996"/>
    <n v="0"/>
    <n v="0"/>
    <n v="0"/>
    <n v="0"/>
    <n v="0"/>
  </r>
  <r>
    <n v="69123"/>
    <n v="11"/>
    <n v="11"/>
    <n v="11"/>
    <n v="11"/>
    <m/>
    <m/>
    <m/>
    <n v="16104.80957219151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6104809572191512"/>
    <n v="0"/>
    <n v="0"/>
    <n v="0"/>
    <n v="0"/>
    <n v="0"/>
  </r>
  <r>
    <n v="69123"/>
    <n v="11"/>
    <n v="11"/>
    <n v="11"/>
    <n v="11"/>
    <m/>
    <m/>
    <m/>
    <n v="10777.81727731438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0777817277314383"/>
    <n v="0"/>
    <n v="0"/>
    <n v="0"/>
    <n v="0"/>
    <n v="0"/>
  </r>
  <r>
    <n v="69123"/>
    <n v="11"/>
    <n v="11"/>
    <n v="11"/>
    <n v="11"/>
    <m/>
    <m/>
    <m/>
    <n v="8107.632174022170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81076321740221702"/>
    <n v="0"/>
    <n v="0"/>
    <n v="0"/>
    <n v="0"/>
    <n v="0"/>
  </r>
  <r>
    <n v="69123"/>
    <n v="11"/>
    <n v="11"/>
    <n v="11"/>
    <n v="11"/>
    <m/>
    <m/>
    <m/>
    <n v="5.066438524367399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0664385243673988E-4"/>
    <n v="0"/>
    <n v="0"/>
    <n v="0"/>
    <n v="0"/>
    <n v="0"/>
  </r>
  <r>
    <n v="69123"/>
    <n v="11"/>
    <n v="11"/>
    <n v="11"/>
    <n v="11"/>
    <m/>
    <m/>
    <m/>
    <n v="9720.918385242084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97209183852420844"/>
    <n v="0"/>
    <n v="0"/>
    <n v="0"/>
    <n v="0"/>
    <n v="0"/>
  </r>
  <r>
    <n v="69123"/>
    <n v="11"/>
    <n v="11"/>
    <n v="11"/>
    <n v="11"/>
    <m/>
    <m/>
    <m/>
    <n v="23353.81609623244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3353816096232443"/>
    <n v="0"/>
    <n v="0"/>
    <n v="0"/>
    <n v="0"/>
    <n v="0"/>
  </r>
  <r>
    <n v="69123"/>
    <n v="11"/>
    <n v="11"/>
    <n v="11"/>
    <n v="11"/>
    <m/>
    <m/>
    <m/>
    <n v="32658.36530875484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2658365308754842"/>
    <n v="0"/>
    <n v="0"/>
    <n v="0"/>
    <n v="0"/>
    <n v="0"/>
  </r>
  <r>
    <n v="69123"/>
    <n v="11"/>
    <n v="11"/>
    <n v="11"/>
    <n v="11"/>
    <m/>
    <m/>
    <m/>
    <n v="5087.326158160318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5087326158160318"/>
    <n v="0"/>
    <n v="0"/>
    <n v="0"/>
    <n v="0"/>
    <n v="0"/>
  </r>
  <r>
    <n v="69123"/>
    <n v="11"/>
    <n v="11"/>
    <n v="11"/>
    <n v="11"/>
    <m/>
    <m/>
    <m/>
    <n v="91.06562632880431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9.1065626328804307E-3"/>
    <n v="0"/>
    <n v="0"/>
    <n v="0"/>
    <n v="0"/>
    <n v="0"/>
  </r>
  <r>
    <n v="69123"/>
    <n v="11"/>
    <n v="11"/>
    <n v="11"/>
    <n v="11"/>
    <m/>
    <m/>
    <m/>
    <n v="78.64040667629120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7.8640406676291214E-3"/>
    <n v="0"/>
    <n v="0"/>
    <n v="0"/>
    <n v="0"/>
    <n v="0"/>
  </r>
  <r>
    <n v="69123"/>
    <n v="11"/>
    <n v="11"/>
    <n v="11"/>
    <n v="11"/>
    <m/>
    <m/>
    <m/>
    <n v="12836.15538406196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2836155384061965"/>
    <n v="0"/>
    <n v="0"/>
    <n v="0"/>
    <n v="0"/>
    <n v="0"/>
  </r>
  <r>
    <n v="69123"/>
    <n v="11"/>
    <n v="11"/>
    <n v="11"/>
    <n v="11"/>
    <m/>
    <m/>
    <m/>
    <n v="18054.96263409105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8054962634091059"/>
    <n v="0"/>
    <n v="0"/>
    <n v="0"/>
    <n v="0"/>
    <n v="0"/>
  </r>
  <r>
    <n v="69123"/>
    <n v="11"/>
    <n v="11"/>
    <n v="11"/>
    <n v="11"/>
    <m/>
    <m/>
    <m/>
    <n v="17.90325990737913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7903259907379133E-3"/>
    <n v="0"/>
    <n v="0"/>
    <n v="0"/>
    <n v="0"/>
    <n v="0"/>
  </r>
  <r>
    <n v="69123"/>
    <n v="11"/>
    <n v="11"/>
    <n v="11"/>
    <n v="11"/>
    <m/>
    <m/>
    <m/>
    <n v="112.2127705494456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1221277054944568E-2"/>
    <n v="0"/>
    <n v="0"/>
    <n v="0"/>
    <n v="0"/>
    <n v="0"/>
  </r>
  <r>
    <n v="69123"/>
    <n v="11"/>
    <n v="11"/>
    <n v="11"/>
    <n v="11"/>
    <m/>
    <m/>
    <m/>
    <n v="2.904894374015060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9048943740150602E-4"/>
    <n v="0"/>
    <n v="0"/>
    <n v="0"/>
    <n v="0"/>
    <n v="0"/>
  </r>
  <r>
    <n v="69123"/>
    <n v="11"/>
    <n v="11"/>
    <n v="11"/>
    <n v="11"/>
    <m/>
    <m/>
    <m/>
    <n v="11157.21277018399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1157212770183993"/>
    <n v="0"/>
    <n v="0"/>
    <n v="0"/>
    <n v="0"/>
    <n v="0"/>
  </r>
  <r>
    <n v="69123"/>
    <n v="11"/>
    <n v="11"/>
    <n v="11"/>
    <n v="11"/>
    <m/>
    <m/>
    <m/>
    <n v="26.15047665983146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6150476659831464E-3"/>
    <n v="0"/>
    <n v="0"/>
    <n v="0"/>
    <n v="0"/>
    <n v="0"/>
  </r>
  <r>
    <n v="69123"/>
    <n v="11"/>
    <n v="11"/>
    <n v="11"/>
    <n v="11"/>
    <m/>
    <m/>
    <m/>
    <n v="53633.01034816577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3633010348165779"/>
    <n v="0"/>
    <n v="0"/>
    <n v="0"/>
    <n v="0"/>
    <n v="0"/>
  </r>
  <r>
    <n v="69123"/>
    <n v="11"/>
    <n v="11"/>
    <n v="11"/>
    <n v="11"/>
    <m/>
    <m/>
    <m/>
    <n v="144.9902457452868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4499024574528688E-2"/>
    <n v="0"/>
    <n v="0"/>
    <n v="0"/>
    <n v="0"/>
    <n v="0"/>
  </r>
  <r>
    <n v="69123"/>
    <n v="11"/>
    <n v="11"/>
    <n v="11"/>
    <n v="11"/>
    <m/>
    <m/>
    <m/>
    <n v="145.8308827620712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4583088276207121E-2"/>
    <n v="0"/>
    <n v="0"/>
    <n v="0"/>
    <n v="0"/>
    <n v="0"/>
  </r>
  <r>
    <n v="69123"/>
    <n v="11"/>
    <n v="11"/>
    <n v="11"/>
    <n v="11"/>
    <m/>
    <m/>
    <m/>
    <n v="15023.57944508428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5023579445084283"/>
    <n v="0"/>
    <n v="0"/>
    <n v="0"/>
    <n v="0"/>
    <n v="0"/>
  </r>
  <r>
    <n v="69123"/>
    <n v="11"/>
    <n v="11"/>
    <n v="11"/>
    <n v="11"/>
    <m/>
    <m/>
    <m/>
    <n v="26345.71521063604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6345715210636045"/>
    <n v="0"/>
    <n v="0"/>
    <n v="0"/>
    <n v="0"/>
    <n v="0"/>
  </r>
  <r>
    <n v="69123"/>
    <n v="11"/>
    <n v="11"/>
    <n v="11"/>
    <n v="11"/>
    <m/>
    <m/>
    <m/>
    <n v="27141.07171512569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7141071715125693"/>
    <n v="0"/>
    <n v="0"/>
    <n v="0"/>
    <n v="0"/>
    <n v="0"/>
  </r>
  <r>
    <n v="69123"/>
    <n v="11"/>
    <n v="11"/>
    <n v="11"/>
    <n v="11"/>
    <m/>
    <m/>
    <m/>
    <n v="5634.198327271487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56341983272714879"/>
    <n v="0"/>
    <n v="0"/>
    <n v="0"/>
    <n v="0"/>
    <n v="0"/>
  </r>
  <r>
    <n v="69123"/>
    <n v="11"/>
    <n v="11"/>
    <n v="11"/>
    <n v="11"/>
    <m/>
    <m/>
    <m/>
    <n v="162.213655602325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6221365560232532E-2"/>
    <n v="0"/>
    <n v="0"/>
    <n v="0"/>
    <n v="0"/>
    <n v="0"/>
  </r>
  <r>
    <n v="69123"/>
    <n v="11"/>
    <n v="11"/>
    <n v="11"/>
    <n v="11"/>
    <m/>
    <m/>
    <m/>
    <n v="8915.952353422977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89159523534229779"/>
    <n v="0"/>
    <n v="0"/>
    <n v="0"/>
    <n v="0"/>
    <n v="0"/>
  </r>
  <r>
    <n v="69123"/>
    <n v="11"/>
    <n v="11"/>
    <n v="11"/>
    <n v="11"/>
    <m/>
    <m/>
    <m/>
    <n v="209.4482618752309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0944826187523094E-2"/>
    <n v="0"/>
    <n v="0"/>
    <n v="0"/>
    <n v="0"/>
    <n v="0"/>
  </r>
  <r>
    <n v="69123"/>
    <n v="11"/>
    <n v="11"/>
    <n v="11"/>
    <n v="11"/>
    <m/>
    <m/>
    <m/>
    <n v="91.67865371389228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9.1678653713892291E-3"/>
    <n v="0"/>
    <n v="0"/>
    <n v="0"/>
    <n v="0"/>
    <n v="0"/>
  </r>
  <r>
    <n v="69123"/>
    <n v="11"/>
    <n v="11"/>
    <n v="11"/>
    <n v="11"/>
    <m/>
    <m/>
    <m/>
    <n v="35066.89992562101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5066899925621016"/>
    <n v="0"/>
    <n v="0"/>
    <n v="0"/>
    <n v="0"/>
    <n v="0"/>
  </r>
  <r>
    <n v="69123"/>
    <n v="11"/>
    <n v="11"/>
    <n v="11"/>
    <n v="11"/>
    <m/>
    <m/>
    <m/>
    <n v="4.896192187042103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896192187042104E-4"/>
    <n v="0"/>
    <n v="0"/>
    <n v="0"/>
    <n v="0"/>
    <n v="0"/>
  </r>
  <r>
    <n v="69123"/>
    <n v="11"/>
    <n v="11"/>
    <n v="11"/>
    <n v="11"/>
    <m/>
    <m/>
    <m/>
    <n v="814.0879791778623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8.1408797917786241E-2"/>
    <n v="0"/>
    <n v="0"/>
    <n v="0"/>
    <n v="0"/>
    <n v="0"/>
  </r>
  <r>
    <n v="69123"/>
    <n v="11"/>
    <n v="11"/>
    <n v="11"/>
    <n v="11"/>
    <m/>
    <m/>
    <m/>
    <n v="279.8048188793495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7980481887934953E-2"/>
    <n v="0"/>
    <n v="0"/>
    <n v="0"/>
    <n v="0"/>
    <n v="0"/>
  </r>
  <r>
    <n v="69123"/>
    <n v="51"/>
    <n v="11"/>
    <n v="11"/>
    <n v="11"/>
    <m/>
    <m/>
    <m/>
    <n v="261.88570603077693"/>
    <s v="51 - cultures annuelles et prairies"/>
    <s v="Esp. agricole"/>
    <s v="11 - zones bâties à prédominance d'habitat"/>
    <s v="Esp. urbain"/>
    <s v="11 - zones bâties à prédominance d'habitat"/>
    <s v="Esp. urbain"/>
    <x v="0"/>
    <x v="0"/>
    <n v="2.6188570603077693E-2"/>
    <n v="1"/>
    <n v="0"/>
    <n v="0"/>
    <n v="1"/>
    <n v="0"/>
  </r>
  <r>
    <n v="69266"/>
    <n v="11"/>
    <n v="11"/>
    <n v="11"/>
    <n v="11"/>
    <m/>
    <m/>
    <m/>
    <n v="42850.89683300916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2850896833009164"/>
    <n v="0"/>
    <n v="0"/>
    <n v="0"/>
    <n v="0"/>
    <n v="0"/>
  </r>
  <r>
    <n v="69123"/>
    <n v="11"/>
    <n v="11"/>
    <n v="11"/>
    <n v="11"/>
    <m/>
    <m/>
    <m/>
    <n v="29579.04378408310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9579043784083106"/>
    <n v="0"/>
    <n v="0"/>
    <n v="0"/>
    <n v="0"/>
    <n v="0"/>
  </r>
  <r>
    <n v="69123"/>
    <n v="11"/>
    <n v="11"/>
    <n v="11"/>
    <n v="11"/>
    <m/>
    <m/>
    <m/>
    <n v="45211.75960056319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5211759600563193"/>
    <n v="0"/>
    <n v="0"/>
    <n v="0"/>
    <n v="0"/>
    <n v="0"/>
  </r>
  <r>
    <n v="69123"/>
    <n v="11"/>
    <n v="11"/>
    <n v="11"/>
    <n v="11"/>
    <m/>
    <m/>
    <m/>
    <n v="16187.88014992372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6187880149923728"/>
    <n v="0"/>
    <n v="0"/>
    <n v="0"/>
    <n v="0"/>
    <n v="0"/>
  </r>
  <r>
    <n v="69123"/>
    <n v="11"/>
    <n v="11"/>
    <n v="11"/>
    <n v="11"/>
    <m/>
    <m/>
    <m/>
    <n v="74077.59204074084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7.4077592040740843"/>
    <n v="0"/>
    <n v="0"/>
    <n v="0"/>
    <n v="0"/>
    <n v="0"/>
  </r>
  <r>
    <n v="69123"/>
    <n v="11"/>
    <n v="11"/>
    <n v="11"/>
    <n v="11"/>
    <m/>
    <m/>
    <m/>
    <n v="139476.8085347710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3.94768085347711"/>
    <n v="0"/>
    <n v="0"/>
    <n v="0"/>
    <n v="0"/>
    <n v="0"/>
  </r>
  <r>
    <n v="69123"/>
    <n v="11"/>
    <n v="11"/>
    <n v="11"/>
    <n v="11"/>
    <m/>
    <m/>
    <m/>
    <n v="147701.6113437511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4.77016113437511"/>
    <n v="0"/>
    <n v="0"/>
    <n v="0"/>
    <n v="0"/>
    <n v="0"/>
  </r>
  <r>
    <n v="69123"/>
    <n v="11"/>
    <n v="11"/>
    <n v="11"/>
    <n v="11"/>
    <m/>
    <m/>
    <m/>
    <n v="20628.14776569739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06281477656974"/>
    <n v="0"/>
    <n v="0"/>
    <n v="0"/>
    <n v="0"/>
    <n v="0"/>
  </r>
  <r>
    <n v="69123"/>
    <n v="11"/>
    <n v="11"/>
    <n v="11"/>
    <n v="11"/>
    <m/>
    <m/>
    <m/>
    <n v="100935.1185470769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0.093511854707698"/>
    <n v="0"/>
    <n v="0"/>
    <n v="0"/>
    <n v="0"/>
    <n v="0"/>
  </r>
  <r>
    <n v="69123"/>
    <n v="11"/>
    <n v="11"/>
    <n v="11"/>
    <n v="11"/>
    <m/>
    <m/>
    <m/>
    <n v="113814.22749907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1.3814227499078"/>
    <n v="0"/>
    <n v="0"/>
    <n v="0"/>
    <n v="0"/>
    <n v="0"/>
  </r>
  <r>
    <n v="69123"/>
    <n v="11"/>
    <n v="11"/>
    <n v="11"/>
    <n v="11"/>
    <m/>
    <m/>
    <m/>
    <n v="36822.07097773435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6822070977734351"/>
    <n v="0"/>
    <n v="0"/>
    <n v="0"/>
    <n v="0"/>
    <n v="0"/>
  </r>
  <r>
    <n v="69123"/>
    <n v="11"/>
    <n v="11"/>
    <n v="11"/>
    <n v="90"/>
    <m/>
    <m/>
    <m/>
    <n v="12584.661776766987"/>
    <s v="11 - zones bâties à prédominance d'habitat"/>
    <s v="Esp. urbain"/>
    <s v="11 - zones bâties à prédominance d'habitat"/>
    <s v="Esp. urbain"/>
    <s v="11 - zones bâties à prédominance d'habitat"/>
    <s v="Esp. urbain"/>
    <x v="2"/>
    <x v="1"/>
    <n v="1.2584661776766988"/>
    <n v="0"/>
    <n v="0"/>
    <n v="1"/>
    <n v="0"/>
    <n v="1"/>
  </r>
  <r>
    <n v="69123"/>
    <n v="11"/>
    <n v="11"/>
    <n v="11"/>
    <n v="11"/>
    <m/>
    <m/>
    <m/>
    <n v="28534.42932285847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8534429322858479"/>
    <n v="0"/>
    <n v="0"/>
    <n v="0"/>
    <n v="0"/>
    <n v="0"/>
  </r>
  <r>
    <n v="69123"/>
    <n v="11"/>
    <n v="11"/>
    <n v="11"/>
    <n v="11"/>
    <m/>
    <m/>
    <m/>
    <n v="61851.55174158978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.1851551741589788"/>
    <n v="0"/>
    <n v="0"/>
    <n v="0"/>
    <n v="0"/>
    <n v="0"/>
  </r>
  <r>
    <n v="69123"/>
    <n v="11"/>
    <n v="11"/>
    <n v="11"/>
    <n v="11"/>
    <m/>
    <m/>
    <m/>
    <n v="290688.5500462210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9.068855004622105"/>
    <n v="0"/>
    <n v="0"/>
    <n v="0"/>
    <n v="0"/>
    <n v="0"/>
  </r>
  <r>
    <n v="69123"/>
    <n v="11"/>
    <n v="11"/>
    <n v="11"/>
    <n v="11"/>
    <m/>
    <m/>
    <m/>
    <n v="100428.4899221675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0.042848992216758"/>
    <n v="0"/>
    <n v="0"/>
    <n v="0"/>
    <n v="0"/>
    <n v="0"/>
  </r>
  <r>
    <n v="69123"/>
    <n v="11"/>
    <n v="11"/>
    <n v="11"/>
    <n v="11"/>
    <m/>
    <m/>
    <m/>
    <n v="24620.33901650777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4620339016507775"/>
    <n v="0"/>
    <n v="0"/>
    <n v="0"/>
    <n v="0"/>
    <n v="0"/>
  </r>
  <r>
    <n v="69123"/>
    <n v="11"/>
    <n v="11"/>
    <n v="11"/>
    <n v="11"/>
    <m/>
    <m/>
    <m/>
    <n v="33887.96366765715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3887963667657153"/>
    <n v="0"/>
    <n v="0"/>
    <n v="0"/>
    <n v="0"/>
    <n v="0"/>
  </r>
  <r>
    <n v="69123"/>
    <n v="11"/>
    <n v="11"/>
    <n v="11"/>
    <n v="11"/>
    <m/>
    <m/>
    <m/>
    <n v="34863.0617036990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486306170369903"/>
    <n v="0"/>
    <n v="0"/>
    <n v="0"/>
    <n v="0"/>
    <n v="0"/>
  </r>
  <r>
    <n v="69123"/>
    <n v="11"/>
    <n v="11"/>
    <n v="11"/>
    <n v="11"/>
    <m/>
    <m/>
    <m/>
    <n v="32628.09363842930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2628093638429307"/>
    <n v="0"/>
    <n v="0"/>
    <n v="0"/>
    <n v="0"/>
    <n v="0"/>
  </r>
  <r>
    <n v="69123"/>
    <n v="11"/>
    <n v="11"/>
    <n v="11"/>
    <n v="11"/>
    <m/>
    <m/>
    <m/>
    <n v="30799.06627108353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0799066271083531"/>
    <n v="0"/>
    <n v="0"/>
    <n v="0"/>
    <n v="0"/>
    <n v="0"/>
  </r>
  <r>
    <n v="69123"/>
    <n v="11"/>
    <n v="11"/>
    <n v="11"/>
    <n v="11"/>
    <m/>
    <m/>
    <m/>
    <n v="21309.62540482760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1309625404827601"/>
    <n v="0"/>
    <n v="0"/>
    <n v="0"/>
    <n v="0"/>
    <n v="0"/>
  </r>
  <r>
    <n v="69123"/>
    <n v="11"/>
    <n v="11"/>
    <n v="11"/>
    <n v="11"/>
    <m/>
    <m/>
    <m/>
    <n v="74856.85493725755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7.4856854937257546"/>
    <n v="0"/>
    <n v="0"/>
    <n v="0"/>
    <n v="0"/>
    <n v="0"/>
  </r>
  <r>
    <n v="69123"/>
    <n v="11"/>
    <n v="11"/>
    <n v="11"/>
    <n v="11"/>
    <m/>
    <m/>
    <m/>
    <n v="350225.800371160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5.02258003711605"/>
    <n v="0"/>
    <n v="0"/>
    <n v="0"/>
    <n v="0"/>
    <n v="0"/>
  </r>
  <r>
    <n v="69123"/>
    <n v="11"/>
    <n v="11"/>
    <n v="11"/>
    <n v="11"/>
    <m/>
    <m/>
    <m/>
    <n v="2799.968287686111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27999682876861115"/>
    <n v="0"/>
    <n v="0"/>
    <n v="0"/>
    <n v="0"/>
    <n v="0"/>
  </r>
  <r>
    <n v="69123"/>
    <n v="11"/>
    <n v="11"/>
    <n v="11"/>
    <n v="11"/>
    <m/>
    <m/>
    <m/>
    <n v="33260.95753423095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3260957534230955"/>
    <n v="0"/>
    <n v="0"/>
    <n v="0"/>
    <n v="0"/>
    <n v="0"/>
  </r>
  <r>
    <n v="69123"/>
    <n v="11"/>
    <n v="11"/>
    <n v="11"/>
    <n v="11"/>
    <m/>
    <m/>
    <m/>
    <n v="77982.71216420827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7.7982712164208277"/>
    <n v="0"/>
    <n v="0"/>
    <n v="0"/>
    <n v="0"/>
    <n v="0"/>
  </r>
  <r>
    <n v="69123"/>
    <n v="11"/>
    <n v="11"/>
    <n v="11"/>
    <n v="11"/>
    <m/>
    <m/>
    <m/>
    <n v="102270.9004363965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0.227090043639651"/>
    <n v="0"/>
    <n v="0"/>
    <n v="0"/>
    <n v="0"/>
    <n v="0"/>
  </r>
  <r>
    <n v="69123"/>
    <n v="11"/>
    <n v="11"/>
    <n v="11"/>
    <n v="11"/>
    <m/>
    <m/>
    <m/>
    <n v="20391.33953328209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0391339533282093"/>
    <n v="0"/>
    <n v="0"/>
    <n v="0"/>
    <n v="0"/>
    <n v="0"/>
  </r>
  <r>
    <n v="69123"/>
    <n v="11"/>
    <n v="11"/>
    <n v="11"/>
    <n v="11"/>
    <m/>
    <m/>
    <m/>
    <n v="80163.22097312018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8.0163220973120186"/>
    <n v="0"/>
    <n v="0"/>
    <n v="0"/>
    <n v="0"/>
    <n v="0"/>
  </r>
  <r>
    <n v="69123"/>
    <n v="11"/>
    <n v="11"/>
    <n v="11"/>
    <n v="11"/>
    <m/>
    <m/>
    <m/>
    <n v="35745.43056827368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5745430568273688"/>
    <n v="0"/>
    <n v="0"/>
    <n v="0"/>
    <n v="0"/>
    <n v="0"/>
  </r>
  <r>
    <n v="69123"/>
    <n v="11"/>
    <n v="11"/>
    <n v="11"/>
    <n v="11"/>
    <m/>
    <m/>
    <m/>
    <n v="90611.04962454350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9.0611049624543512"/>
    <n v="0"/>
    <n v="0"/>
    <n v="0"/>
    <n v="0"/>
    <n v="0"/>
  </r>
  <r>
    <n v="69123"/>
    <n v="11"/>
    <n v="11"/>
    <n v="11"/>
    <n v="11"/>
    <m/>
    <m/>
    <m/>
    <n v="28911.67166697137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8911671666971372"/>
    <n v="0"/>
    <n v="0"/>
    <n v="0"/>
    <n v="0"/>
    <n v="0"/>
  </r>
  <r>
    <n v="69123"/>
    <n v="11"/>
    <n v="11"/>
    <n v="11"/>
    <n v="11"/>
    <m/>
    <m/>
    <m/>
    <n v="137803.2916388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3.780329163887"/>
    <n v="0"/>
    <n v="0"/>
    <n v="0"/>
    <n v="0"/>
    <n v="0"/>
  </r>
  <r>
    <n v="69123"/>
    <n v="11"/>
    <n v="11"/>
    <n v="11"/>
    <n v="11"/>
    <m/>
    <m/>
    <m/>
    <n v="20123.80598918984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012380598918984"/>
    <n v="0"/>
    <n v="0"/>
    <n v="0"/>
    <n v="0"/>
    <n v="0"/>
  </r>
  <r>
    <n v="69123"/>
    <n v="11"/>
    <n v="11"/>
    <n v="11"/>
    <n v="11"/>
    <m/>
    <m/>
    <m/>
    <n v="21554.67467437978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1554674674379788"/>
    <n v="0"/>
    <n v="0"/>
    <n v="0"/>
    <n v="0"/>
    <n v="0"/>
  </r>
  <r>
    <n v="69123"/>
    <n v="11"/>
    <n v="11"/>
    <n v="11"/>
    <n v="11"/>
    <m/>
    <m/>
    <m/>
    <n v="29790.14261081405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9790142610814057"/>
    <n v="0"/>
    <n v="0"/>
    <n v="0"/>
    <n v="0"/>
    <n v="0"/>
  </r>
  <r>
    <n v="69123"/>
    <n v="11"/>
    <n v="11"/>
    <n v="11"/>
    <n v="11"/>
    <m/>
    <m/>
    <m/>
    <n v="296.1888950020133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9618889500201334E-2"/>
    <n v="0"/>
    <n v="0"/>
    <n v="0"/>
    <n v="0"/>
    <n v="0"/>
  </r>
  <r>
    <n v="69123"/>
    <n v="11"/>
    <n v="11"/>
    <n v="11"/>
    <n v="11"/>
    <m/>
    <m/>
    <m/>
    <n v="20451.42632608309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04514263260831"/>
    <n v="0"/>
    <n v="0"/>
    <n v="0"/>
    <n v="0"/>
    <n v="0"/>
  </r>
  <r>
    <n v="69123"/>
    <n v="11"/>
    <n v="11"/>
    <n v="11"/>
    <n v="41"/>
    <m/>
    <m/>
    <m/>
    <n v="2264.5972774142219"/>
    <s v="11 - zones bâties à prédominance d'habitat"/>
    <s v="Esp. urbain"/>
    <s v="11 - zones bâties à prédominance d'habitat"/>
    <s v="Esp. urbain"/>
    <s v="11 - zones bâties à prédominance d'habitat"/>
    <s v="Esp. urbain"/>
    <x v="3"/>
    <x v="0"/>
    <n v="0.2264597277414222"/>
    <n v="0"/>
    <n v="0"/>
    <n v="0"/>
    <n v="0"/>
    <n v="0"/>
  </r>
  <r>
    <n v="69123"/>
    <n v="11"/>
    <n v="11"/>
    <n v="11"/>
    <n v="11"/>
    <m/>
    <m/>
    <m/>
    <n v="7.560326224604412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7.5603262246044128E-4"/>
    <n v="0"/>
    <n v="0"/>
    <n v="0"/>
    <n v="0"/>
    <n v="0"/>
  </r>
  <r>
    <n v="69123"/>
    <n v="11"/>
    <n v="11"/>
    <n v="11"/>
    <n v="11"/>
    <m/>
    <m/>
    <m/>
    <n v="21747.56789174352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1747567891743529"/>
    <n v="0"/>
    <n v="0"/>
    <n v="0"/>
    <n v="0"/>
    <n v="0"/>
  </r>
  <r>
    <n v="69123"/>
    <n v="11"/>
    <n v="11"/>
    <n v="11"/>
    <n v="11"/>
    <m/>
    <m/>
    <m/>
    <n v="201194.5916294082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0.119459162940824"/>
    <n v="0"/>
    <n v="0"/>
    <n v="0"/>
    <n v="0"/>
    <n v="0"/>
  </r>
  <r>
    <n v="69123"/>
    <n v="11"/>
    <n v="11"/>
    <n v="11"/>
    <n v="11"/>
    <m/>
    <m/>
    <m/>
    <n v="3.399451058685181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3994510586851813E-4"/>
    <n v="0"/>
    <n v="0"/>
    <n v="0"/>
    <n v="0"/>
    <n v="0"/>
  </r>
  <r>
    <n v="69123"/>
    <n v="11"/>
    <n v="11"/>
    <n v="11"/>
    <n v="11"/>
    <m/>
    <m/>
    <m/>
    <n v="23184.91550812443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318491550812444"/>
    <n v="0"/>
    <n v="0"/>
    <n v="0"/>
    <n v="0"/>
    <n v="0"/>
  </r>
  <r>
    <n v="69123"/>
    <n v="11"/>
    <n v="11"/>
    <n v="11"/>
    <n v="11"/>
    <m/>
    <m/>
    <m/>
    <n v="36253.80179729664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6253801797296648"/>
    <n v="0"/>
    <n v="0"/>
    <n v="0"/>
    <n v="0"/>
    <n v="0"/>
  </r>
  <r>
    <n v="69123"/>
    <n v="11"/>
    <n v="11"/>
    <n v="11"/>
    <n v="11"/>
    <m/>
    <m/>
    <m/>
    <n v="31168.76552294890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1168765522948907"/>
    <n v="0"/>
    <n v="0"/>
    <n v="0"/>
    <n v="0"/>
    <n v="0"/>
  </r>
  <r>
    <n v="69123"/>
    <n v="11"/>
    <n v="11"/>
    <n v="11"/>
    <n v="11"/>
    <m/>
    <m/>
    <m/>
    <n v="77773.75767421716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7.7773757674217165"/>
    <n v="0"/>
    <n v="0"/>
    <n v="0"/>
    <n v="0"/>
    <n v="0"/>
  </r>
  <r>
    <n v="69123"/>
    <n v="11"/>
    <n v="11"/>
    <n v="11"/>
    <n v="11"/>
    <m/>
    <m/>
    <m/>
    <n v="23953.53597085199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3953535970851996"/>
    <n v="0"/>
    <n v="0"/>
    <n v="0"/>
    <n v="0"/>
    <n v="0"/>
  </r>
  <r>
    <n v="69123"/>
    <n v="11"/>
    <n v="11"/>
    <n v="11"/>
    <n v="11"/>
    <m/>
    <m/>
    <m/>
    <n v="45148.92805259376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5148928052593762"/>
    <n v="0"/>
    <n v="0"/>
    <n v="0"/>
    <n v="0"/>
    <n v="0"/>
  </r>
  <r>
    <n v="69123"/>
    <n v="11"/>
    <n v="11"/>
    <n v="11"/>
    <n v="11"/>
    <m/>
    <m/>
    <m/>
    <n v="48974.18532424930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89741853242493"/>
    <n v="0"/>
    <n v="0"/>
    <n v="0"/>
    <n v="0"/>
    <n v="0"/>
  </r>
  <r>
    <n v="69123"/>
    <n v="11"/>
    <n v="11"/>
    <n v="11"/>
    <n v="11"/>
    <m/>
    <m/>
    <m/>
    <n v="127483.810032716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2.748381003271639"/>
    <n v="0"/>
    <n v="0"/>
    <n v="0"/>
    <n v="0"/>
    <n v="0"/>
  </r>
  <r>
    <n v="69123"/>
    <n v="11"/>
    <n v="11"/>
    <n v="11"/>
    <n v="11"/>
    <m/>
    <m/>
    <m/>
    <n v="1586.721350520890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15867213505208905"/>
    <n v="0"/>
    <n v="0"/>
    <n v="0"/>
    <n v="0"/>
    <n v="0"/>
  </r>
  <r>
    <n v="69123"/>
    <n v="11"/>
    <n v="11"/>
    <n v="11"/>
    <n v="11"/>
    <m/>
    <m/>
    <m/>
    <n v="13188.39285436637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3188392854366378"/>
    <n v="0"/>
    <n v="0"/>
    <n v="0"/>
    <n v="0"/>
    <n v="0"/>
  </r>
  <r>
    <n v="69123"/>
    <n v="11"/>
    <n v="11"/>
    <n v="11"/>
    <n v="11"/>
    <m/>
    <m/>
    <m/>
    <n v="12223.25863264940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222325863264941"/>
    <n v="0"/>
    <n v="0"/>
    <n v="0"/>
    <n v="0"/>
    <n v="0"/>
  </r>
  <r>
    <n v="69123"/>
    <n v="11"/>
    <n v="11"/>
    <n v="11"/>
    <n v="11"/>
    <m/>
    <m/>
    <m/>
    <n v="271.7798540582442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7177985405824421E-2"/>
    <n v="0"/>
    <n v="0"/>
    <n v="0"/>
    <n v="0"/>
    <n v="0"/>
  </r>
  <r>
    <n v="69123"/>
    <n v="11"/>
    <n v="11"/>
    <n v="11"/>
    <n v="11"/>
    <m/>
    <m/>
    <m/>
    <n v="39591.62822921665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9591628229216651"/>
    <n v="0"/>
    <n v="0"/>
    <n v="0"/>
    <n v="0"/>
    <n v="0"/>
  </r>
  <r>
    <n v="69123"/>
    <n v="11"/>
    <n v="11"/>
    <n v="11"/>
    <n v="11"/>
    <m/>
    <m/>
    <m/>
    <n v="29406.53815506603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9406538155066033"/>
    <n v="0"/>
    <n v="0"/>
    <n v="0"/>
    <n v="0"/>
    <n v="0"/>
  </r>
  <r>
    <n v="69123"/>
    <n v="11"/>
    <n v="11"/>
    <n v="11"/>
    <n v="11"/>
    <m/>
    <m/>
    <m/>
    <n v="13641.75148547331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3641751485473319"/>
    <n v="0"/>
    <n v="0"/>
    <n v="0"/>
    <n v="0"/>
    <n v="0"/>
  </r>
  <r>
    <n v="69123"/>
    <n v="11"/>
    <n v="11"/>
    <n v="11"/>
    <n v="11"/>
    <m/>
    <m/>
    <m/>
    <n v="33810.65601135782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3810656011357825"/>
    <n v="0"/>
    <n v="0"/>
    <n v="0"/>
    <n v="0"/>
    <n v="0"/>
  </r>
  <r>
    <n v="69123"/>
    <n v="11"/>
    <n v="11"/>
    <n v="11"/>
    <n v="11"/>
    <m/>
    <m/>
    <m/>
    <n v="11979.0721843246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1979072184324651"/>
    <n v="0"/>
    <n v="0"/>
    <n v="0"/>
    <n v="0"/>
    <n v="0"/>
  </r>
  <r>
    <n v="69123"/>
    <n v="11"/>
    <n v="11"/>
    <n v="11"/>
    <n v="11"/>
    <m/>
    <m/>
    <m/>
    <n v="48965.85723081151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8965857230811523"/>
    <n v="0"/>
    <n v="0"/>
    <n v="0"/>
    <n v="0"/>
    <n v="0"/>
  </r>
  <r>
    <n v="69123"/>
    <n v="11"/>
    <n v="11"/>
    <n v="11"/>
    <n v="11"/>
    <m/>
    <m/>
    <m/>
    <n v="48494.03645176075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8494036451760749"/>
    <n v="0"/>
    <n v="0"/>
    <n v="0"/>
    <n v="0"/>
    <n v="0"/>
  </r>
  <r>
    <n v="69123"/>
    <n v="11"/>
    <n v="11"/>
    <n v="11"/>
    <n v="11"/>
    <m/>
    <m/>
    <m/>
    <n v="43984.69298901694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3984692989016949"/>
    <n v="0"/>
    <n v="0"/>
    <n v="0"/>
    <n v="0"/>
    <n v="0"/>
  </r>
  <r>
    <n v="69123"/>
    <n v="11"/>
    <n v="11"/>
    <n v="11"/>
    <n v="11"/>
    <m/>
    <m/>
    <m/>
    <n v="39103.66454482747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9103664544827472"/>
    <n v="0"/>
    <n v="0"/>
    <n v="0"/>
    <n v="0"/>
    <n v="0"/>
  </r>
  <r>
    <n v="69123"/>
    <n v="11"/>
    <n v="11"/>
    <n v="11"/>
    <n v="11"/>
    <m/>
    <m/>
    <m/>
    <n v="69792.57095898108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.9792570958981086"/>
    <n v="0"/>
    <n v="0"/>
    <n v="0"/>
    <n v="0"/>
    <n v="0"/>
  </r>
  <r>
    <n v="69123"/>
    <n v="11"/>
    <n v="11"/>
    <n v="11"/>
    <n v="11"/>
    <m/>
    <m/>
    <m/>
    <n v="10803.14712568284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0803147125682848"/>
    <n v="0"/>
    <n v="0"/>
    <n v="0"/>
    <n v="0"/>
    <n v="0"/>
  </r>
  <r>
    <n v="69123"/>
    <n v="11"/>
    <n v="11"/>
    <n v="11"/>
    <n v="11"/>
    <m/>
    <m/>
    <m/>
    <n v="122821.5635291822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2.282156352918228"/>
    <n v="0"/>
    <n v="0"/>
    <n v="0"/>
    <n v="0"/>
    <n v="0"/>
  </r>
  <r>
    <n v="69123"/>
    <n v="11"/>
    <n v="11"/>
    <n v="11"/>
    <n v="11"/>
    <m/>
    <m/>
    <m/>
    <n v="64419.26452090279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.4419264520902795"/>
    <n v="0"/>
    <n v="0"/>
    <n v="0"/>
    <n v="0"/>
    <n v="0"/>
  </r>
  <r>
    <n v="69123"/>
    <n v="11"/>
    <n v="11"/>
    <n v="11"/>
    <n v="11"/>
    <m/>
    <m/>
    <m/>
    <n v="48609.21002484099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8609210024840994"/>
    <n v="0"/>
    <n v="0"/>
    <n v="0"/>
    <n v="0"/>
    <n v="0"/>
  </r>
  <r>
    <n v="69123"/>
    <n v="11"/>
    <n v="11"/>
    <n v="11"/>
    <n v="11"/>
    <m/>
    <m/>
    <m/>
    <n v="855.1161193861927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8.5511611938619267E-2"/>
    <n v="0"/>
    <n v="0"/>
    <n v="0"/>
    <n v="0"/>
    <n v="0"/>
  </r>
  <r>
    <n v="69123"/>
    <n v="11"/>
    <n v="11"/>
    <n v="11"/>
    <n v="11"/>
    <m/>
    <m/>
    <m/>
    <n v="11563.33648480376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1563336484803766"/>
    <n v="0"/>
    <n v="0"/>
    <n v="0"/>
    <n v="0"/>
    <n v="0"/>
  </r>
  <r>
    <n v="69123"/>
    <n v="11"/>
    <n v="11"/>
    <n v="11"/>
    <n v="11"/>
    <m/>
    <m/>
    <m/>
    <n v="78759.95643662077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7.8759956436620779"/>
    <n v="0"/>
    <n v="0"/>
    <n v="0"/>
    <n v="0"/>
    <n v="0"/>
  </r>
  <r>
    <n v="69123"/>
    <n v="11"/>
    <n v="11"/>
    <n v="11"/>
    <n v="11"/>
    <m/>
    <m/>
    <m/>
    <n v="10658.16321825707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0658163218257075"/>
    <n v="0"/>
    <n v="0"/>
    <n v="0"/>
    <n v="0"/>
    <n v="0"/>
  </r>
  <r>
    <n v="69123"/>
    <n v="11"/>
    <n v="11"/>
    <n v="11"/>
    <n v="11"/>
    <m/>
    <m/>
    <m/>
    <n v="17248.01088123307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7248010881233073"/>
    <n v="0"/>
    <n v="0"/>
    <n v="0"/>
    <n v="0"/>
    <n v="0"/>
  </r>
  <r>
    <n v="69123"/>
    <n v="11"/>
    <n v="11"/>
    <n v="11"/>
    <n v="12"/>
    <m/>
    <m/>
    <m/>
    <n v="3828.4482314962734"/>
    <s v="11 - zones bâties à prédominance d'habitat"/>
    <s v="Esp. urbain"/>
    <s v="11 - zones bâties à prédominance d'habitat"/>
    <s v="Esp. urbain"/>
    <s v="11 - zones bâties à prédominance d'habitat"/>
    <s v="Esp. urbain"/>
    <x v="4"/>
    <x v="0"/>
    <n v="0.38284482314962731"/>
    <n v="0"/>
    <n v="0"/>
    <n v="0"/>
    <n v="0"/>
    <n v="0"/>
  </r>
  <r>
    <n v="69123"/>
    <n v="11"/>
    <n v="11"/>
    <n v="11"/>
    <n v="11"/>
    <m/>
    <m/>
    <m/>
    <n v="52.3884536197545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2388453619754546E-3"/>
    <n v="0"/>
    <n v="0"/>
    <n v="0"/>
    <n v="0"/>
    <n v="0"/>
  </r>
  <r>
    <n v="69123"/>
    <n v="11"/>
    <n v="11"/>
    <n v="11"/>
    <n v="11"/>
    <m/>
    <m/>
    <m/>
    <n v="365454.2021376711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6.545420213767116"/>
    <n v="0"/>
    <n v="0"/>
    <n v="0"/>
    <n v="0"/>
    <n v="0"/>
  </r>
  <r>
    <n v="69123"/>
    <n v="11"/>
    <n v="11"/>
    <n v="11"/>
    <n v="12"/>
    <m/>
    <m/>
    <m/>
    <n v="7223.749053016274"/>
    <s v="11 - zones bâties à prédominance d'habitat"/>
    <s v="Esp. urbain"/>
    <s v="11 - zones bâties à prédominance d'habitat"/>
    <s v="Esp. urbain"/>
    <s v="11 - zones bâties à prédominance d'habitat"/>
    <s v="Esp. urbain"/>
    <x v="4"/>
    <x v="0"/>
    <n v="0.7223749053016274"/>
    <n v="0"/>
    <n v="0"/>
    <n v="0"/>
    <n v="0"/>
    <n v="0"/>
  </r>
  <r>
    <n v="69123"/>
    <n v="11"/>
    <n v="11"/>
    <n v="11"/>
    <n v="31"/>
    <m/>
    <m/>
    <m/>
    <n v="31736.202170778852"/>
    <s v="11 - zones bâties à prédominance d'habitat"/>
    <s v="Esp. urbain"/>
    <s v="11 - zones bâties à prédominance d'habitat"/>
    <s v="Esp. urbain"/>
    <s v="11 - zones bâties à prédominance d'habitat"/>
    <s v="Esp. urbain"/>
    <x v="1"/>
    <x v="1"/>
    <n v="3.1736202170778851"/>
    <n v="0"/>
    <n v="0"/>
    <n v="1"/>
    <n v="0"/>
    <n v="1"/>
  </r>
  <r>
    <n v="69123"/>
    <n v="11"/>
    <n v="11"/>
    <n v="11"/>
    <n v="42"/>
    <m/>
    <m/>
    <m/>
    <n v="9203.3888360703659"/>
    <s v="11 - zones bâties à prédominance d'habitat"/>
    <s v="Esp. urbain"/>
    <s v="11 - zones bâties à prédominance d'habitat"/>
    <s v="Esp. urbain"/>
    <s v="11 - zones bâties à prédominance d'habitat"/>
    <s v="Esp. urbain"/>
    <x v="5"/>
    <x v="0"/>
    <n v="0.92033888360703664"/>
    <n v="0"/>
    <n v="0"/>
    <n v="0"/>
    <n v="0"/>
    <n v="0"/>
  </r>
  <r>
    <n v="69123"/>
    <n v="11"/>
    <n v="11"/>
    <n v="11"/>
    <n v="11"/>
    <m/>
    <m/>
    <m/>
    <n v="188555.9166630365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8.855591666303656"/>
    <n v="0"/>
    <n v="0"/>
    <n v="0"/>
    <n v="0"/>
    <n v="0"/>
  </r>
  <r>
    <n v="69123"/>
    <n v="11"/>
    <n v="11"/>
    <n v="11"/>
    <n v="11"/>
    <m/>
    <m/>
    <m/>
    <n v="65188.41440423999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.5188414404239996"/>
    <n v="0"/>
    <n v="0"/>
    <n v="0"/>
    <n v="0"/>
    <n v="0"/>
  </r>
  <r>
    <n v="69123"/>
    <n v="11"/>
    <n v="11"/>
    <n v="11"/>
    <n v="11"/>
    <m/>
    <m/>
    <m/>
    <n v="36662.29805913440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6662298059134408"/>
    <n v="0"/>
    <n v="0"/>
    <n v="0"/>
    <n v="0"/>
    <n v="0"/>
  </r>
  <r>
    <n v="69123"/>
    <n v="11"/>
    <n v="11"/>
    <n v="11"/>
    <n v="11"/>
    <m/>
    <m/>
    <m/>
    <n v="57022.68392552932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7022683925529325"/>
    <n v="0"/>
    <n v="0"/>
    <n v="0"/>
    <n v="0"/>
    <n v="0"/>
  </r>
  <r>
    <n v="69123"/>
    <n v="11"/>
    <n v="11"/>
    <n v="11"/>
    <n v="11"/>
    <m/>
    <m/>
    <m/>
    <n v="307873.7518023672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0.787375180236722"/>
    <n v="0"/>
    <n v="0"/>
    <n v="0"/>
    <n v="0"/>
    <n v="0"/>
  </r>
  <r>
    <n v="69123"/>
    <n v="11"/>
    <n v="11"/>
    <n v="11"/>
    <n v="11"/>
    <m/>
    <m/>
    <m/>
    <n v="79929.7106113394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7.992971061133944"/>
    <n v="0"/>
    <n v="0"/>
    <n v="0"/>
    <n v="0"/>
    <n v="0"/>
  </r>
  <r>
    <n v="69123"/>
    <n v="11"/>
    <n v="31"/>
    <n v="11"/>
    <n v="11"/>
    <m/>
    <m/>
    <m/>
    <n v="51489.028139691545"/>
    <s v="11 - zones bâties à prédominance d'habitat"/>
    <s v="Esp. urbain"/>
    <s v="31 - extraction de matériaux, décharges, chantiers"/>
    <s v="Esp. en mutation"/>
    <s v="11 - zones bâties à prédominance d'habitat"/>
    <s v="Esp. urbain"/>
    <x v="0"/>
    <x v="0"/>
    <n v="5.1489028139691548"/>
    <n v="1"/>
    <n v="1"/>
    <n v="0"/>
    <n v="0"/>
    <n v="1"/>
  </r>
  <r>
    <n v="69123"/>
    <n v="31"/>
    <n v="31"/>
    <n v="11"/>
    <n v="11"/>
    <m/>
    <m/>
    <m/>
    <n v="0.77910827048919351"/>
    <s v="31 - extraction de matériaux, décharges, chantiers"/>
    <s v="Esp. en mutation"/>
    <s v="31 - extraction de matériaux, décharges, chantiers"/>
    <s v="Esp. en mutation"/>
    <s v="11 - zones bâties à prédominance d'habitat"/>
    <s v="Esp. urbain"/>
    <x v="0"/>
    <x v="0"/>
    <n v="7.7910827048919344E-5"/>
    <n v="0"/>
    <n v="1"/>
    <n v="0"/>
    <n v="1"/>
    <n v="1"/>
  </r>
  <r>
    <n v="69123"/>
    <n v="31"/>
    <n v="31"/>
    <n v="11"/>
    <n v="11"/>
    <m/>
    <m/>
    <m/>
    <n v="2.9491720538491197"/>
    <s v="31 - extraction de matériaux, décharges, chantiers"/>
    <s v="Esp. en mutation"/>
    <s v="31 - extraction de matériaux, décharges, chantiers"/>
    <s v="Esp. en mutation"/>
    <s v="11 - zones bâties à prédominance d'habitat"/>
    <s v="Esp. urbain"/>
    <x v="0"/>
    <x v="0"/>
    <n v="2.9491720538491199E-4"/>
    <n v="0"/>
    <n v="1"/>
    <n v="0"/>
    <n v="1"/>
    <n v="1"/>
  </r>
  <r>
    <n v="69123"/>
    <n v="31"/>
    <n v="31"/>
    <n v="11"/>
    <n v="11"/>
    <m/>
    <m/>
    <m/>
    <n v="1.11411800951897"/>
    <s v="31 - extraction de matériaux, décharges, chantiers"/>
    <s v="Esp. en mutation"/>
    <s v="31 - extraction de matériaux, décharges, chantiers"/>
    <s v="Esp. en mutation"/>
    <s v="11 - zones bâties à prédominance d'habitat"/>
    <s v="Esp. urbain"/>
    <x v="0"/>
    <x v="0"/>
    <n v="1.11411800951897E-4"/>
    <n v="0"/>
    <n v="1"/>
    <n v="0"/>
    <n v="1"/>
    <n v="1"/>
  </r>
  <r>
    <n v="69123"/>
    <n v="31"/>
    <n v="31"/>
    <n v="11"/>
    <n v="11"/>
    <m/>
    <m/>
    <m/>
    <n v="1.4052128943671676"/>
    <s v="31 - extraction de matériaux, décharges, chantiers"/>
    <s v="Esp. en mutation"/>
    <s v="31 - extraction de matériaux, décharges, chantiers"/>
    <s v="Esp. en mutation"/>
    <s v="11 - zones bâties à prédominance d'habitat"/>
    <s v="Esp. urbain"/>
    <x v="0"/>
    <x v="0"/>
    <n v="1.4052128943671676E-4"/>
    <n v="0"/>
    <n v="1"/>
    <n v="0"/>
    <n v="1"/>
    <n v="1"/>
  </r>
  <r>
    <n v="69123"/>
    <n v="31"/>
    <n v="31"/>
    <n v="11"/>
    <n v="11"/>
    <m/>
    <m/>
    <m/>
    <n v="5.1885734214033974E-2"/>
    <s v="31 - extraction de matériaux, décharges, chantiers"/>
    <s v="Esp. en mutation"/>
    <s v="31 - extraction de matériaux, décharges, chantiers"/>
    <s v="Esp. en mutation"/>
    <s v="11 - zones bâties à prédominance d'habitat"/>
    <s v="Esp. urbain"/>
    <x v="0"/>
    <x v="0"/>
    <n v="5.1885734214033975E-6"/>
    <n v="0"/>
    <n v="1"/>
    <n v="0"/>
    <n v="1"/>
    <n v="1"/>
  </r>
  <r>
    <n v="69123"/>
    <n v="90"/>
    <n v="31"/>
    <n v="11"/>
    <n v="11"/>
    <m/>
    <m/>
    <m/>
    <n v="14271.940150195396"/>
    <s v="90 - espaces libres urbains"/>
    <s v="Esp. en mutation"/>
    <s v="31 - extraction de matériaux, décharges, chantiers"/>
    <s v="Esp. en mutation"/>
    <s v="11 - zones bâties à prédominance d'habitat"/>
    <s v="Esp. urbain"/>
    <x v="0"/>
    <x v="0"/>
    <n v="1.4271940150195397"/>
    <n v="0"/>
    <n v="1"/>
    <n v="0"/>
    <n v="1"/>
    <n v="1"/>
  </r>
  <r>
    <n v="69123"/>
    <n v="41"/>
    <n v="41"/>
    <n v="11"/>
    <n v="11"/>
    <m/>
    <m/>
    <m/>
    <n v="19722.595490184023"/>
    <s v="41 - espaces verts (parcs, jardins)"/>
    <s v="Esp. urbain"/>
    <s v="41 - espaces verts (parcs, jardins)"/>
    <s v="Esp. urbain"/>
    <s v="11 - zones bâties à prédominance d'habitat"/>
    <s v="Esp. urbain"/>
    <x v="0"/>
    <x v="0"/>
    <n v="1.9722595490184023"/>
    <n v="0"/>
    <n v="0"/>
    <n v="0"/>
    <n v="0"/>
    <n v="0"/>
  </r>
  <r>
    <n v="69123"/>
    <n v="61"/>
    <n v="61"/>
    <n v="11"/>
    <n v="11"/>
    <m/>
    <m/>
    <m/>
    <n v="3472.8805116346093"/>
    <s v="61 - feuillus dominants"/>
    <s v="Esp. naturel"/>
    <s v="61 - feuillus dominants"/>
    <s v="Esp. naturel"/>
    <s v="11 - zones bâties à prédominance d'habitat"/>
    <s v="Esp. urbain"/>
    <x v="0"/>
    <x v="0"/>
    <n v="0.34728805116346095"/>
    <n v="0"/>
    <n v="1"/>
    <n v="0"/>
    <n v="1"/>
    <n v="1"/>
  </r>
  <r>
    <n v="69266"/>
    <n v="11"/>
    <n v="11"/>
    <n v="11"/>
    <n v="11"/>
    <m/>
    <m/>
    <m/>
    <n v="30053.91830481541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0053918304815412"/>
    <n v="0"/>
    <n v="0"/>
    <n v="0"/>
    <n v="0"/>
    <n v="0"/>
  </r>
  <r>
    <n v="69266"/>
    <n v="11"/>
    <n v="11"/>
    <n v="11"/>
    <n v="11"/>
    <m/>
    <m/>
    <m/>
    <n v="97141.26879247004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9.7141268792470044"/>
    <n v="0"/>
    <n v="0"/>
    <n v="0"/>
    <n v="0"/>
    <n v="0"/>
  </r>
  <r>
    <n v="69266"/>
    <n v="11"/>
    <n v="11"/>
    <n v="11"/>
    <n v="11"/>
    <m/>
    <m/>
    <m/>
    <n v="89137.82790042740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8.91378279004274"/>
    <n v="0"/>
    <n v="0"/>
    <n v="0"/>
    <n v="0"/>
    <n v="0"/>
  </r>
  <r>
    <n v="69266"/>
    <n v="11"/>
    <n v="11"/>
    <n v="11"/>
    <n v="11"/>
    <m/>
    <m/>
    <m/>
    <n v="466.7301907354359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6673019073543591E-2"/>
    <n v="0"/>
    <n v="0"/>
    <n v="0"/>
    <n v="0"/>
    <n v="0"/>
  </r>
  <r>
    <n v="69266"/>
    <n v="11"/>
    <n v="11"/>
    <n v="11"/>
    <n v="11"/>
    <m/>
    <m/>
    <m/>
    <n v="20161.47696437321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0161476964373217"/>
    <n v="0"/>
    <n v="0"/>
    <n v="0"/>
    <n v="0"/>
    <n v="0"/>
  </r>
  <r>
    <n v="69266"/>
    <n v="11"/>
    <n v="11"/>
    <n v="11"/>
    <n v="11"/>
    <m/>
    <m/>
    <m/>
    <n v="135496.6379423025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3.549663794230254"/>
    <n v="0"/>
    <n v="0"/>
    <n v="0"/>
    <n v="0"/>
    <n v="0"/>
  </r>
  <r>
    <n v="69266"/>
    <n v="11"/>
    <n v="11"/>
    <n v="11"/>
    <n v="11"/>
    <m/>
    <m/>
    <m/>
    <n v="47610.76513107874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7610765131078736"/>
    <n v="0"/>
    <n v="0"/>
    <n v="0"/>
    <n v="0"/>
    <n v="0"/>
  </r>
  <r>
    <n v="69266"/>
    <n v="11"/>
    <n v="11"/>
    <n v="11"/>
    <n v="11"/>
    <m/>
    <m/>
    <m/>
    <n v="10966.98222962576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0966982229625761"/>
    <n v="0"/>
    <n v="0"/>
    <n v="0"/>
    <n v="0"/>
    <n v="0"/>
  </r>
  <r>
    <n v="69266"/>
    <n v="11"/>
    <n v="11"/>
    <n v="11"/>
    <n v="11"/>
    <m/>
    <m/>
    <m/>
    <n v="2374.801522984022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23748015229840222"/>
    <n v="0"/>
    <n v="0"/>
    <n v="0"/>
    <n v="0"/>
    <n v="0"/>
  </r>
  <r>
    <n v="69266"/>
    <n v="11"/>
    <n v="11"/>
    <n v="11"/>
    <n v="11"/>
    <m/>
    <m/>
    <m/>
    <n v="45854.00937099247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5854009370992479"/>
    <n v="0"/>
    <n v="0"/>
    <n v="0"/>
    <n v="0"/>
    <n v="0"/>
  </r>
  <r>
    <n v="69266"/>
    <n v="11"/>
    <n v="11"/>
    <n v="11"/>
    <n v="11"/>
    <m/>
    <m/>
    <m/>
    <n v="30142.16776124264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0142167761242642"/>
    <n v="0"/>
    <n v="0"/>
    <n v="0"/>
    <n v="0"/>
    <n v="0"/>
  </r>
  <r>
    <n v="69266"/>
    <n v="11"/>
    <n v="11"/>
    <n v="11"/>
    <n v="11"/>
    <m/>
    <m/>
    <m/>
    <n v="72719.99437128509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7.2719994371285095"/>
    <n v="0"/>
    <n v="0"/>
    <n v="0"/>
    <n v="0"/>
    <n v="0"/>
  </r>
  <r>
    <n v="69266"/>
    <n v="11"/>
    <n v="11"/>
    <n v="11"/>
    <n v="11"/>
    <m/>
    <m/>
    <m/>
    <n v="54770.94103376695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4770941033766958"/>
    <n v="0"/>
    <n v="0"/>
    <n v="0"/>
    <n v="0"/>
    <n v="0"/>
  </r>
  <r>
    <n v="69266"/>
    <n v="11"/>
    <n v="11"/>
    <n v="11"/>
    <n v="11"/>
    <m/>
    <m/>
    <m/>
    <n v="111719.0664017993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1.17190664017993"/>
    <n v="0"/>
    <n v="0"/>
    <n v="0"/>
    <n v="0"/>
    <n v="0"/>
  </r>
  <r>
    <n v="69266"/>
    <n v="11"/>
    <n v="11"/>
    <n v="11"/>
    <n v="11"/>
    <m/>
    <m/>
    <m/>
    <n v="37680.82215476042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7680822154760425"/>
    <n v="0"/>
    <n v="0"/>
    <n v="0"/>
    <n v="0"/>
    <n v="0"/>
  </r>
  <r>
    <n v="69266"/>
    <n v="11"/>
    <n v="11"/>
    <n v="11"/>
    <n v="11"/>
    <m/>
    <m/>
    <m/>
    <n v="56685.73428270428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6685734282704283"/>
    <n v="0"/>
    <n v="0"/>
    <n v="0"/>
    <n v="0"/>
    <n v="0"/>
  </r>
  <r>
    <n v="69266"/>
    <n v="11"/>
    <n v="11"/>
    <n v="11"/>
    <n v="11"/>
    <m/>
    <m/>
    <m/>
    <n v="44683.63890883950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4683638908839507"/>
    <n v="0"/>
    <n v="0"/>
    <n v="0"/>
    <n v="0"/>
    <n v="0"/>
  </r>
  <r>
    <n v="69266"/>
    <n v="11"/>
    <n v="11"/>
    <n v="11"/>
    <n v="11"/>
    <m/>
    <m/>
    <m/>
    <n v="26518.45556660290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6518455566602901"/>
    <n v="0"/>
    <n v="0"/>
    <n v="0"/>
    <n v="0"/>
    <n v="0"/>
  </r>
  <r>
    <n v="69266"/>
    <n v="11"/>
    <n v="11"/>
    <n v="11"/>
    <n v="11"/>
    <m/>
    <m/>
    <m/>
    <n v="4259.881084612305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42598810846123053"/>
    <n v="0"/>
    <n v="0"/>
    <n v="0"/>
    <n v="0"/>
    <n v="0"/>
  </r>
  <r>
    <n v="69266"/>
    <n v="11"/>
    <n v="11"/>
    <n v="11"/>
    <n v="11"/>
    <m/>
    <m/>
    <m/>
    <n v="3446.032106650774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34460321066507743"/>
    <n v="0"/>
    <n v="0"/>
    <n v="0"/>
    <n v="0"/>
    <n v="0"/>
  </r>
  <r>
    <n v="69266"/>
    <n v="11"/>
    <n v="11"/>
    <n v="11"/>
    <n v="11"/>
    <m/>
    <m/>
    <m/>
    <n v="102291.6655228741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0.229166552287413"/>
    <n v="0"/>
    <n v="0"/>
    <n v="0"/>
    <n v="0"/>
    <n v="0"/>
  </r>
  <r>
    <n v="69266"/>
    <n v="11"/>
    <n v="11"/>
    <n v="11"/>
    <n v="11"/>
    <m/>
    <m/>
    <m/>
    <n v="20538.40775082800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0538407750828003"/>
    <n v="0"/>
    <n v="0"/>
    <n v="0"/>
    <n v="0"/>
    <n v="0"/>
  </r>
  <r>
    <n v="69266"/>
    <n v="11"/>
    <n v="11"/>
    <n v="11"/>
    <n v="11"/>
    <m/>
    <m/>
    <m/>
    <n v="19130.21914071318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9130219140713187"/>
    <n v="0"/>
    <n v="0"/>
    <n v="0"/>
    <n v="0"/>
    <n v="0"/>
  </r>
  <r>
    <n v="69266"/>
    <n v="11"/>
    <n v="11"/>
    <n v="11"/>
    <n v="11"/>
    <m/>
    <m/>
    <m/>
    <n v="110338.8498378023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1.03388498378024"/>
    <n v="0"/>
    <n v="0"/>
    <n v="0"/>
    <n v="0"/>
    <n v="0"/>
  </r>
  <r>
    <n v="69266"/>
    <n v="11"/>
    <n v="11"/>
    <n v="11"/>
    <n v="11"/>
    <m/>
    <m/>
    <m/>
    <n v="63456.16790211314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.3456167902113148"/>
    <n v="0"/>
    <n v="0"/>
    <n v="0"/>
    <n v="0"/>
    <n v="0"/>
  </r>
  <r>
    <n v="69266"/>
    <n v="11"/>
    <n v="11"/>
    <n v="11"/>
    <n v="11"/>
    <m/>
    <m/>
    <m/>
    <n v="66820.97205756808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.6820972057568087"/>
    <n v="0"/>
    <n v="0"/>
    <n v="0"/>
    <n v="0"/>
    <n v="0"/>
  </r>
  <r>
    <n v="69266"/>
    <n v="11"/>
    <n v="11"/>
    <n v="11"/>
    <n v="11"/>
    <m/>
    <m/>
    <m/>
    <n v="31158.30588518307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1158305885183077"/>
    <n v="0"/>
    <n v="0"/>
    <n v="0"/>
    <n v="0"/>
    <n v="0"/>
  </r>
  <r>
    <n v="69266"/>
    <n v="11"/>
    <n v="11"/>
    <n v="11"/>
    <n v="11"/>
    <m/>
    <m/>
    <m/>
    <n v="225976.2404010912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2.597624040109125"/>
    <n v="0"/>
    <n v="0"/>
    <n v="0"/>
    <n v="0"/>
    <n v="0"/>
  </r>
  <r>
    <n v="69266"/>
    <n v="11"/>
    <n v="11"/>
    <n v="11"/>
    <n v="11"/>
    <m/>
    <m/>
    <m/>
    <n v="90936.31937253131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9.0936319372531322"/>
    <n v="0"/>
    <n v="0"/>
    <n v="0"/>
    <n v="0"/>
    <n v="0"/>
  </r>
  <r>
    <n v="69266"/>
    <n v="11"/>
    <n v="11"/>
    <n v="11"/>
    <n v="11"/>
    <m/>
    <m/>
    <m/>
    <n v="24655.94431746237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4655944317462377"/>
    <n v="0"/>
    <n v="0"/>
    <n v="0"/>
    <n v="0"/>
    <n v="0"/>
  </r>
  <r>
    <n v="69266"/>
    <n v="11"/>
    <n v="11"/>
    <n v="11"/>
    <n v="11"/>
    <m/>
    <m/>
    <m/>
    <n v="65430.48421476711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.543048421476712"/>
    <n v="0"/>
    <n v="0"/>
    <n v="0"/>
    <n v="0"/>
    <n v="0"/>
  </r>
  <r>
    <n v="69266"/>
    <n v="11"/>
    <n v="11"/>
    <n v="11"/>
    <n v="11"/>
    <m/>
    <m/>
    <m/>
    <n v="31370.73376021817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1370733760218172"/>
    <n v="0"/>
    <n v="0"/>
    <n v="0"/>
    <n v="0"/>
    <n v="0"/>
  </r>
  <r>
    <n v="69266"/>
    <n v="11"/>
    <n v="11"/>
    <n v="11"/>
    <n v="11"/>
    <m/>
    <m/>
    <m/>
    <n v="30072.4410204323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0072441020432312"/>
    <n v="0"/>
    <n v="0"/>
    <n v="0"/>
    <n v="0"/>
    <n v="0"/>
  </r>
  <r>
    <n v="69123"/>
    <n v="11"/>
    <n v="11"/>
    <n v="11"/>
    <n v="11"/>
    <m/>
    <m/>
    <m/>
    <n v="49456.50008530621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9456500085306212"/>
    <n v="0"/>
    <n v="0"/>
    <n v="0"/>
    <n v="0"/>
    <n v="0"/>
  </r>
  <r>
    <n v="69123"/>
    <n v="11"/>
    <n v="11"/>
    <n v="11"/>
    <n v="11"/>
    <m/>
    <m/>
    <m/>
    <n v="21997.39358849696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1997393588496963"/>
    <n v="0"/>
    <n v="0"/>
    <n v="0"/>
    <n v="0"/>
    <n v="0"/>
  </r>
  <r>
    <n v="69123"/>
    <n v="11"/>
    <n v="11"/>
    <n v="11"/>
    <n v="11"/>
    <m/>
    <m/>
    <m/>
    <n v="14120.87954176372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4120879541763725"/>
    <n v="0"/>
    <n v="0"/>
    <n v="0"/>
    <n v="0"/>
    <n v="0"/>
  </r>
  <r>
    <n v="69123"/>
    <n v="11"/>
    <n v="11"/>
    <n v="11"/>
    <n v="11"/>
    <m/>
    <m/>
    <m/>
    <n v="13471.74350753321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3471743507533211"/>
    <n v="0"/>
    <n v="0"/>
    <n v="0"/>
    <n v="0"/>
    <n v="0"/>
  </r>
  <r>
    <n v="69123"/>
    <n v="11"/>
    <n v="11"/>
    <n v="11"/>
    <n v="11"/>
    <m/>
    <m/>
    <m/>
    <n v="34652.71552692147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4652715526921476"/>
    <n v="0"/>
    <n v="0"/>
    <n v="0"/>
    <n v="0"/>
    <n v="0"/>
  </r>
  <r>
    <n v="69123"/>
    <n v="11"/>
    <n v="11"/>
    <n v="11"/>
    <n v="11"/>
    <m/>
    <m/>
    <m/>
    <n v="29213.72748108523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9213727481085234"/>
    <n v="0"/>
    <n v="0"/>
    <n v="0"/>
    <n v="0"/>
    <n v="0"/>
  </r>
  <r>
    <n v="69123"/>
    <n v="11"/>
    <n v="11"/>
    <n v="11"/>
    <n v="11"/>
    <m/>
    <m/>
    <m/>
    <n v="7045.948819345846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70459488193458464"/>
    <n v="0"/>
    <n v="0"/>
    <n v="0"/>
    <n v="0"/>
    <n v="0"/>
  </r>
  <r>
    <n v="69123"/>
    <n v="11"/>
    <n v="11"/>
    <n v="11"/>
    <n v="11"/>
    <m/>
    <m/>
    <m/>
    <n v="102618.9367923738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0.261893679237383"/>
    <n v="0"/>
    <n v="0"/>
    <n v="0"/>
    <n v="0"/>
    <n v="0"/>
  </r>
  <r>
    <n v="69123"/>
    <n v="11"/>
    <n v="11"/>
    <n v="11"/>
    <n v="11"/>
    <m/>
    <m/>
    <m/>
    <n v="10903.44435110976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0903444351109766"/>
    <n v="0"/>
    <n v="0"/>
    <n v="0"/>
    <n v="0"/>
    <n v="0"/>
  </r>
  <r>
    <n v="69123"/>
    <n v="11"/>
    <n v="11"/>
    <n v="11"/>
    <n v="11"/>
    <m/>
    <m/>
    <m/>
    <n v="23010.75976086292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3010759760862922"/>
    <n v="0"/>
    <n v="0"/>
    <n v="0"/>
    <n v="0"/>
    <n v="0"/>
  </r>
  <r>
    <n v="69123"/>
    <n v="11"/>
    <n v="11"/>
    <n v="11"/>
    <n v="11"/>
    <m/>
    <m/>
    <m/>
    <n v="55477.06326370735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5477063263707356"/>
    <n v="0"/>
    <n v="0"/>
    <n v="0"/>
    <n v="0"/>
    <n v="0"/>
  </r>
  <r>
    <n v="69123"/>
    <n v="11"/>
    <n v="11"/>
    <n v="11"/>
    <n v="11"/>
    <m/>
    <m/>
    <m/>
    <n v="34620.96232358253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4620962323582534"/>
    <n v="0"/>
    <n v="0"/>
    <n v="0"/>
    <n v="0"/>
    <n v="0"/>
  </r>
  <r>
    <n v="69123"/>
    <n v="11"/>
    <n v="11"/>
    <n v="11"/>
    <n v="11"/>
    <m/>
    <m/>
    <m/>
    <n v="22974.12967966328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297412967966328"/>
    <n v="0"/>
    <n v="0"/>
    <n v="0"/>
    <n v="0"/>
    <n v="0"/>
  </r>
  <r>
    <n v="69123"/>
    <n v="11"/>
    <n v="11"/>
    <n v="11"/>
    <n v="11"/>
    <m/>
    <m/>
    <m/>
    <n v="40533.19107299068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0533191072990684"/>
    <n v="0"/>
    <n v="0"/>
    <n v="0"/>
    <n v="0"/>
    <n v="0"/>
  </r>
  <r>
    <n v="69123"/>
    <n v="11"/>
    <n v="11"/>
    <n v="11"/>
    <n v="11"/>
    <m/>
    <m/>
    <m/>
    <n v="117693.1041954726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1.769310419547264"/>
    <n v="0"/>
    <n v="0"/>
    <n v="0"/>
    <n v="0"/>
    <n v="0"/>
  </r>
  <r>
    <n v="69123"/>
    <n v="11"/>
    <n v="11"/>
    <n v="11"/>
    <n v="11"/>
    <m/>
    <m/>
    <m/>
    <n v="61213.52676655034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.121352676655035"/>
    <n v="0"/>
    <n v="0"/>
    <n v="0"/>
    <n v="0"/>
    <n v="0"/>
  </r>
  <r>
    <n v="69123"/>
    <n v="11"/>
    <n v="11"/>
    <n v="11"/>
    <n v="11"/>
    <m/>
    <m/>
    <m/>
    <n v="46878.59715043300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6878597150433006"/>
    <n v="0"/>
    <n v="0"/>
    <n v="0"/>
    <n v="0"/>
    <n v="0"/>
  </r>
  <r>
    <n v="69123"/>
    <n v="11"/>
    <n v="11"/>
    <n v="11"/>
    <n v="11"/>
    <m/>
    <m/>
    <m/>
    <n v="15149.1917271200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5149191727120079"/>
    <n v="0"/>
    <n v="0"/>
    <n v="0"/>
    <n v="0"/>
    <n v="0"/>
  </r>
  <r>
    <n v="69123"/>
    <n v="11"/>
    <n v="11"/>
    <n v="11"/>
    <n v="11"/>
    <m/>
    <m/>
    <m/>
    <n v="24652.13111423887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4652131114238873"/>
    <n v="0"/>
    <n v="0"/>
    <n v="0"/>
    <n v="0"/>
    <n v="0"/>
  </r>
  <r>
    <n v="69123"/>
    <n v="11"/>
    <n v="11"/>
    <n v="11"/>
    <n v="11"/>
    <m/>
    <m/>
    <m/>
    <n v="154908.377747492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5.49083777474922"/>
    <n v="0"/>
    <n v="0"/>
    <n v="0"/>
    <n v="0"/>
    <n v="0"/>
  </r>
  <r>
    <n v="69123"/>
    <n v="11"/>
    <n v="11"/>
    <n v="11"/>
    <n v="11"/>
    <m/>
    <m/>
    <m/>
    <n v="98097.41144453920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9.8097411444539198"/>
    <n v="0"/>
    <n v="0"/>
    <n v="0"/>
    <n v="0"/>
    <n v="0"/>
  </r>
  <r>
    <n v="69123"/>
    <n v="11"/>
    <n v="11"/>
    <n v="11"/>
    <n v="11"/>
    <m/>
    <m/>
    <m/>
    <n v="18224.63589162877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8224635891628771"/>
    <n v="0"/>
    <n v="0"/>
    <n v="0"/>
    <n v="0"/>
    <n v="0"/>
  </r>
  <r>
    <n v="69123"/>
    <n v="11"/>
    <n v="11"/>
    <n v="11"/>
    <n v="11"/>
    <m/>
    <m/>
    <m/>
    <n v="62094.34460332450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.2094344603324503"/>
    <n v="0"/>
    <n v="0"/>
    <n v="0"/>
    <n v="0"/>
    <n v="0"/>
  </r>
  <r>
    <n v="69123"/>
    <n v="11"/>
    <n v="11"/>
    <n v="11"/>
    <n v="11"/>
    <m/>
    <m/>
    <m/>
    <n v="125616.8410431688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2.561684104316885"/>
    <n v="0"/>
    <n v="0"/>
    <n v="0"/>
    <n v="0"/>
    <n v="0"/>
  </r>
  <r>
    <n v="69123"/>
    <n v="11"/>
    <n v="11"/>
    <n v="11"/>
    <n v="11"/>
    <m/>
    <m/>
    <m/>
    <n v="78108.42254327876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7.8108422543278762"/>
    <n v="0"/>
    <n v="0"/>
    <n v="0"/>
    <n v="0"/>
    <n v="0"/>
  </r>
  <r>
    <n v="69123"/>
    <n v="11"/>
    <n v="11"/>
    <n v="11"/>
    <n v="11"/>
    <m/>
    <m/>
    <m/>
    <n v="31470.21068744703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1470210687447033"/>
    <n v="0"/>
    <n v="0"/>
    <n v="0"/>
    <n v="0"/>
    <n v="0"/>
  </r>
  <r>
    <n v="69123"/>
    <n v="11"/>
    <n v="11"/>
    <n v="11"/>
    <n v="11"/>
    <m/>
    <m/>
    <m/>
    <n v="11094.07064845482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1094070648454823"/>
    <n v="0"/>
    <n v="0"/>
    <n v="0"/>
    <n v="0"/>
    <n v="0"/>
  </r>
  <r>
    <n v="69123"/>
    <n v="11"/>
    <n v="11"/>
    <n v="11"/>
    <n v="11"/>
    <m/>
    <m/>
    <m/>
    <n v="23953.1458252518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3953145825251889"/>
    <n v="0"/>
    <n v="0"/>
    <n v="0"/>
    <n v="0"/>
    <n v="0"/>
  </r>
  <r>
    <n v="69123"/>
    <n v="11"/>
    <n v="11"/>
    <n v="11"/>
    <n v="11"/>
    <m/>
    <m/>
    <m/>
    <n v="86111.82973234447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8.6111829732344471"/>
    <n v="0"/>
    <n v="0"/>
    <n v="0"/>
    <n v="0"/>
    <n v="0"/>
  </r>
  <r>
    <n v="69123"/>
    <n v="11"/>
    <n v="11"/>
    <n v="11"/>
    <n v="11"/>
    <m/>
    <m/>
    <m/>
    <n v="15647.44856102289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5647448561022899"/>
    <n v="0"/>
    <n v="0"/>
    <n v="0"/>
    <n v="0"/>
    <n v="0"/>
  </r>
  <r>
    <n v="69123"/>
    <n v="11"/>
    <n v="11"/>
    <n v="11"/>
    <n v="11"/>
    <m/>
    <m/>
    <m/>
    <n v="33597.72368982811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3597723689828118"/>
    <n v="0"/>
    <n v="0"/>
    <n v="0"/>
    <n v="0"/>
    <n v="0"/>
  </r>
  <r>
    <n v="69123"/>
    <n v="11"/>
    <n v="11"/>
    <n v="11"/>
    <n v="11"/>
    <m/>
    <m/>
    <m/>
    <n v="26590.41464207111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6590414642071112"/>
    <n v="0"/>
    <n v="0"/>
    <n v="0"/>
    <n v="0"/>
    <n v="0"/>
  </r>
  <r>
    <n v="69123"/>
    <n v="11"/>
    <n v="11"/>
    <n v="11"/>
    <n v="31"/>
    <m/>
    <m/>
    <m/>
    <n v="11273.994687570423"/>
    <s v="11 - zones bâties à prédominance d'habitat"/>
    <s v="Esp. urbain"/>
    <s v="11 - zones bâties à prédominance d'habitat"/>
    <s v="Esp. urbain"/>
    <s v="11 - zones bâties à prédominance d'habitat"/>
    <s v="Esp. urbain"/>
    <x v="1"/>
    <x v="1"/>
    <n v="1.1273994687570423"/>
    <n v="0"/>
    <n v="0"/>
    <n v="1"/>
    <n v="0"/>
    <n v="1"/>
  </r>
  <r>
    <n v="69123"/>
    <n v="11"/>
    <n v="11"/>
    <n v="11"/>
    <n v="11"/>
    <m/>
    <m/>
    <m/>
    <n v="49461.07067210949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9461070672109502"/>
    <n v="0"/>
    <n v="0"/>
    <n v="0"/>
    <n v="0"/>
    <n v="0"/>
  </r>
  <r>
    <n v="69123"/>
    <n v="11"/>
    <n v="11"/>
    <n v="11"/>
    <n v="11"/>
    <m/>
    <m/>
    <m/>
    <n v="14565.67580045204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4565675800452049"/>
    <n v="0"/>
    <n v="0"/>
    <n v="0"/>
    <n v="0"/>
    <n v="0"/>
  </r>
  <r>
    <n v="69123"/>
    <n v="11"/>
    <n v="11"/>
    <n v="11"/>
    <n v="11"/>
    <m/>
    <m/>
    <m/>
    <n v="10015.22451114245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0015224511142455"/>
    <n v="0"/>
    <n v="0"/>
    <n v="0"/>
    <n v="0"/>
    <n v="0"/>
  </r>
  <r>
    <n v="69123"/>
    <n v="11"/>
    <n v="11"/>
    <n v="11"/>
    <n v="11"/>
    <m/>
    <m/>
    <m/>
    <n v="20731.54886389806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0731548863898062"/>
    <n v="0"/>
    <n v="0"/>
    <n v="0"/>
    <n v="0"/>
    <n v="0"/>
  </r>
  <r>
    <n v="69123"/>
    <n v="11"/>
    <n v="11"/>
    <n v="11"/>
    <n v="21"/>
    <m/>
    <m/>
    <m/>
    <n v="1196.3265649258519"/>
    <s v="11 - zones bâties à prédominance d'habitat"/>
    <s v="Esp. urbain"/>
    <s v="11 - zones bâties à prédominance d'habitat"/>
    <s v="Esp. urbain"/>
    <s v="11 - zones bâties à prédominance d'habitat"/>
    <s v="Esp. urbain"/>
    <x v="6"/>
    <x v="2"/>
    <n v="0.1196326564925852"/>
    <n v="0"/>
    <n v="0"/>
    <n v="1"/>
    <n v="0"/>
    <n v="1"/>
  </r>
  <r>
    <n v="69123"/>
    <n v="11"/>
    <n v="11"/>
    <n v="11"/>
    <n v="23"/>
    <m/>
    <m/>
    <m/>
    <n v="340.78124712400569"/>
    <s v="11 - zones bâties à prédominance d'habitat"/>
    <s v="Esp. urbain"/>
    <s v="11 - zones bâties à prédominance d'habitat"/>
    <s v="Esp. urbain"/>
    <s v="11 - zones bâties à prédominance d'habitat"/>
    <s v="Esp. urbain"/>
    <x v="7"/>
    <x v="2"/>
    <n v="3.407812471240057E-2"/>
    <n v="0"/>
    <n v="0"/>
    <n v="1"/>
    <n v="0"/>
    <n v="1"/>
  </r>
  <r>
    <n v="69123"/>
    <n v="11"/>
    <n v="11"/>
    <n v="11"/>
    <n v="11"/>
    <m/>
    <m/>
    <m/>
    <n v="23578.70262057858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3578702620578587"/>
    <n v="0"/>
    <n v="0"/>
    <n v="0"/>
    <n v="0"/>
    <n v="0"/>
  </r>
  <r>
    <n v="69123"/>
    <n v="11"/>
    <n v="11"/>
    <n v="11"/>
    <n v="11"/>
    <m/>
    <m/>
    <m/>
    <n v="54265.23781506102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426523781506102"/>
    <n v="0"/>
    <n v="0"/>
    <n v="0"/>
    <n v="0"/>
    <n v="0"/>
  </r>
  <r>
    <n v="69123"/>
    <n v="11"/>
    <n v="11"/>
    <n v="11"/>
    <n v="11"/>
    <m/>
    <m/>
    <m/>
    <n v="22462.90632414658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2462906324146581"/>
    <n v="0"/>
    <n v="0"/>
    <n v="0"/>
    <n v="0"/>
    <n v="0"/>
  </r>
  <r>
    <n v="69123"/>
    <n v="11"/>
    <n v="11"/>
    <n v="11"/>
    <n v="11"/>
    <m/>
    <m/>
    <m/>
    <n v="20882.44813385245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0882448133852458"/>
    <n v="0"/>
    <n v="0"/>
    <n v="0"/>
    <n v="0"/>
    <n v="0"/>
  </r>
  <r>
    <n v="69123"/>
    <n v="11"/>
    <n v="11"/>
    <n v="11"/>
    <n v="11"/>
    <m/>
    <m/>
    <m/>
    <n v="15333.89767561276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5333897675612762"/>
    <n v="0"/>
    <n v="0"/>
    <n v="0"/>
    <n v="0"/>
    <n v="0"/>
  </r>
  <r>
    <n v="69123"/>
    <n v="11"/>
    <n v="11"/>
    <n v="11"/>
    <n v="11"/>
    <m/>
    <m/>
    <m/>
    <n v="98261.12126333008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9.8261121263330082"/>
    <n v="0"/>
    <n v="0"/>
    <n v="0"/>
    <n v="0"/>
    <n v="0"/>
  </r>
  <r>
    <n v="69123"/>
    <n v="11"/>
    <n v="11"/>
    <n v="11"/>
    <n v="11"/>
    <m/>
    <m/>
    <m/>
    <n v="9532.456853945228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95324568539452281"/>
    <n v="0"/>
    <n v="0"/>
    <n v="0"/>
    <n v="0"/>
    <n v="0"/>
  </r>
  <r>
    <n v="69123"/>
    <n v="11"/>
    <n v="11"/>
    <n v="11"/>
    <n v="11"/>
    <m/>
    <m/>
    <m/>
    <n v="32696.48348564416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2696483485644166"/>
    <n v="0"/>
    <n v="0"/>
    <n v="0"/>
    <n v="0"/>
    <n v="0"/>
  </r>
  <r>
    <n v="69123"/>
    <n v="11"/>
    <n v="11"/>
    <n v="11"/>
    <n v="11"/>
    <m/>
    <m/>
    <m/>
    <n v="7781.775942185233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77817759421852328"/>
    <n v="0"/>
    <n v="0"/>
    <n v="0"/>
    <n v="0"/>
    <n v="0"/>
  </r>
  <r>
    <n v="69123"/>
    <n v="11"/>
    <n v="11"/>
    <n v="11"/>
    <n v="11"/>
    <m/>
    <m/>
    <m/>
    <n v="63132.61631708424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.3132616317084249"/>
    <n v="0"/>
    <n v="0"/>
    <n v="0"/>
    <n v="0"/>
    <n v="0"/>
  </r>
  <r>
    <n v="69123"/>
    <n v="11"/>
    <n v="11"/>
    <n v="11"/>
    <n v="11"/>
    <m/>
    <m/>
    <m/>
    <n v="27067.23106154727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706723106154727"/>
    <n v="0"/>
    <n v="0"/>
    <n v="0"/>
    <n v="0"/>
    <n v="0"/>
  </r>
  <r>
    <n v="69123"/>
    <n v="11"/>
    <n v="11"/>
    <n v="11"/>
    <n v="11"/>
    <m/>
    <m/>
    <m/>
    <n v="140585.3784808919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4.058537848089196"/>
    <n v="0"/>
    <n v="0"/>
    <n v="0"/>
    <n v="0"/>
    <n v="0"/>
  </r>
  <r>
    <n v="69123"/>
    <n v="11"/>
    <n v="11"/>
    <n v="11"/>
    <n v="11"/>
    <m/>
    <m/>
    <m/>
    <n v="15719.55094158382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5719550941583829"/>
    <n v="0"/>
    <n v="0"/>
    <n v="0"/>
    <n v="0"/>
    <n v="0"/>
  </r>
  <r>
    <n v="69123"/>
    <n v="11"/>
    <n v="11"/>
    <n v="11"/>
    <n v="11"/>
    <m/>
    <m/>
    <m/>
    <n v="14445.55594570204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4445555945702042"/>
    <n v="0"/>
    <n v="0"/>
    <n v="0"/>
    <n v="0"/>
    <n v="0"/>
  </r>
  <r>
    <n v="69123"/>
    <n v="11"/>
    <n v="11"/>
    <n v="11"/>
    <n v="11"/>
    <m/>
    <m/>
    <m/>
    <n v="61708.02199857742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.170802199857742"/>
    <n v="0"/>
    <n v="0"/>
    <n v="0"/>
    <n v="0"/>
    <n v="0"/>
  </r>
  <r>
    <n v="69123"/>
    <n v="11"/>
    <n v="11"/>
    <n v="11"/>
    <n v="11"/>
    <m/>
    <m/>
    <m/>
    <n v="48037.14543989647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8037145439896474"/>
    <n v="0"/>
    <n v="0"/>
    <n v="0"/>
    <n v="0"/>
    <n v="0"/>
  </r>
  <r>
    <n v="69123"/>
    <n v="11"/>
    <n v="11"/>
    <n v="11"/>
    <n v="11"/>
    <m/>
    <m/>
    <m/>
    <n v="16737.79632661052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6737796326610521"/>
    <n v="0"/>
    <n v="0"/>
    <n v="0"/>
    <n v="0"/>
    <n v="0"/>
  </r>
  <r>
    <n v="69123"/>
    <n v="11"/>
    <n v="11"/>
    <n v="11"/>
    <n v="11"/>
    <m/>
    <m/>
    <m/>
    <n v="55528.79686927675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5528796869276755"/>
    <n v="0"/>
    <n v="0"/>
    <n v="0"/>
    <n v="0"/>
    <n v="0"/>
  </r>
  <r>
    <n v="69123"/>
    <n v="11"/>
    <n v="11"/>
    <n v="11"/>
    <n v="11"/>
    <m/>
    <m/>
    <m/>
    <n v="5164.968596080388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51649685960803882"/>
    <n v="0"/>
    <n v="0"/>
    <n v="0"/>
    <n v="0"/>
    <n v="0"/>
  </r>
  <r>
    <n v="69123"/>
    <n v="11"/>
    <n v="11"/>
    <n v="11"/>
    <n v="31"/>
    <m/>
    <m/>
    <m/>
    <n v="10355.424862014517"/>
    <s v="11 - zones bâties à prédominance d'habitat"/>
    <s v="Esp. urbain"/>
    <s v="11 - zones bâties à prédominance d'habitat"/>
    <s v="Esp. urbain"/>
    <s v="11 - zones bâties à prédominance d'habitat"/>
    <s v="Esp. urbain"/>
    <x v="1"/>
    <x v="1"/>
    <n v="1.0355424862014517"/>
    <n v="0"/>
    <n v="0"/>
    <n v="1"/>
    <n v="0"/>
    <n v="1"/>
  </r>
  <r>
    <n v="69123"/>
    <n v="11"/>
    <n v="11"/>
    <n v="11"/>
    <n v="11"/>
    <m/>
    <m/>
    <m/>
    <n v="15460.28038636011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5460280386360112"/>
    <n v="0"/>
    <n v="0"/>
    <n v="0"/>
    <n v="0"/>
    <n v="0"/>
  </r>
  <r>
    <n v="69123"/>
    <n v="11"/>
    <n v="11"/>
    <n v="11"/>
    <n v="11"/>
    <m/>
    <m/>
    <m/>
    <n v="27530.84232757712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7530842327577125"/>
    <n v="0"/>
    <n v="0"/>
    <n v="0"/>
    <n v="0"/>
    <n v="0"/>
  </r>
  <r>
    <n v="69123"/>
    <n v="11"/>
    <n v="11"/>
    <n v="11"/>
    <n v="11"/>
    <m/>
    <m/>
    <m/>
    <n v="6143.896673888090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61438966738880907"/>
    <n v="0"/>
    <n v="0"/>
    <n v="0"/>
    <n v="0"/>
    <n v="0"/>
  </r>
  <r>
    <n v="69123"/>
    <n v="11"/>
    <n v="11"/>
    <n v="11"/>
    <n v="11"/>
    <m/>
    <m/>
    <m/>
    <n v="33981.99175539071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3981991755390712"/>
    <n v="0"/>
    <n v="0"/>
    <n v="0"/>
    <n v="0"/>
    <n v="0"/>
  </r>
  <r>
    <n v="69123"/>
    <n v="11"/>
    <n v="11"/>
    <n v="11"/>
    <n v="11"/>
    <m/>
    <m/>
    <m/>
    <n v="8172.511728336594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81725117283365944"/>
    <n v="0"/>
    <n v="0"/>
    <n v="0"/>
    <n v="0"/>
    <n v="0"/>
  </r>
  <r>
    <n v="69123"/>
    <n v="11"/>
    <n v="11"/>
    <n v="11"/>
    <n v="11"/>
    <m/>
    <m/>
    <m/>
    <n v="38520.13508158504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8520135081585045"/>
    <n v="0"/>
    <n v="0"/>
    <n v="0"/>
    <n v="0"/>
    <n v="0"/>
  </r>
  <r>
    <n v="69123"/>
    <n v="11"/>
    <n v="11"/>
    <n v="11"/>
    <n v="11"/>
    <m/>
    <m/>
    <m/>
    <n v="35844.81626867578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5844816268675785"/>
    <n v="0"/>
    <n v="0"/>
    <n v="0"/>
    <n v="0"/>
    <n v="0"/>
  </r>
  <r>
    <n v="69123"/>
    <n v="11"/>
    <n v="11"/>
    <n v="11"/>
    <n v="11"/>
    <m/>
    <m/>
    <m/>
    <n v="7848.258186350252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78482581863502532"/>
    <n v="0"/>
    <n v="0"/>
    <n v="0"/>
    <n v="0"/>
    <n v="0"/>
  </r>
  <r>
    <n v="69123"/>
    <n v="11"/>
    <n v="11"/>
    <n v="11"/>
    <n v="11"/>
    <m/>
    <m/>
    <m/>
    <n v="15774.74407970769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5774744079707697"/>
    <n v="0"/>
    <n v="0"/>
    <n v="0"/>
    <n v="0"/>
    <n v="0"/>
  </r>
  <r>
    <n v="69123"/>
    <n v="11"/>
    <n v="11"/>
    <n v="11"/>
    <n v="11"/>
    <m/>
    <m/>
    <m/>
    <n v="13014.81233554434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3014812335544348"/>
    <n v="0"/>
    <n v="0"/>
    <n v="0"/>
    <n v="0"/>
    <n v="0"/>
  </r>
  <r>
    <n v="69123"/>
    <n v="11"/>
    <n v="11"/>
    <n v="11"/>
    <n v="11"/>
    <m/>
    <m/>
    <m/>
    <n v="52416.2484313283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2416248431328318"/>
    <n v="0"/>
    <n v="0"/>
    <n v="0"/>
    <n v="0"/>
    <n v="0"/>
  </r>
  <r>
    <n v="69123"/>
    <n v="11"/>
    <n v="11"/>
    <n v="11"/>
    <n v="11"/>
    <m/>
    <m/>
    <m/>
    <n v="173706.9417503117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7.370694175031172"/>
    <n v="0"/>
    <n v="0"/>
    <n v="0"/>
    <n v="0"/>
    <n v="0"/>
  </r>
  <r>
    <n v="69123"/>
    <n v="11"/>
    <n v="11"/>
    <n v="11"/>
    <n v="11"/>
    <m/>
    <m/>
    <m/>
    <n v="13673.37339120623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3673373391206238"/>
    <n v="0"/>
    <n v="0"/>
    <n v="0"/>
    <n v="0"/>
    <n v="0"/>
  </r>
  <r>
    <n v="69123"/>
    <n v="11"/>
    <n v="11"/>
    <n v="11"/>
    <n v="11"/>
    <m/>
    <m/>
    <m/>
    <n v="18527.01871033581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8527018710335819"/>
    <n v="0"/>
    <n v="0"/>
    <n v="0"/>
    <n v="0"/>
    <n v="0"/>
  </r>
  <r>
    <n v="69123"/>
    <n v="11"/>
    <n v="11"/>
    <n v="11"/>
    <n v="11"/>
    <m/>
    <m/>
    <m/>
    <n v="6698.723102203713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6698723102203713"/>
    <n v="0"/>
    <n v="0"/>
    <n v="0"/>
    <n v="0"/>
    <n v="0"/>
  </r>
  <r>
    <n v="69123"/>
    <n v="11"/>
    <n v="11"/>
    <n v="11"/>
    <n v="11"/>
    <m/>
    <m/>
    <m/>
    <n v="6616.403434867535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6616403434867536"/>
    <n v="0"/>
    <n v="0"/>
    <n v="0"/>
    <n v="0"/>
    <n v="0"/>
  </r>
  <r>
    <n v="69123"/>
    <n v="11"/>
    <n v="11"/>
    <n v="11"/>
    <n v="11"/>
    <m/>
    <m/>
    <m/>
    <n v="46250.40575999934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6250405759999342"/>
    <n v="0"/>
    <n v="0"/>
    <n v="0"/>
    <n v="0"/>
    <n v="0"/>
  </r>
  <r>
    <n v="69123"/>
    <n v="11"/>
    <n v="11"/>
    <n v="11"/>
    <n v="11"/>
    <m/>
    <m/>
    <m/>
    <n v="199327.7225980096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9.932772259800963"/>
    <n v="0"/>
    <n v="0"/>
    <n v="0"/>
    <n v="0"/>
    <n v="0"/>
  </r>
  <r>
    <n v="69123"/>
    <n v="11"/>
    <n v="11"/>
    <n v="11"/>
    <n v="11"/>
    <m/>
    <m/>
    <m/>
    <n v="11696.23386527234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1696233865272345"/>
    <n v="0"/>
    <n v="0"/>
    <n v="0"/>
    <n v="0"/>
    <n v="0"/>
  </r>
  <r>
    <n v="69123"/>
    <n v="11"/>
    <n v="11"/>
    <n v="11"/>
    <n v="11"/>
    <m/>
    <m/>
    <m/>
    <n v="48142.23628293412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8142236282934121"/>
    <n v="0"/>
    <n v="0"/>
    <n v="0"/>
    <n v="0"/>
    <n v="0"/>
  </r>
  <r>
    <n v="69123"/>
    <n v="11"/>
    <n v="11"/>
    <n v="11"/>
    <n v="11"/>
    <m/>
    <m/>
    <m/>
    <n v="928.3142467676889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9.2831424676768887E-2"/>
    <n v="0"/>
    <n v="0"/>
    <n v="0"/>
    <n v="0"/>
    <n v="0"/>
  </r>
  <r>
    <n v="69123"/>
    <n v="11"/>
    <n v="11"/>
    <n v="11"/>
    <n v="11"/>
    <m/>
    <m/>
    <m/>
    <n v="28035.95757260722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8035957572607222"/>
    <n v="0"/>
    <n v="0"/>
    <n v="0"/>
    <n v="0"/>
    <n v="0"/>
  </r>
  <r>
    <n v="69123"/>
    <n v="11"/>
    <n v="11"/>
    <n v="11"/>
    <n v="11"/>
    <m/>
    <m/>
    <m/>
    <n v="19296.26473232423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9296264732324231"/>
    <n v="0"/>
    <n v="0"/>
    <n v="0"/>
    <n v="0"/>
    <n v="0"/>
  </r>
  <r>
    <n v="69123"/>
    <n v="11"/>
    <n v="11"/>
    <n v="11"/>
    <n v="11"/>
    <m/>
    <m/>
    <m/>
    <n v="43035.61310396430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3035613103964305"/>
    <n v="0"/>
    <n v="0"/>
    <n v="0"/>
    <n v="0"/>
    <n v="0"/>
  </r>
  <r>
    <n v="69123"/>
    <n v="11"/>
    <n v="11"/>
    <n v="11"/>
    <n v="11"/>
    <m/>
    <m/>
    <m/>
    <n v="39101.04054877189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9101040548771895"/>
    <n v="0"/>
    <n v="0"/>
    <n v="0"/>
    <n v="0"/>
    <n v="0"/>
  </r>
  <r>
    <n v="69123"/>
    <n v="11"/>
    <n v="11"/>
    <n v="11"/>
    <n v="11"/>
    <m/>
    <m/>
    <m/>
    <n v="48950.36560999811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8950365609998112"/>
    <n v="0"/>
    <n v="0"/>
    <n v="0"/>
    <n v="0"/>
    <n v="0"/>
  </r>
  <r>
    <n v="69123"/>
    <n v="11"/>
    <n v="11"/>
    <n v="11"/>
    <n v="11"/>
    <m/>
    <m/>
    <m/>
    <n v="10536.63221554841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0536632215548418"/>
    <n v="0"/>
    <n v="0"/>
    <n v="0"/>
    <n v="0"/>
    <n v="0"/>
  </r>
  <r>
    <n v="69123"/>
    <n v="11"/>
    <n v="11"/>
    <n v="11"/>
    <n v="11"/>
    <m/>
    <m/>
    <m/>
    <n v="15753.49074494027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5753490744940277"/>
    <n v="0"/>
    <n v="0"/>
    <n v="0"/>
    <n v="0"/>
    <n v="0"/>
  </r>
  <r>
    <n v="69123"/>
    <n v="11"/>
    <n v="11"/>
    <n v="11"/>
    <n v="11"/>
    <m/>
    <m/>
    <m/>
    <n v="647.0939362016840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.4709393620168407E-2"/>
    <n v="0"/>
    <n v="0"/>
    <n v="0"/>
    <n v="0"/>
    <n v="0"/>
  </r>
  <r>
    <n v="69123"/>
    <n v="11"/>
    <n v="11"/>
    <n v="11"/>
    <n v="11"/>
    <m/>
    <m/>
    <m/>
    <n v="100161.4233467092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0.016142334670928"/>
    <n v="0"/>
    <n v="0"/>
    <n v="0"/>
    <n v="0"/>
    <n v="0"/>
  </r>
  <r>
    <n v="69123"/>
    <n v="11"/>
    <n v="11"/>
    <n v="11"/>
    <n v="11"/>
    <m/>
    <m/>
    <m/>
    <n v="6180.70813967383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61807081396738339"/>
    <n v="0"/>
    <n v="0"/>
    <n v="0"/>
    <n v="0"/>
    <n v="0"/>
  </r>
  <r>
    <n v="69123"/>
    <n v="11"/>
    <n v="11"/>
    <n v="11"/>
    <n v="11"/>
    <m/>
    <m/>
    <m/>
    <n v="9400.531285193606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94005312851936074"/>
    <n v="0"/>
    <n v="0"/>
    <n v="0"/>
    <n v="0"/>
    <n v="0"/>
  </r>
  <r>
    <n v="69123"/>
    <n v="11"/>
    <n v="11"/>
    <n v="11"/>
    <n v="11"/>
    <m/>
    <m/>
    <m/>
    <n v="29541.46081063707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9541460810637075"/>
    <n v="0"/>
    <n v="0"/>
    <n v="0"/>
    <n v="0"/>
    <n v="0"/>
  </r>
  <r>
    <n v="69123"/>
    <n v="11"/>
    <n v="11"/>
    <n v="11"/>
    <n v="11"/>
    <m/>
    <m/>
    <m/>
    <n v="6343.598559980944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63435985599809441"/>
    <n v="0"/>
    <n v="0"/>
    <n v="0"/>
    <n v="0"/>
    <n v="0"/>
  </r>
  <r>
    <n v="69123"/>
    <n v="90"/>
    <n v="11"/>
    <n v="11"/>
    <n v="11"/>
    <m/>
    <m/>
    <m/>
    <n v="4427.3352520261451"/>
    <s v="90 - espaces libres urbains"/>
    <s v="Esp. en mutation"/>
    <s v="11 - zones bâties à prédominance d'habitat"/>
    <s v="Esp. urbain"/>
    <s v="11 - zones bâties à prédominance d'habitat"/>
    <s v="Esp. urbain"/>
    <x v="0"/>
    <x v="0"/>
    <n v="0.4427335252026145"/>
    <n v="1"/>
    <n v="0"/>
    <n v="0"/>
    <n v="1"/>
    <n v="0"/>
  </r>
  <r>
    <n v="69123"/>
    <n v="11"/>
    <n v="31"/>
    <n v="11"/>
    <n v="11"/>
    <m/>
    <m/>
    <m/>
    <n v="11323.924512271042"/>
    <s v="11 - zones bâties à prédominance d'habitat"/>
    <s v="Esp. urbain"/>
    <s v="31 - extraction de matériaux, décharges, chantiers"/>
    <s v="Esp. en mutation"/>
    <s v="11 - zones bâties à prédominance d'habitat"/>
    <s v="Esp. urbain"/>
    <x v="0"/>
    <x v="0"/>
    <n v="1.1323924512271042"/>
    <n v="1"/>
    <n v="1"/>
    <n v="0"/>
    <n v="0"/>
    <n v="1"/>
  </r>
  <r>
    <n v="69123"/>
    <n v="31"/>
    <n v="31"/>
    <n v="11"/>
    <n v="11"/>
    <m/>
    <m/>
    <m/>
    <n v="23186.758764836799"/>
    <s v="31 - extraction de matériaux, décharges, chantiers"/>
    <s v="Esp. en mutation"/>
    <s v="31 - extraction de matériaux, décharges, chantiers"/>
    <s v="Esp. en mutation"/>
    <s v="11 - zones bâties à prédominance d'habitat"/>
    <s v="Esp. urbain"/>
    <x v="0"/>
    <x v="0"/>
    <n v="2.3186758764836797"/>
    <n v="0"/>
    <n v="1"/>
    <n v="0"/>
    <n v="1"/>
    <n v="1"/>
  </r>
  <r>
    <n v="69123"/>
    <n v="31"/>
    <n v="31"/>
    <n v="11"/>
    <n v="11"/>
    <m/>
    <m/>
    <m/>
    <n v="0.60976225717350019"/>
    <s v="31 - extraction de matériaux, décharges, chantiers"/>
    <s v="Esp. en mutation"/>
    <s v="31 - extraction de matériaux, décharges, chantiers"/>
    <s v="Esp. en mutation"/>
    <s v="11 - zones bâties à prédominance d'habitat"/>
    <s v="Esp. urbain"/>
    <x v="0"/>
    <x v="0"/>
    <n v="6.0976225717350017E-5"/>
    <n v="0"/>
    <n v="1"/>
    <n v="0"/>
    <n v="1"/>
    <n v="1"/>
  </r>
  <r>
    <n v="69123"/>
    <n v="31"/>
    <n v="31"/>
    <n v="11"/>
    <n v="11"/>
    <m/>
    <m/>
    <m/>
    <n v="6.0094512069117627"/>
    <s v="31 - extraction de matériaux, décharges, chantiers"/>
    <s v="Esp. en mutation"/>
    <s v="31 - extraction de matériaux, décharges, chantiers"/>
    <s v="Esp. en mutation"/>
    <s v="11 - zones bâties à prédominance d'habitat"/>
    <s v="Esp. urbain"/>
    <x v="0"/>
    <x v="0"/>
    <n v="6.0094512069117632E-4"/>
    <n v="0"/>
    <n v="1"/>
    <n v="0"/>
    <n v="1"/>
    <n v="1"/>
  </r>
  <r>
    <n v="69123"/>
    <n v="41"/>
    <n v="41"/>
    <n v="11"/>
    <n v="11"/>
    <m/>
    <m/>
    <m/>
    <n v="5349.8668820967878"/>
    <s v="41 - espaces verts (parcs, jardins)"/>
    <s v="Esp. urbain"/>
    <s v="41 - espaces verts (parcs, jardins)"/>
    <s v="Esp. urbain"/>
    <s v="11 - zones bâties à prédominance d'habitat"/>
    <s v="Esp. urbain"/>
    <x v="0"/>
    <x v="0"/>
    <n v="0.53498668820967876"/>
    <n v="0"/>
    <n v="0"/>
    <n v="0"/>
    <n v="0"/>
    <n v="0"/>
  </r>
  <r>
    <n v="69123"/>
    <n v="90"/>
    <n v="90"/>
    <n v="11"/>
    <n v="11"/>
    <m/>
    <m/>
    <m/>
    <n v="25964.274419979731"/>
    <s v="90 - espaces libres urbains"/>
    <s v="Esp. en mutation"/>
    <s v="90 - espaces libres urbains"/>
    <s v="Esp. en mutation"/>
    <s v="11 - zones bâties à prédominance d'habitat"/>
    <s v="Esp. urbain"/>
    <x v="0"/>
    <x v="0"/>
    <n v="2.5964274419979732"/>
    <n v="0"/>
    <n v="1"/>
    <n v="0"/>
    <n v="1"/>
    <n v="1"/>
  </r>
  <r>
    <n v="69123"/>
    <n v="90"/>
    <n v="90"/>
    <n v="11"/>
    <n v="11"/>
    <m/>
    <m/>
    <m/>
    <n v="11397.243334370165"/>
    <s v="90 - espaces libres urbains"/>
    <s v="Esp. en mutation"/>
    <s v="90 - espaces libres urbains"/>
    <s v="Esp. en mutation"/>
    <s v="11 - zones bâties à prédominance d'habitat"/>
    <s v="Esp. urbain"/>
    <x v="0"/>
    <x v="0"/>
    <n v="1.1397243334370164"/>
    <n v="0"/>
    <n v="1"/>
    <n v="0"/>
    <n v="1"/>
    <n v="1"/>
  </r>
  <r>
    <n v="69266"/>
    <n v="11"/>
    <n v="11"/>
    <n v="11"/>
    <n v="11"/>
    <m/>
    <m/>
    <m/>
    <n v="48.1082667319582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8108266731958262E-3"/>
    <n v="0"/>
    <n v="0"/>
    <n v="0"/>
    <n v="0"/>
    <n v="0"/>
  </r>
  <r>
    <n v="69266"/>
    <n v="11"/>
    <n v="11"/>
    <n v="11"/>
    <n v="11"/>
    <m/>
    <m/>
    <m/>
    <n v="51285.75862142506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1285758621425064"/>
    <n v="0"/>
    <n v="0"/>
    <n v="0"/>
    <n v="0"/>
    <n v="0"/>
  </r>
  <r>
    <n v="69266"/>
    <n v="11"/>
    <n v="11"/>
    <n v="11"/>
    <n v="11"/>
    <m/>
    <m/>
    <m/>
    <n v="87132.64680435720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8.7132646804357208"/>
    <n v="0"/>
    <n v="0"/>
    <n v="0"/>
    <n v="0"/>
    <n v="0"/>
  </r>
  <r>
    <n v="69266"/>
    <n v="11"/>
    <n v="11"/>
    <n v="11"/>
    <n v="11"/>
    <m/>
    <m/>
    <m/>
    <n v="42237.05046755808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2237050467558079"/>
    <n v="0"/>
    <n v="0"/>
    <n v="0"/>
    <n v="0"/>
    <n v="0"/>
  </r>
  <r>
    <n v="69266"/>
    <n v="11"/>
    <n v="11"/>
    <n v="11"/>
    <n v="11"/>
    <m/>
    <m/>
    <m/>
    <n v="38573.17075865112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8573170758651125"/>
    <n v="0"/>
    <n v="0"/>
    <n v="0"/>
    <n v="0"/>
    <n v="0"/>
  </r>
  <r>
    <n v="69266"/>
    <n v="11"/>
    <n v="11"/>
    <n v="11"/>
    <n v="11"/>
    <m/>
    <m/>
    <m/>
    <n v="57274.31935615437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7274319356154377"/>
    <n v="0"/>
    <n v="0"/>
    <n v="0"/>
    <n v="0"/>
    <n v="0"/>
  </r>
  <r>
    <n v="69266"/>
    <n v="11"/>
    <n v="11"/>
    <n v="11"/>
    <n v="11"/>
    <m/>
    <m/>
    <m/>
    <n v="13859.34226037625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3859342260376255"/>
    <n v="0"/>
    <n v="0"/>
    <n v="0"/>
    <n v="0"/>
    <n v="0"/>
  </r>
  <r>
    <n v="69266"/>
    <n v="11"/>
    <n v="11"/>
    <n v="11"/>
    <n v="11"/>
    <m/>
    <m/>
    <m/>
    <n v="48933.36188006588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8933361880065878"/>
    <n v="0"/>
    <n v="0"/>
    <n v="0"/>
    <n v="0"/>
    <n v="0"/>
  </r>
  <r>
    <n v="69266"/>
    <n v="11"/>
    <n v="11"/>
    <n v="11"/>
    <n v="11"/>
    <m/>
    <m/>
    <m/>
    <n v="22398.14641839700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2398146418397"/>
    <n v="0"/>
    <n v="0"/>
    <n v="0"/>
    <n v="0"/>
    <n v="0"/>
  </r>
  <r>
    <n v="69266"/>
    <n v="11"/>
    <n v="11"/>
    <n v="11"/>
    <n v="11"/>
    <m/>
    <m/>
    <m/>
    <n v="173796.4117252861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7.379641172528618"/>
    <n v="0"/>
    <n v="0"/>
    <n v="0"/>
    <n v="0"/>
    <n v="0"/>
  </r>
  <r>
    <n v="69266"/>
    <n v="11"/>
    <n v="11"/>
    <n v="11"/>
    <n v="42"/>
    <m/>
    <m/>
    <m/>
    <n v="5704.2299266015971"/>
    <s v="11 - zones bâties à prédominance d'habitat"/>
    <s v="Esp. urbain"/>
    <s v="11 - zones bâties à prédominance d'habitat"/>
    <s v="Esp. urbain"/>
    <s v="11 - zones bâties à prédominance d'habitat"/>
    <s v="Esp. urbain"/>
    <x v="5"/>
    <x v="0"/>
    <n v="0.57042299266015972"/>
    <n v="0"/>
    <n v="0"/>
    <n v="0"/>
    <n v="0"/>
    <n v="0"/>
  </r>
  <r>
    <n v="69266"/>
    <n v="11"/>
    <n v="11"/>
    <n v="11"/>
    <n v="11"/>
    <m/>
    <m/>
    <m/>
    <n v="35727.07782011514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5727077820115141"/>
    <n v="0"/>
    <n v="0"/>
    <n v="0"/>
    <n v="0"/>
    <n v="0"/>
  </r>
  <r>
    <n v="69266"/>
    <n v="11"/>
    <n v="11"/>
    <n v="11"/>
    <n v="11"/>
    <m/>
    <m/>
    <m/>
    <n v="18770.97290991228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8770972909912285"/>
    <n v="0"/>
    <n v="0"/>
    <n v="0"/>
    <n v="0"/>
    <n v="0"/>
  </r>
  <r>
    <n v="69266"/>
    <n v="11"/>
    <n v="11"/>
    <n v="11"/>
    <n v="11"/>
    <m/>
    <m/>
    <m/>
    <n v="29165.88419904015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9165884199040155"/>
    <n v="0"/>
    <n v="0"/>
    <n v="0"/>
    <n v="0"/>
    <n v="0"/>
  </r>
  <r>
    <n v="69266"/>
    <n v="11"/>
    <n v="11"/>
    <n v="11"/>
    <n v="11"/>
    <m/>
    <m/>
    <m/>
    <n v="48020.20076190348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8020200761903489"/>
    <n v="0"/>
    <n v="0"/>
    <n v="0"/>
    <n v="0"/>
    <n v="0"/>
  </r>
  <r>
    <n v="69266"/>
    <n v="11"/>
    <n v="11"/>
    <n v="11"/>
    <n v="11"/>
    <m/>
    <m/>
    <m/>
    <n v="51137.48978053512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113748978053513"/>
    <n v="0"/>
    <n v="0"/>
    <n v="0"/>
    <n v="0"/>
    <n v="0"/>
  </r>
  <r>
    <n v="69266"/>
    <n v="11"/>
    <n v="11"/>
    <n v="11"/>
    <n v="11"/>
    <m/>
    <m/>
    <m/>
    <n v="16409.9276847595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6409927684759511"/>
    <n v="0"/>
    <n v="0"/>
    <n v="0"/>
    <n v="0"/>
    <n v="0"/>
  </r>
  <r>
    <n v="69266"/>
    <n v="11"/>
    <n v="11"/>
    <n v="11"/>
    <n v="11"/>
    <m/>
    <m/>
    <m/>
    <n v="8954.263678288109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89542636782881091"/>
    <n v="0"/>
    <n v="0"/>
    <n v="0"/>
    <n v="0"/>
    <n v="0"/>
  </r>
  <r>
    <n v="69266"/>
    <n v="11"/>
    <n v="11"/>
    <n v="11"/>
    <n v="11"/>
    <m/>
    <m/>
    <m/>
    <n v="7724.185551158014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77241855511580138"/>
    <n v="0"/>
    <n v="0"/>
    <n v="0"/>
    <n v="0"/>
    <n v="0"/>
  </r>
  <r>
    <n v="69266"/>
    <n v="11"/>
    <n v="11"/>
    <n v="11"/>
    <n v="11"/>
    <m/>
    <m/>
    <m/>
    <n v="132681.4120650820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3.268141206508208"/>
    <n v="0"/>
    <n v="0"/>
    <n v="0"/>
    <n v="0"/>
    <n v="0"/>
  </r>
  <r>
    <n v="69266"/>
    <n v="11"/>
    <n v="11"/>
    <n v="11"/>
    <n v="11"/>
    <m/>
    <m/>
    <m/>
    <n v="35941.41531793793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5941415317937935"/>
    <n v="0"/>
    <n v="0"/>
    <n v="0"/>
    <n v="0"/>
    <n v="0"/>
  </r>
  <r>
    <n v="69266"/>
    <n v="11"/>
    <n v="11"/>
    <n v="11"/>
    <n v="11"/>
    <m/>
    <m/>
    <m/>
    <n v="46438.49416915906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6438494169159066"/>
    <n v="0"/>
    <n v="0"/>
    <n v="0"/>
    <n v="0"/>
    <n v="0"/>
  </r>
  <r>
    <n v="69266"/>
    <n v="11"/>
    <n v="11"/>
    <n v="11"/>
    <n v="11"/>
    <m/>
    <m/>
    <m/>
    <n v="3235.640965996056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32356409659960561"/>
    <n v="0"/>
    <n v="0"/>
    <n v="0"/>
    <n v="0"/>
    <n v="0"/>
  </r>
  <r>
    <n v="69266"/>
    <n v="11"/>
    <n v="11"/>
    <n v="11"/>
    <n v="11"/>
    <m/>
    <m/>
    <m/>
    <n v="68363.72112723835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.8363721127238355"/>
    <n v="0"/>
    <n v="0"/>
    <n v="0"/>
    <n v="0"/>
    <n v="0"/>
  </r>
  <r>
    <n v="69266"/>
    <n v="11"/>
    <n v="11"/>
    <n v="11"/>
    <n v="11"/>
    <m/>
    <m/>
    <m/>
    <n v="9731.239566981103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97312395669811036"/>
    <n v="0"/>
    <n v="0"/>
    <n v="0"/>
    <n v="0"/>
    <n v="0"/>
  </r>
  <r>
    <n v="69266"/>
    <n v="11"/>
    <n v="11"/>
    <n v="11"/>
    <n v="11"/>
    <m/>
    <m/>
    <m/>
    <n v="42788.7409224424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278874092244247"/>
    <n v="0"/>
    <n v="0"/>
    <n v="0"/>
    <n v="0"/>
    <n v="0"/>
  </r>
  <r>
    <n v="69266"/>
    <n v="11"/>
    <n v="11"/>
    <n v="11"/>
    <n v="11"/>
    <m/>
    <m/>
    <m/>
    <n v="8503.683856806066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85036838568060669"/>
    <n v="0"/>
    <n v="0"/>
    <n v="0"/>
    <n v="0"/>
    <n v="0"/>
  </r>
  <r>
    <n v="69266"/>
    <n v="11"/>
    <n v="11"/>
    <n v="11"/>
    <n v="11"/>
    <m/>
    <m/>
    <m/>
    <n v="8980.839099812448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89808390998124488"/>
    <n v="0"/>
    <n v="0"/>
    <n v="0"/>
    <n v="0"/>
    <n v="0"/>
  </r>
  <r>
    <n v="69266"/>
    <n v="11"/>
    <n v="11"/>
    <n v="11"/>
    <n v="11"/>
    <m/>
    <m/>
    <m/>
    <n v="109930.0673730900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0.993006737309006"/>
    <n v="0"/>
    <n v="0"/>
    <n v="0"/>
    <n v="0"/>
    <n v="0"/>
  </r>
  <r>
    <n v="69266"/>
    <n v="11"/>
    <n v="11"/>
    <n v="11"/>
    <n v="11"/>
    <m/>
    <m/>
    <m/>
    <n v="7534.637322398760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75346373223987606"/>
    <n v="0"/>
    <n v="0"/>
    <n v="0"/>
    <n v="0"/>
    <n v="0"/>
  </r>
  <r>
    <n v="69266"/>
    <n v="11"/>
    <n v="11"/>
    <n v="11"/>
    <n v="11"/>
    <m/>
    <m/>
    <m/>
    <n v="75311.30679886955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7.5311306798869557"/>
    <n v="0"/>
    <n v="0"/>
    <n v="0"/>
    <n v="0"/>
    <n v="0"/>
  </r>
  <r>
    <n v="69266"/>
    <n v="11"/>
    <n v="11"/>
    <n v="11"/>
    <n v="11"/>
    <m/>
    <m/>
    <m/>
    <n v="12343.04133569487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2343041335694875"/>
    <n v="0"/>
    <n v="0"/>
    <n v="0"/>
    <n v="0"/>
    <n v="0"/>
  </r>
  <r>
    <n v="69266"/>
    <n v="11"/>
    <n v="11"/>
    <n v="11"/>
    <n v="11"/>
    <m/>
    <m/>
    <m/>
    <n v="10193.64859409187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0193648594091871"/>
    <n v="0"/>
    <n v="0"/>
    <n v="0"/>
    <n v="0"/>
    <n v="0"/>
  </r>
  <r>
    <n v="69266"/>
    <n v="11"/>
    <n v="11"/>
    <n v="11"/>
    <n v="11"/>
    <m/>
    <m/>
    <m/>
    <n v="48830.48888377178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8830488883771785"/>
    <n v="0"/>
    <n v="0"/>
    <n v="0"/>
    <n v="0"/>
    <n v="0"/>
  </r>
  <r>
    <n v="69266"/>
    <n v="11"/>
    <n v="11"/>
    <n v="11"/>
    <n v="11"/>
    <m/>
    <m/>
    <m/>
    <n v="34060.86708303973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4060867083039739"/>
    <n v="0"/>
    <n v="0"/>
    <n v="0"/>
    <n v="0"/>
    <n v="0"/>
  </r>
  <r>
    <n v="69266"/>
    <n v="11"/>
    <n v="11"/>
    <n v="11"/>
    <n v="11"/>
    <m/>
    <m/>
    <m/>
    <n v="56826.44268313862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6826442683138625"/>
    <n v="0"/>
    <n v="0"/>
    <n v="0"/>
    <n v="0"/>
    <n v="0"/>
  </r>
  <r>
    <n v="69266"/>
    <n v="11"/>
    <n v="11"/>
    <n v="11"/>
    <n v="11"/>
    <m/>
    <m/>
    <m/>
    <n v="41305.85371457574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130585371457574"/>
    <n v="0"/>
    <n v="0"/>
    <n v="0"/>
    <n v="0"/>
    <n v="0"/>
  </r>
  <r>
    <n v="69266"/>
    <n v="11"/>
    <n v="11"/>
    <n v="11"/>
    <n v="11"/>
    <m/>
    <m/>
    <m/>
    <n v="14939.67579851258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4939675798512588"/>
    <n v="0"/>
    <n v="0"/>
    <n v="0"/>
    <n v="0"/>
    <n v="0"/>
  </r>
  <r>
    <n v="69266"/>
    <n v="11"/>
    <n v="11"/>
    <n v="11"/>
    <n v="11"/>
    <m/>
    <m/>
    <m/>
    <n v="7913.183185383467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79131831853834678"/>
    <n v="0"/>
    <n v="0"/>
    <n v="0"/>
    <n v="0"/>
    <n v="0"/>
  </r>
  <r>
    <n v="69266"/>
    <n v="11"/>
    <n v="11"/>
    <n v="11"/>
    <n v="11"/>
    <m/>
    <m/>
    <m/>
    <n v="11510.89465299605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1510894652996053"/>
    <n v="0"/>
    <n v="0"/>
    <n v="0"/>
    <n v="0"/>
    <n v="0"/>
  </r>
  <r>
    <n v="69266"/>
    <n v="11"/>
    <n v="11"/>
    <n v="11"/>
    <n v="11"/>
    <m/>
    <m/>
    <m/>
    <n v="39157.52978741769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9157529787417698"/>
    <n v="0"/>
    <n v="0"/>
    <n v="0"/>
    <n v="0"/>
    <n v="0"/>
  </r>
  <r>
    <n v="69266"/>
    <n v="11"/>
    <n v="11"/>
    <n v="11"/>
    <n v="11"/>
    <m/>
    <m/>
    <m/>
    <n v="8845.418377359606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88454183773596073"/>
    <n v="0"/>
    <n v="0"/>
    <n v="0"/>
    <n v="0"/>
    <n v="0"/>
  </r>
  <r>
    <n v="69266"/>
    <n v="11"/>
    <n v="11"/>
    <n v="11"/>
    <n v="11"/>
    <m/>
    <m/>
    <m/>
    <n v="127153.346019635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2.715334601963541"/>
    <n v="0"/>
    <n v="0"/>
    <n v="0"/>
    <n v="0"/>
    <n v="0"/>
  </r>
  <r>
    <n v="69123"/>
    <n v="11"/>
    <n v="11"/>
    <n v="11"/>
    <n v="11"/>
    <m/>
    <m/>
    <m/>
    <n v="5614.673103746351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56146731037463515"/>
    <n v="0"/>
    <n v="0"/>
    <n v="0"/>
    <n v="0"/>
    <n v="0"/>
  </r>
  <r>
    <n v="69123"/>
    <n v="11"/>
    <n v="11"/>
    <n v="11"/>
    <n v="11"/>
    <m/>
    <m/>
    <m/>
    <n v="1434.557076380651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14345570763806514"/>
    <n v="0"/>
    <n v="0"/>
    <n v="0"/>
    <n v="0"/>
    <n v="0"/>
  </r>
  <r>
    <n v="69123"/>
    <n v="11"/>
    <n v="11"/>
    <n v="11"/>
    <n v="11"/>
    <m/>
    <m/>
    <m/>
    <n v="1275.404336484439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12754043364844392"/>
    <n v="0"/>
    <n v="0"/>
    <n v="0"/>
    <n v="0"/>
    <n v="0"/>
  </r>
  <r>
    <n v="69123"/>
    <n v="11"/>
    <n v="11"/>
    <n v="11"/>
    <n v="11"/>
    <m/>
    <m/>
    <m/>
    <n v="5995.293467388870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59952934673888703"/>
    <n v="0"/>
    <n v="0"/>
    <n v="0"/>
    <n v="0"/>
    <n v="0"/>
  </r>
  <r>
    <n v="69123"/>
    <n v="11"/>
    <n v="11"/>
    <n v="11"/>
    <n v="11"/>
    <m/>
    <m/>
    <m/>
    <n v="1560.300952271253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15603009522712533"/>
    <n v="0"/>
    <n v="0"/>
    <n v="0"/>
    <n v="0"/>
    <n v="0"/>
  </r>
  <r>
    <n v="69123"/>
    <n v="11"/>
    <n v="11"/>
    <n v="11"/>
    <n v="11"/>
    <m/>
    <m/>
    <m/>
    <n v="3853.963642544791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38539636425447915"/>
    <n v="0"/>
    <n v="0"/>
    <n v="0"/>
    <n v="0"/>
    <n v="0"/>
  </r>
  <r>
    <n v="69123"/>
    <n v="11"/>
    <n v="11"/>
    <n v="11"/>
    <n v="11"/>
    <m/>
    <m/>
    <m/>
    <n v="1041.559566427959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10415595664279599"/>
    <n v="0"/>
    <n v="0"/>
    <n v="0"/>
    <n v="0"/>
    <n v="0"/>
  </r>
  <r>
    <n v="69123"/>
    <n v="11"/>
    <n v="11"/>
    <n v="11"/>
    <n v="11"/>
    <m/>
    <m/>
    <m/>
    <n v="10340.59690062193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0340596900621937"/>
    <n v="0"/>
    <n v="0"/>
    <n v="0"/>
    <n v="0"/>
    <n v="0"/>
  </r>
  <r>
    <n v="69266"/>
    <n v="11"/>
    <n v="11"/>
    <n v="11"/>
    <n v="11"/>
    <m/>
    <m/>
    <m/>
    <n v="9817.657875143884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98176578751438848"/>
    <n v="0"/>
    <n v="0"/>
    <n v="0"/>
    <n v="0"/>
    <n v="0"/>
  </r>
  <r>
    <n v="69123"/>
    <n v="12"/>
    <n v="12"/>
    <n v="12"/>
    <n v="12"/>
    <m/>
    <m/>
    <m/>
    <n v="73535.796448441004"/>
    <s v="12 - grands équipements urbains"/>
    <s v="Esp. urbain"/>
    <s v="12 - grands équipements urbains"/>
    <s v="Esp. urbain"/>
    <s v="12 - grands équipements urbains"/>
    <s v="Esp. urbain"/>
    <x v="4"/>
    <x v="0"/>
    <n v="7.3535796448441006"/>
    <n v="0"/>
    <n v="0"/>
    <n v="0"/>
    <n v="0"/>
    <n v="0"/>
  </r>
  <r>
    <n v="69123"/>
    <n v="12"/>
    <n v="12"/>
    <n v="12"/>
    <n v="90"/>
    <m/>
    <m/>
    <m/>
    <n v="50872.31509999714"/>
    <s v="12 - grands équipements urbains"/>
    <s v="Esp. urbain"/>
    <s v="12 - grands équipements urbains"/>
    <s v="Esp. urbain"/>
    <s v="12 - grands équipements urbains"/>
    <s v="Esp. urbain"/>
    <x v="2"/>
    <x v="1"/>
    <n v="5.0872315099997136"/>
    <n v="0"/>
    <n v="0"/>
    <n v="1"/>
    <n v="0"/>
    <n v="1"/>
  </r>
  <r>
    <n v="69123"/>
    <n v="12"/>
    <n v="12"/>
    <n v="12"/>
    <n v="12"/>
    <m/>
    <m/>
    <m/>
    <n v="126776.53053988592"/>
    <s v="12 - grands équipements urbains"/>
    <s v="Esp. urbain"/>
    <s v="12 - grands équipements urbains"/>
    <s v="Esp. urbain"/>
    <s v="12 - grands équipements urbains"/>
    <s v="Esp. urbain"/>
    <x v="4"/>
    <x v="0"/>
    <n v="12.677653053988593"/>
    <n v="0"/>
    <n v="0"/>
    <n v="0"/>
    <n v="0"/>
    <n v="0"/>
  </r>
  <r>
    <n v="69123"/>
    <n v="12"/>
    <n v="12"/>
    <n v="12"/>
    <n v="12"/>
    <m/>
    <m/>
    <m/>
    <n v="21876.051764671916"/>
    <s v="12 - grands équipements urbains"/>
    <s v="Esp. urbain"/>
    <s v="12 - grands équipements urbains"/>
    <s v="Esp. urbain"/>
    <s v="12 - grands équipements urbains"/>
    <s v="Esp. urbain"/>
    <x v="4"/>
    <x v="0"/>
    <n v="2.1876051764671915"/>
    <n v="0"/>
    <n v="0"/>
    <n v="0"/>
    <n v="0"/>
    <n v="0"/>
  </r>
  <r>
    <n v="69123"/>
    <n v="12"/>
    <n v="12"/>
    <n v="12"/>
    <n v="12"/>
    <m/>
    <m/>
    <m/>
    <n v="31116.65560822684"/>
    <s v="12 - grands équipements urbains"/>
    <s v="Esp. urbain"/>
    <s v="12 - grands équipements urbains"/>
    <s v="Esp. urbain"/>
    <s v="12 - grands équipements urbains"/>
    <s v="Esp. urbain"/>
    <x v="4"/>
    <x v="0"/>
    <n v="3.1116655608226842"/>
    <n v="0"/>
    <n v="0"/>
    <n v="0"/>
    <n v="0"/>
    <n v="0"/>
  </r>
  <r>
    <n v="69123"/>
    <n v="12"/>
    <n v="12"/>
    <n v="12"/>
    <n v="12"/>
    <m/>
    <m/>
    <m/>
    <n v="11089.831668987612"/>
    <s v="12 - grands équipements urbains"/>
    <s v="Esp. urbain"/>
    <s v="12 - grands équipements urbains"/>
    <s v="Esp. urbain"/>
    <s v="12 - grands équipements urbains"/>
    <s v="Esp. urbain"/>
    <x v="4"/>
    <x v="0"/>
    <n v="1.1089831668987611"/>
    <n v="0"/>
    <n v="0"/>
    <n v="0"/>
    <n v="0"/>
    <n v="0"/>
  </r>
  <r>
    <n v="69123"/>
    <n v="12"/>
    <n v="12"/>
    <n v="12"/>
    <n v="12"/>
    <m/>
    <m/>
    <m/>
    <n v="20937.210882472871"/>
    <s v="12 - grands équipements urbains"/>
    <s v="Esp. urbain"/>
    <s v="12 - grands équipements urbains"/>
    <s v="Esp. urbain"/>
    <s v="12 - grands équipements urbains"/>
    <s v="Esp. urbain"/>
    <x v="4"/>
    <x v="0"/>
    <n v="2.0937210882472872"/>
    <n v="0"/>
    <n v="0"/>
    <n v="0"/>
    <n v="0"/>
    <n v="0"/>
  </r>
  <r>
    <n v="69123"/>
    <n v="12"/>
    <n v="12"/>
    <n v="12"/>
    <n v="12"/>
    <m/>
    <m/>
    <m/>
    <n v="34961.158765401109"/>
    <s v="12 - grands équipements urbains"/>
    <s v="Esp. urbain"/>
    <s v="12 - grands équipements urbains"/>
    <s v="Esp. urbain"/>
    <s v="12 - grands équipements urbains"/>
    <s v="Esp. urbain"/>
    <x v="4"/>
    <x v="0"/>
    <n v="3.4961158765401108"/>
    <n v="0"/>
    <n v="0"/>
    <n v="0"/>
    <n v="0"/>
    <n v="0"/>
  </r>
  <r>
    <n v="69123"/>
    <n v="12"/>
    <n v="12"/>
    <n v="12"/>
    <n v="12"/>
    <m/>
    <m/>
    <m/>
    <n v="11290.787229418576"/>
    <s v="12 - grands équipements urbains"/>
    <s v="Esp. urbain"/>
    <s v="12 - grands équipements urbains"/>
    <s v="Esp. urbain"/>
    <s v="12 - grands équipements urbains"/>
    <s v="Esp. urbain"/>
    <x v="4"/>
    <x v="0"/>
    <n v="1.1290787229418577"/>
    <n v="0"/>
    <n v="0"/>
    <n v="0"/>
    <n v="0"/>
    <n v="0"/>
  </r>
  <r>
    <n v="69123"/>
    <n v="12"/>
    <n v="12"/>
    <n v="12"/>
    <n v="12"/>
    <m/>
    <m/>
    <m/>
    <n v="22917.762701570977"/>
    <s v="12 - grands équipements urbains"/>
    <s v="Esp. urbain"/>
    <s v="12 - grands équipements urbains"/>
    <s v="Esp. urbain"/>
    <s v="12 - grands équipements urbains"/>
    <s v="Esp. urbain"/>
    <x v="4"/>
    <x v="0"/>
    <n v="2.2917762701570976"/>
    <n v="0"/>
    <n v="0"/>
    <n v="0"/>
    <n v="0"/>
    <n v="0"/>
  </r>
  <r>
    <n v="69123"/>
    <n v="12"/>
    <n v="12"/>
    <n v="12"/>
    <n v="12"/>
    <m/>
    <m/>
    <m/>
    <n v="9032.4897068252449"/>
    <s v="12 - grands équipements urbains"/>
    <s v="Esp. urbain"/>
    <s v="12 - grands équipements urbains"/>
    <s v="Esp. urbain"/>
    <s v="12 - grands équipements urbains"/>
    <s v="Esp. urbain"/>
    <x v="4"/>
    <x v="0"/>
    <n v="0.90324897068252452"/>
    <n v="0"/>
    <n v="0"/>
    <n v="0"/>
    <n v="0"/>
    <n v="0"/>
  </r>
  <r>
    <n v="69123"/>
    <n v="12"/>
    <n v="12"/>
    <n v="12"/>
    <n v="12"/>
    <m/>
    <m/>
    <m/>
    <n v="25032.629808247118"/>
    <s v="12 - grands équipements urbains"/>
    <s v="Esp. urbain"/>
    <s v="12 - grands équipements urbains"/>
    <s v="Esp. urbain"/>
    <s v="12 - grands équipements urbains"/>
    <s v="Esp. urbain"/>
    <x v="4"/>
    <x v="0"/>
    <n v="2.503262980824712"/>
    <n v="0"/>
    <n v="0"/>
    <n v="0"/>
    <n v="0"/>
    <n v="0"/>
  </r>
  <r>
    <n v="69123"/>
    <n v="12"/>
    <n v="12"/>
    <n v="12"/>
    <n v="12"/>
    <m/>
    <m/>
    <m/>
    <n v="14922.087100294191"/>
    <s v="12 - grands équipements urbains"/>
    <s v="Esp. urbain"/>
    <s v="12 - grands équipements urbains"/>
    <s v="Esp. urbain"/>
    <s v="12 - grands équipements urbains"/>
    <s v="Esp. urbain"/>
    <x v="4"/>
    <x v="0"/>
    <n v="1.492208710029419"/>
    <n v="0"/>
    <n v="0"/>
    <n v="0"/>
    <n v="0"/>
    <n v="0"/>
  </r>
  <r>
    <n v="69123"/>
    <n v="12"/>
    <n v="12"/>
    <n v="12"/>
    <n v="12"/>
    <m/>
    <m/>
    <m/>
    <n v="10107.072437767192"/>
    <s v="12 - grands équipements urbains"/>
    <s v="Esp. urbain"/>
    <s v="12 - grands équipements urbains"/>
    <s v="Esp. urbain"/>
    <s v="12 - grands équipements urbains"/>
    <s v="Esp. urbain"/>
    <x v="4"/>
    <x v="0"/>
    <n v="1.0107072437767193"/>
    <n v="0"/>
    <n v="0"/>
    <n v="0"/>
    <n v="0"/>
    <n v="0"/>
  </r>
  <r>
    <n v="69123"/>
    <n v="12"/>
    <n v="12"/>
    <n v="12"/>
    <n v="12"/>
    <m/>
    <m/>
    <m/>
    <n v="17166.874748205562"/>
    <s v="12 - grands équipements urbains"/>
    <s v="Esp. urbain"/>
    <s v="12 - grands équipements urbains"/>
    <s v="Esp. urbain"/>
    <s v="12 - grands équipements urbains"/>
    <s v="Esp. urbain"/>
    <x v="4"/>
    <x v="0"/>
    <n v="1.7166874748205563"/>
    <n v="0"/>
    <n v="0"/>
    <n v="0"/>
    <n v="0"/>
    <n v="0"/>
  </r>
  <r>
    <n v="69123"/>
    <n v="12"/>
    <n v="12"/>
    <n v="12"/>
    <n v="12"/>
    <m/>
    <m/>
    <m/>
    <n v="14146.076351487523"/>
    <s v="12 - grands équipements urbains"/>
    <s v="Esp. urbain"/>
    <s v="12 - grands équipements urbains"/>
    <s v="Esp. urbain"/>
    <s v="12 - grands équipements urbains"/>
    <s v="Esp. urbain"/>
    <x v="4"/>
    <x v="0"/>
    <n v="1.4146076351487524"/>
    <n v="0"/>
    <n v="0"/>
    <n v="0"/>
    <n v="0"/>
    <n v="0"/>
  </r>
  <r>
    <n v="69123"/>
    <n v="12"/>
    <n v="12"/>
    <n v="12"/>
    <n v="12"/>
    <m/>
    <m/>
    <m/>
    <n v="16162.434377256173"/>
    <s v="12 - grands équipements urbains"/>
    <s v="Esp. urbain"/>
    <s v="12 - grands équipements urbains"/>
    <s v="Esp. urbain"/>
    <s v="12 - grands équipements urbains"/>
    <s v="Esp. urbain"/>
    <x v="4"/>
    <x v="0"/>
    <n v="1.6162434377256174"/>
    <n v="0"/>
    <n v="0"/>
    <n v="0"/>
    <n v="0"/>
    <n v="0"/>
  </r>
  <r>
    <n v="69123"/>
    <n v="12"/>
    <n v="12"/>
    <n v="12"/>
    <n v="12"/>
    <m/>
    <m/>
    <m/>
    <n v="19306.425730453637"/>
    <s v="12 - grands équipements urbains"/>
    <s v="Esp. urbain"/>
    <s v="12 - grands équipements urbains"/>
    <s v="Esp. urbain"/>
    <s v="12 - grands équipements urbains"/>
    <s v="Esp. urbain"/>
    <x v="4"/>
    <x v="0"/>
    <n v="1.9306425730453636"/>
    <n v="0"/>
    <n v="0"/>
    <n v="0"/>
    <n v="0"/>
    <n v="0"/>
  </r>
  <r>
    <n v="69123"/>
    <n v="12"/>
    <n v="12"/>
    <n v="12"/>
    <n v="12"/>
    <m/>
    <m/>
    <m/>
    <n v="354475.59325602307"/>
    <s v="12 - grands équipements urbains"/>
    <s v="Esp. urbain"/>
    <s v="12 - grands équipements urbains"/>
    <s v="Esp. urbain"/>
    <s v="12 - grands équipements urbains"/>
    <s v="Esp. urbain"/>
    <x v="4"/>
    <x v="0"/>
    <n v="35.447559325602306"/>
    <n v="0"/>
    <n v="0"/>
    <n v="0"/>
    <n v="0"/>
    <n v="0"/>
  </r>
  <r>
    <n v="69123"/>
    <n v="12"/>
    <n v="12"/>
    <n v="12"/>
    <n v="12"/>
    <m/>
    <m/>
    <m/>
    <n v="11861.139825830809"/>
    <s v="12 - grands équipements urbains"/>
    <s v="Esp. urbain"/>
    <s v="12 - grands équipements urbains"/>
    <s v="Esp. urbain"/>
    <s v="12 - grands équipements urbains"/>
    <s v="Esp. urbain"/>
    <x v="4"/>
    <x v="0"/>
    <n v="1.1861139825830809"/>
    <n v="0"/>
    <n v="0"/>
    <n v="0"/>
    <n v="0"/>
    <n v="0"/>
  </r>
  <r>
    <n v="69123"/>
    <n v="12"/>
    <n v="12"/>
    <n v="12"/>
    <n v="12"/>
    <m/>
    <m/>
    <m/>
    <n v="15157.264430059166"/>
    <s v="12 - grands équipements urbains"/>
    <s v="Esp. urbain"/>
    <s v="12 - grands équipements urbains"/>
    <s v="Esp. urbain"/>
    <s v="12 - grands équipements urbains"/>
    <s v="Esp. urbain"/>
    <x v="4"/>
    <x v="0"/>
    <n v="1.5157264430059165"/>
    <n v="0"/>
    <n v="0"/>
    <n v="0"/>
    <n v="0"/>
    <n v="0"/>
  </r>
  <r>
    <n v="69123"/>
    <n v="12"/>
    <n v="12"/>
    <n v="12"/>
    <n v="12"/>
    <m/>
    <m/>
    <m/>
    <n v="15235.527054172057"/>
    <s v="12 - grands équipements urbains"/>
    <s v="Esp. urbain"/>
    <s v="12 - grands équipements urbains"/>
    <s v="Esp. urbain"/>
    <s v="12 - grands équipements urbains"/>
    <s v="Esp. urbain"/>
    <x v="4"/>
    <x v="0"/>
    <n v="1.5235527054172056"/>
    <n v="0"/>
    <n v="0"/>
    <n v="0"/>
    <n v="0"/>
    <n v="0"/>
  </r>
  <r>
    <n v="69123"/>
    <n v="12"/>
    <n v="12"/>
    <n v="12"/>
    <n v="12"/>
    <m/>
    <m/>
    <m/>
    <n v="23349.717820911745"/>
    <s v="12 - grands équipements urbains"/>
    <s v="Esp. urbain"/>
    <s v="12 - grands équipements urbains"/>
    <s v="Esp. urbain"/>
    <s v="12 - grands équipements urbains"/>
    <s v="Esp. urbain"/>
    <x v="4"/>
    <x v="0"/>
    <n v="2.3349717820911744"/>
    <n v="0"/>
    <n v="0"/>
    <n v="0"/>
    <n v="0"/>
    <n v="0"/>
  </r>
  <r>
    <n v="69123"/>
    <n v="12"/>
    <n v="12"/>
    <n v="12"/>
    <n v="12"/>
    <m/>
    <m/>
    <m/>
    <n v="20490.966130523157"/>
    <s v="12 - grands équipements urbains"/>
    <s v="Esp. urbain"/>
    <s v="12 - grands équipements urbains"/>
    <s v="Esp. urbain"/>
    <s v="12 - grands équipements urbains"/>
    <s v="Esp. urbain"/>
    <x v="4"/>
    <x v="0"/>
    <n v="2.0490966130523156"/>
    <n v="0"/>
    <n v="0"/>
    <n v="0"/>
    <n v="0"/>
    <n v="0"/>
  </r>
  <r>
    <n v="69123"/>
    <n v="12"/>
    <n v="12"/>
    <n v="12"/>
    <n v="12"/>
    <m/>
    <m/>
    <m/>
    <n v="15641.181841405923"/>
    <s v="12 - grands équipements urbains"/>
    <s v="Esp. urbain"/>
    <s v="12 - grands équipements urbains"/>
    <s v="Esp. urbain"/>
    <s v="12 - grands équipements urbains"/>
    <s v="Esp. urbain"/>
    <x v="4"/>
    <x v="0"/>
    <n v="1.5641181841405924"/>
    <n v="0"/>
    <n v="0"/>
    <n v="0"/>
    <n v="0"/>
    <n v="0"/>
  </r>
  <r>
    <n v="69123"/>
    <n v="12"/>
    <n v="12"/>
    <n v="12"/>
    <n v="12"/>
    <m/>
    <m/>
    <m/>
    <n v="15609.94532474846"/>
    <s v="12 - grands équipements urbains"/>
    <s v="Esp. urbain"/>
    <s v="12 - grands équipements urbains"/>
    <s v="Esp. urbain"/>
    <s v="12 - grands équipements urbains"/>
    <s v="Esp. urbain"/>
    <x v="4"/>
    <x v="0"/>
    <n v="1.560994532474846"/>
    <n v="0"/>
    <n v="0"/>
    <n v="0"/>
    <n v="0"/>
    <n v="0"/>
  </r>
  <r>
    <n v="69123"/>
    <n v="12"/>
    <n v="12"/>
    <n v="12"/>
    <n v="12"/>
    <m/>
    <m/>
    <m/>
    <n v="15782.927454852941"/>
    <s v="12 - grands équipements urbains"/>
    <s v="Esp. urbain"/>
    <s v="12 - grands équipements urbains"/>
    <s v="Esp. urbain"/>
    <s v="12 - grands équipements urbains"/>
    <s v="Esp. urbain"/>
    <x v="4"/>
    <x v="0"/>
    <n v="1.5782927454852942"/>
    <n v="0"/>
    <n v="0"/>
    <n v="0"/>
    <n v="0"/>
    <n v="0"/>
  </r>
  <r>
    <n v="69123"/>
    <n v="12"/>
    <n v="12"/>
    <n v="12"/>
    <n v="12"/>
    <m/>
    <m/>
    <m/>
    <n v="174140.68900961746"/>
    <s v="12 - grands équipements urbains"/>
    <s v="Esp. urbain"/>
    <s v="12 - grands équipements urbains"/>
    <s v="Esp. urbain"/>
    <s v="12 - grands équipements urbains"/>
    <s v="Esp. urbain"/>
    <x v="4"/>
    <x v="0"/>
    <n v="17.414068900961745"/>
    <n v="0"/>
    <n v="0"/>
    <n v="0"/>
    <n v="0"/>
    <n v="0"/>
  </r>
  <r>
    <n v="69123"/>
    <n v="12"/>
    <n v="12"/>
    <n v="12"/>
    <n v="12"/>
    <m/>
    <m/>
    <m/>
    <n v="13064.295480167362"/>
    <s v="12 - grands équipements urbains"/>
    <s v="Esp. urbain"/>
    <s v="12 - grands équipements urbains"/>
    <s v="Esp. urbain"/>
    <s v="12 - grands équipements urbains"/>
    <s v="Esp. urbain"/>
    <x v="4"/>
    <x v="0"/>
    <n v="1.3064295480167363"/>
    <n v="0"/>
    <n v="0"/>
    <n v="0"/>
    <n v="0"/>
    <n v="0"/>
  </r>
  <r>
    <n v="69123"/>
    <n v="12"/>
    <n v="12"/>
    <n v="12"/>
    <n v="12"/>
    <m/>
    <m/>
    <m/>
    <n v="40867.715869230939"/>
    <s v="12 - grands équipements urbains"/>
    <s v="Esp. urbain"/>
    <s v="12 - grands équipements urbains"/>
    <s v="Esp. urbain"/>
    <s v="12 - grands équipements urbains"/>
    <s v="Esp. urbain"/>
    <x v="4"/>
    <x v="0"/>
    <n v="4.0867715869230938"/>
    <n v="0"/>
    <n v="0"/>
    <n v="0"/>
    <n v="0"/>
    <n v="0"/>
  </r>
  <r>
    <n v="69123"/>
    <n v="12"/>
    <n v="12"/>
    <n v="12"/>
    <n v="12"/>
    <m/>
    <m/>
    <m/>
    <n v="47304.67207902707"/>
    <s v="12 - grands équipements urbains"/>
    <s v="Esp. urbain"/>
    <s v="12 - grands équipements urbains"/>
    <s v="Esp. urbain"/>
    <s v="12 - grands équipements urbains"/>
    <s v="Esp. urbain"/>
    <x v="4"/>
    <x v="0"/>
    <n v="4.7304672079027066"/>
    <n v="0"/>
    <n v="0"/>
    <n v="0"/>
    <n v="0"/>
    <n v="0"/>
  </r>
  <r>
    <n v="69123"/>
    <n v="12"/>
    <n v="12"/>
    <n v="12"/>
    <n v="12"/>
    <m/>
    <m/>
    <m/>
    <n v="69948.387171343711"/>
    <s v="12 - grands équipements urbains"/>
    <s v="Esp. urbain"/>
    <s v="12 - grands équipements urbains"/>
    <s v="Esp. urbain"/>
    <s v="12 - grands équipements urbains"/>
    <s v="Esp. urbain"/>
    <x v="4"/>
    <x v="0"/>
    <n v="6.9948387171343711"/>
    <n v="0"/>
    <n v="0"/>
    <n v="0"/>
    <n v="0"/>
    <n v="0"/>
  </r>
  <r>
    <n v="69123"/>
    <n v="12"/>
    <n v="12"/>
    <n v="12"/>
    <n v="12"/>
    <m/>
    <m/>
    <m/>
    <n v="92733.025417148252"/>
    <s v="12 - grands équipements urbains"/>
    <s v="Esp. urbain"/>
    <s v="12 - grands équipements urbains"/>
    <s v="Esp. urbain"/>
    <s v="12 - grands équipements urbains"/>
    <s v="Esp. urbain"/>
    <x v="4"/>
    <x v="0"/>
    <n v="9.2733025417148252"/>
    <n v="0"/>
    <n v="0"/>
    <n v="0"/>
    <n v="0"/>
    <n v="0"/>
  </r>
  <r>
    <n v="69123"/>
    <n v="12"/>
    <n v="12"/>
    <n v="12"/>
    <n v="12"/>
    <m/>
    <m/>
    <m/>
    <n v="222642.73548604501"/>
    <s v="12 - grands équipements urbains"/>
    <s v="Esp. urbain"/>
    <s v="12 - grands équipements urbains"/>
    <s v="Esp. urbain"/>
    <s v="12 - grands équipements urbains"/>
    <s v="Esp. urbain"/>
    <x v="4"/>
    <x v="0"/>
    <n v="22.2642735486045"/>
    <n v="0"/>
    <n v="0"/>
    <n v="0"/>
    <n v="0"/>
    <n v="0"/>
  </r>
  <r>
    <n v="69123"/>
    <n v="12"/>
    <n v="12"/>
    <n v="12"/>
    <n v="12"/>
    <m/>
    <m/>
    <m/>
    <n v="305.38307586343308"/>
    <s v="12 - grands équipements urbains"/>
    <s v="Esp. urbain"/>
    <s v="12 - grands équipements urbains"/>
    <s v="Esp. urbain"/>
    <s v="12 - grands équipements urbains"/>
    <s v="Esp. urbain"/>
    <x v="4"/>
    <x v="0"/>
    <n v="3.0538307586343308E-2"/>
    <n v="0"/>
    <n v="0"/>
    <n v="0"/>
    <n v="0"/>
    <n v="0"/>
  </r>
  <r>
    <n v="69123"/>
    <n v="12"/>
    <n v="12"/>
    <n v="12"/>
    <n v="12"/>
    <m/>
    <m/>
    <m/>
    <n v="13279.19047208253"/>
    <s v="12 - grands équipements urbains"/>
    <s v="Esp. urbain"/>
    <s v="12 - grands équipements urbains"/>
    <s v="Esp. urbain"/>
    <s v="12 - grands équipements urbains"/>
    <s v="Esp. urbain"/>
    <x v="4"/>
    <x v="0"/>
    <n v="1.3279190472082529"/>
    <n v="0"/>
    <n v="0"/>
    <n v="0"/>
    <n v="0"/>
    <n v="0"/>
  </r>
  <r>
    <n v="69123"/>
    <n v="12"/>
    <n v="12"/>
    <n v="12"/>
    <n v="12"/>
    <m/>
    <m/>
    <m/>
    <n v="16017.204667613178"/>
    <s v="12 - grands équipements urbains"/>
    <s v="Esp. urbain"/>
    <s v="12 - grands équipements urbains"/>
    <s v="Esp. urbain"/>
    <s v="12 - grands équipements urbains"/>
    <s v="Esp. urbain"/>
    <x v="4"/>
    <x v="0"/>
    <n v="1.6017204667613179"/>
    <n v="0"/>
    <n v="0"/>
    <n v="0"/>
    <n v="0"/>
    <n v="0"/>
  </r>
  <r>
    <n v="69123"/>
    <n v="12"/>
    <n v="12"/>
    <n v="12"/>
    <n v="12"/>
    <m/>
    <m/>
    <m/>
    <n v="177247.85111336084"/>
    <s v="12 - grands équipements urbains"/>
    <s v="Esp. urbain"/>
    <s v="12 - grands équipements urbains"/>
    <s v="Esp. urbain"/>
    <s v="12 - grands équipements urbains"/>
    <s v="Esp. urbain"/>
    <x v="4"/>
    <x v="0"/>
    <n v="17.724785111336082"/>
    <n v="0"/>
    <n v="0"/>
    <n v="0"/>
    <n v="0"/>
    <n v="0"/>
  </r>
  <r>
    <n v="69123"/>
    <n v="12"/>
    <n v="12"/>
    <n v="12"/>
    <n v="12"/>
    <m/>
    <m/>
    <m/>
    <n v="18742.580127336278"/>
    <s v="12 - grands équipements urbains"/>
    <s v="Esp. urbain"/>
    <s v="12 - grands équipements urbains"/>
    <s v="Esp. urbain"/>
    <s v="12 - grands équipements urbains"/>
    <s v="Esp. urbain"/>
    <x v="4"/>
    <x v="0"/>
    <n v="1.8742580127336277"/>
    <n v="0"/>
    <n v="0"/>
    <n v="0"/>
    <n v="0"/>
    <n v="0"/>
  </r>
  <r>
    <n v="69123"/>
    <n v="12"/>
    <n v="12"/>
    <n v="12"/>
    <n v="12"/>
    <m/>
    <m/>
    <m/>
    <n v="737.43727745827073"/>
    <s v="12 - grands équipements urbains"/>
    <s v="Esp. urbain"/>
    <s v="12 - grands équipements urbains"/>
    <s v="Esp. urbain"/>
    <s v="12 - grands équipements urbains"/>
    <s v="Esp. urbain"/>
    <x v="4"/>
    <x v="0"/>
    <n v="7.3743727745827076E-2"/>
    <n v="0"/>
    <n v="0"/>
    <n v="0"/>
    <n v="0"/>
    <n v="0"/>
  </r>
  <r>
    <n v="69123"/>
    <n v="12"/>
    <n v="12"/>
    <n v="12"/>
    <n v="12"/>
    <m/>
    <m/>
    <m/>
    <n v="19578.573333787826"/>
    <s v="12 - grands équipements urbains"/>
    <s v="Esp. urbain"/>
    <s v="12 - grands équipements urbains"/>
    <s v="Esp. urbain"/>
    <s v="12 - grands équipements urbains"/>
    <s v="Esp. urbain"/>
    <x v="4"/>
    <x v="0"/>
    <n v="1.9578573333787825"/>
    <n v="0"/>
    <n v="0"/>
    <n v="0"/>
    <n v="0"/>
    <n v="0"/>
  </r>
  <r>
    <n v="69123"/>
    <n v="12"/>
    <n v="12"/>
    <n v="12"/>
    <n v="12"/>
    <m/>
    <m/>
    <m/>
    <n v="45046.985135132643"/>
    <s v="12 - grands équipements urbains"/>
    <s v="Esp. urbain"/>
    <s v="12 - grands équipements urbains"/>
    <s v="Esp. urbain"/>
    <s v="12 - grands équipements urbains"/>
    <s v="Esp. urbain"/>
    <x v="4"/>
    <x v="0"/>
    <n v="4.5046985135132642"/>
    <n v="0"/>
    <n v="0"/>
    <n v="0"/>
    <n v="0"/>
    <n v="0"/>
  </r>
  <r>
    <n v="69123"/>
    <n v="12"/>
    <n v="12"/>
    <n v="12"/>
    <n v="12"/>
    <m/>
    <m/>
    <m/>
    <n v="19250.191815132341"/>
    <s v="12 - grands équipements urbains"/>
    <s v="Esp. urbain"/>
    <s v="12 - grands équipements urbains"/>
    <s v="Esp. urbain"/>
    <s v="12 - grands équipements urbains"/>
    <s v="Esp. urbain"/>
    <x v="4"/>
    <x v="0"/>
    <n v="1.925019181513234"/>
    <n v="0"/>
    <n v="0"/>
    <n v="0"/>
    <n v="0"/>
    <n v="0"/>
  </r>
  <r>
    <n v="69123"/>
    <n v="12"/>
    <n v="12"/>
    <n v="12"/>
    <n v="12"/>
    <m/>
    <m/>
    <m/>
    <n v="201124.66258808339"/>
    <s v="12 - grands équipements urbains"/>
    <s v="Esp. urbain"/>
    <s v="12 - grands équipements urbains"/>
    <s v="Esp. urbain"/>
    <s v="12 - grands équipements urbains"/>
    <s v="Esp. urbain"/>
    <x v="4"/>
    <x v="0"/>
    <n v="20.11246625880834"/>
    <n v="0"/>
    <n v="0"/>
    <n v="0"/>
    <n v="0"/>
    <n v="0"/>
  </r>
  <r>
    <n v="69123"/>
    <n v="12"/>
    <n v="12"/>
    <n v="12"/>
    <n v="12"/>
    <m/>
    <m/>
    <m/>
    <n v="32121.317720361934"/>
    <s v="12 - grands équipements urbains"/>
    <s v="Esp. urbain"/>
    <s v="12 - grands équipements urbains"/>
    <s v="Esp. urbain"/>
    <s v="12 - grands équipements urbains"/>
    <s v="Esp. urbain"/>
    <x v="4"/>
    <x v="0"/>
    <n v="3.2121317720361935"/>
    <n v="0"/>
    <n v="0"/>
    <n v="0"/>
    <n v="0"/>
    <n v="0"/>
  </r>
  <r>
    <n v="69123"/>
    <n v="12"/>
    <n v="12"/>
    <n v="12"/>
    <n v="12"/>
    <m/>
    <m/>
    <m/>
    <n v="184.5273323699696"/>
    <s v="12 - grands équipements urbains"/>
    <s v="Esp. urbain"/>
    <s v="12 - grands équipements urbains"/>
    <s v="Esp. urbain"/>
    <s v="12 - grands équipements urbains"/>
    <s v="Esp. urbain"/>
    <x v="4"/>
    <x v="0"/>
    <n v="1.8452733236996959E-2"/>
    <n v="0"/>
    <n v="0"/>
    <n v="0"/>
    <n v="0"/>
    <n v="0"/>
  </r>
  <r>
    <n v="69123"/>
    <n v="12"/>
    <n v="12"/>
    <n v="12"/>
    <n v="12"/>
    <m/>
    <m/>
    <m/>
    <n v="31226.140805871255"/>
    <s v="12 - grands équipements urbains"/>
    <s v="Esp. urbain"/>
    <s v="12 - grands équipements urbains"/>
    <s v="Esp. urbain"/>
    <s v="12 - grands équipements urbains"/>
    <s v="Esp. urbain"/>
    <x v="4"/>
    <x v="0"/>
    <n v="3.1226140805871254"/>
    <n v="0"/>
    <n v="0"/>
    <n v="0"/>
    <n v="0"/>
    <n v="0"/>
  </r>
  <r>
    <n v="69123"/>
    <n v="12"/>
    <n v="12"/>
    <n v="12"/>
    <n v="12"/>
    <m/>
    <m/>
    <m/>
    <n v="105580.30920800804"/>
    <s v="12 - grands équipements urbains"/>
    <s v="Esp. urbain"/>
    <s v="12 - grands équipements urbains"/>
    <s v="Esp. urbain"/>
    <s v="12 - grands équipements urbains"/>
    <s v="Esp. urbain"/>
    <x v="4"/>
    <x v="0"/>
    <n v="10.558030920800803"/>
    <n v="0"/>
    <n v="0"/>
    <n v="0"/>
    <n v="0"/>
    <n v="0"/>
  </r>
  <r>
    <n v="69123"/>
    <n v="12"/>
    <n v="12"/>
    <n v="12"/>
    <n v="12"/>
    <m/>
    <m/>
    <m/>
    <n v="96815.361925882244"/>
    <s v="12 - grands équipements urbains"/>
    <s v="Esp. urbain"/>
    <s v="12 - grands équipements urbains"/>
    <s v="Esp. urbain"/>
    <s v="12 - grands équipements urbains"/>
    <s v="Esp. urbain"/>
    <x v="4"/>
    <x v="0"/>
    <n v="9.681536192588224"/>
    <n v="0"/>
    <n v="0"/>
    <n v="0"/>
    <n v="0"/>
    <n v="0"/>
  </r>
  <r>
    <n v="69123"/>
    <n v="12"/>
    <n v="12"/>
    <n v="12"/>
    <n v="12"/>
    <m/>
    <m/>
    <m/>
    <n v="10050.392283100424"/>
    <s v="12 - grands équipements urbains"/>
    <s v="Esp. urbain"/>
    <s v="12 - grands équipements urbains"/>
    <s v="Esp. urbain"/>
    <s v="12 - grands équipements urbains"/>
    <s v="Esp. urbain"/>
    <x v="4"/>
    <x v="0"/>
    <n v="1.0050392283100424"/>
    <n v="0"/>
    <n v="0"/>
    <n v="0"/>
    <n v="0"/>
    <n v="0"/>
  </r>
  <r>
    <n v="69123"/>
    <n v="12"/>
    <n v="12"/>
    <n v="12"/>
    <n v="12"/>
    <m/>
    <m/>
    <m/>
    <n v="11961.073799518401"/>
    <s v="12 - grands équipements urbains"/>
    <s v="Esp. urbain"/>
    <s v="12 - grands équipements urbains"/>
    <s v="Esp. urbain"/>
    <s v="12 - grands équipements urbains"/>
    <s v="Esp. urbain"/>
    <x v="4"/>
    <x v="0"/>
    <n v="1.19610737995184"/>
    <n v="0"/>
    <n v="0"/>
    <n v="0"/>
    <n v="0"/>
    <n v="0"/>
  </r>
  <r>
    <n v="69123"/>
    <n v="12"/>
    <n v="12"/>
    <n v="12"/>
    <n v="12"/>
    <m/>
    <m/>
    <m/>
    <n v="10363.871405601018"/>
    <s v="12 - grands équipements urbains"/>
    <s v="Esp. urbain"/>
    <s v="12 - grands équipements urbains"/>
    <s v="Esp. urbain"/>
    <s v="12 - grands équipements urbains"/>
    <s v="Esp. urbain"/>
    <x v="4"/>
    <x v="0"/>
    <n v="1.0363871405601017"/>
    <n v="0"/>
    <n v="0"/>
    <n v="0"/>
    <n v="0"/>
    <n v="0"/>
  </r>
  <r>
    <n v="69123"/>
    <n v="12"/>
    <n v="12"/>
    <n v="12"/>
    <n v="12"/>
    <m/>
    <m/>
    <m/>
    <n v="14.585627295225828"/>
    <s v="12 - grands équipements urbains"/>
    <s v="Esp. urbain"/>
    <s v="12 - grands équipements urbains"/>
    <s v="Esp. urbain"/>
    <s v="12 - grands équipements urbains"/>
    <s v="Esp. urbain"/>
    <x v="4"/>
    <x v="0"/>
    <n v="1.4585627295225828E-3"/>
    <n v="0"/>
    <n v="0"/>
    <n v="0"/>
    <n v="0"/>
    <n v="0"/>
  </r>
  <r>
    <n v="69123"/>
    <n v="12"/>
    <n v="12"/>
    <n v="12"/>
    <n v="12"/>
    <m/>
    <m/>
    <m/>
    <n v="13593.536816445192"/>
    <s v="12 - grands équipements urbains"/>
    <s v="Esp. urbain"/>
    <s v="12 - grands équipements urbains"/>
    <s v="Esp. urbain"/>
    <s v="12 - grands équipements urbains"/>
    <s v="Esp. urbain"/>
    <x v="4"/>
    <x v="0"/>
    <n v="1.3593536816445193"/>
    <n v="0"/>
    <n v="0"/>
    <n v="0"/>
    <n v="0"/>
    <n v="0"/>
  </r>
  <r>
    <n v="69123"/>
    <n v="12"/>
    <n v="12"/>
    <n v="12"/>
    <n v="12"/>
    <m/>
    <m/>
    <m/>
    <n v="71209.788775897658"/>
    <s v="12 - grands équipements urbains"/>
    <s v="Esp. urbain"/>
    <s v="12 - grands équipements urbains"/>
    <s v="Esp. urbain"/>
    <s v="12 - grands équipements urbains"/>
    <s v="Esp. urbain"/>
    <x v="4"/>
    <x v="0"/>
    <n v="7.1209788775897653"/>
    <n v="0"/>
    <n v="0"/>
    <n v="0"/>
    <n v="0"/>
    <n v="0"/>
  </r>
  <r>
    <n v="69123"/>
    <n v="12"/>
    <n v="12"/>
    <n v="12"/>
    <n v="12"/>
    <m/>
    <m/>
    <m/>
    <n v="2.275438052106793"/>
    <s v="12 - grands équipements urbains"/>
    <s v="Esp. urbain"/>
    <s v="12 - grands équipements urbains"/>
    <s v="Esp. urbain"/>
    <s v="12 - grands équipements urbains"/>
    <s v="Esp. urbain"/>
    <x v="4"/>
    <x v="0"/>
    <n v="2.275438052106793E-4"/>
    <n v="0"/>
    <n v="0"/>
    <n v="0"/>
    <n v="0"/>
    <n v="0"/>
  </r>
  <r>
    <n v="69123"/>
    <n v="12"/>
    <n v="12"/>
    <n v="12"/>
    <n v="12"/>
    <m/>
    <m/>
    <m/>
    <n v="43226.986020916316"/>
    <s v="12 - grands équipements urbains"/>
    <s v="Esp. urbain"/>
    <s v="12 - grands équipements urbains"/>
    <s v="Esp. urbain"/>
    <s v="12 - grands équipements urbains"/>
    <s v="Esp. urbain"/>
    <x v="4"/>
    <x v="0"/>
    <n v="4.3226986020916316"/>
    <n v="0"/>
    <n v="0"/>
    <n v="0"/>
    <n v="0"/>
    <n v="0"/>
  </r>
  <r>
    <n v="69123"/>
    <n v="12"/>
    <n v="12"/>
    <n v="12"/>
    <n v="12"/>
    <m/>
    <m/>
    <m/>
    <n v="28664.913984764764"/>
    <s v="12 - grands équipements urbains"/>
    <s v="Esp. urbain"/>
    <s v="12 - grands équipements urbains"/>
    <s v="Esp. urbain"/>
    <s v="12 - grands équipements urbains"/>
    <s v="Esp. urbain"/>
    <x v="4"/>
    <x v="0"/>
    <n v="2.8664913984764766"/>
    <n v="0"/>
    <n v="0"/>
    <n v="0"/>
    <n v="0"/>
    <n v="0"/>
  </r>
  <r>
    <n v="69123"/>
    <n v="12"/>
    <n v="12"/>
    <n v="12"/>
    <n v="12"/>
    <m/>
    <m/>
    <m/>
    <n v="46680.001259486322"/>
    <s v="12 - grands équipements urbains"/>
    <s v="Esp. urbain"/>
    <s v="12 - grands équipements urbains"/>
    <s v="Esp. urbain"/>
    <s v="12 - grands équipements urbains"/>
    <s v="Esp. urbain"/>
    <x v="4"/>
    <x v="0"/>
    <n v="4.6680001259486321"/>
    <n v="0"/>
    <n v="0"/>
    <n v="0"/>
    <n v="0"/>
    <n v="0"/>
  </r>
  <r>
    <n v="69123"/>
    <n v="12"/>
    <n v="12"/>
    <n v="12"/>
    <n v="12"/>
    <m/>
    <m/>
    <m/>
    <n v="13974.73924618777"/>
    <s v="12 - grands équipements urbains"/>
    <s v="Esp. urbain"/>
    <s v="12 - grands équipements urbains"/>
    <s v="Esp. urbain"/>
    <s v="12 - grands équipements urbains"/>
    <s v="Esp. urbain"/>
    <x v="4"/>
    <x v="0"/>
    <n v="1.3974739246187771"/>
    <n v="0"/>
    <n v="0"/>
    <n v="0"/>
    <n v="0"/>
    <n v="0"/>
  </r>
  <r>
    <n v="69123"/>
    <n v="12"/>
    <n v="12"/>
    <n v="12"/>
    <n v="12"/>
    <m/>
    <m/>
    <m/>
    <n v="2.0777906831457367"/>
    <s v="12 - grands équipements urbains"/>
    <s v="Esp. urbain"/>
    <s v="12 - grands équipements urbains"/>
    <s v="Esp. urbain"/>
    <s v="12 - grands équipements urbains"/>
    <s v="Esp. urbain"/>
    <x v="4"/>
    <x v="0"/>
    <n v="2.0777906831457367E-4"/>
    <n v="0"/>
    <n v="0"/>
    <n v="0"/>
    <n v="0"/>
    <n v="0"/>
  </r>
  <r>
    <n v="69123"/>
    <n v="12"/>
    <n v="12"/>
    <n v="12"/>
    <n v="12"/>
    <m/>
    <m/>
    <m/>
    <n v="21871.817396061"/>
    <s v="12 - grands équipements urbains"/>
    <s v="Esp. urbain"/>
    <s v="12 - grands équipements urbains"/>
    <s v="Esp. urbain"/>
    <s v="12 - grands équipements urbains"/>
    <s v="Esp. urbain"/>
    <x v="4"/>
    <x v="0"/>
    <n v="2.1871817396061002"/>
    <n v="0"/>
    <n v="0"/>
    <n v="0"/>
    <n v="0"/>
    <n v="0"/>
  </r>
  <r>
    <n v="69123"/>
    <n v="12"/>
    <n v="12"/>
    <n v="12"/>
    <n v="12"/>
    <m/>
    <m/>
    <m/>
    <n v="10216.648592128526"/>
    <s v="12 - grands équipements urbains"/>
    <s v="Esp. urbain"/>
    <s v="12 - grands équipements urbains"/>
    <s v="Esp. urbain"/>
    <s v="12 - grands équipements urbains"/>
    <s v="Esp. urbain"/>
    <x v="4"/>
    <x v="0"/>
    <n v="1.0216648592128525"/>
    <n v="0"/>
    <n v="0"/>
    <n v="0"/>
    <n v="0"/>
    <n v="0"/>
  </r>
  <r>
    <n v="69123"/>
    <n v="12"/>
    <n v="12"/>
    <n v="12"/>
    <n v="12"/>
    <m/>
    <m/>
    <m/>
    <n v="34426.722871227212"/>
    <s v="12 - grands équipements urbains"/>
    <s v="Esp. urbain"/>
    <s v="12 - grands équipements urbains"/>
    <s v="Esp. urbain"/>
    <s v="12 - grands équipements urbains"/>
    <s v="Esp. urbain"/>
    <x v="4"/>
    <x v="0"/>
    <n v="3.4426722871227211"/>
    <n v="0"/>
    <n v="0"/>
    <n v="0"/>
    <n v="0"/>
    <n v="0"/>
  </r>
  <r>
    <n v="69123"/>
    <n v="12"/>
    <n v="12"/>
    <n v="12"/>
    <n v="12"/>
    <m/>
    <m/>
    <m/>
    <n v="35539.400329888929"/>
    <s v="12 - grands équipements urbains"/>
    <s v="Esp. urbain"/>
    <s v="12 - grands équipements urbains"/>
    <s v="Esp. urbain"/>
    <s v="12 - grands équipements urbains"/>
    <s v="Esp. urbain"/>
    <x v="4"/>
    <x v="0"/>
    <n v="3.5539400329888928"/>
    <n v="0"/>
    <n v="0"/>
    <n v="0"/>
    <n v="0"/>
    <n v="0"/>
  </r>
  <r>
    <n v="69123"/>
    <n v="12"/>
    <n v="12"/>
    <n v="12"/>
    <n v="12"/>
    <m/>
    <m/>
    <m/>
    <n v="18103.081064253565"/>
    <s v="12 - grands équipements urbains"/>
    <s v="Esp. urbain"/>
    <s v="12 - grands équipements urbains"/>
    <s v="Esp. urbain"/>
    <s v="12 - grands équipements urbains"/>
    <s v="Esp. urbain"/>
    <x v="4"/>
    <x v="0"/>
    <n v="1.8103081064253566"/>
    <n v="0"/>
    <n v="0"/>
    <n v="0"/>
    <n v="0"/>
    <n v="0"/>
  </r>
  <r>
    <n v="69123"/>
    <n v="12"/>
    <n v="12"/>
    <n v="12"/>
    <n v="12"/>
    <m/>
    <m/>
    <m/>
    <n v="2.2809926140380128"/>
    <s v="12 - grands équipements urbains"/>
    <s v="Esp. urbain"/>
    <s v="12 - grands équipements urbains"/>
    <s v="Esp. urbain"/>
    <s v="12 - grands équipements urbains"/>
    <s v="Esp. urbain"/>
    <x v="4"/>
    <x v="0"/>
    <n v="2.2809926140380127E-4"/>
    <n v="0"/>
    <n v="0"/>
    <n v="0"/>
    <n v="0"/>
    <n v="0"/>
  </r>
  <r>
    <n v="69123"/>
    <n v="12"/>
    <n v="12"/>
    <n v="12"/>
    <n v="12"/>
    <m/>
    <m/>
    <m/>
    <n v="0.21438692937981302"/>
    <s v="12 - grands équipements urbains"/>
    <s v="Esp. urbain"/>
    <s v="12 - grands équipements urbains"/>
    <s v="Esp. urbain"/>
    <s v="12 - grands équipements urbains"/>
    <s v="Esp. urbain"/>
    <x v="4"/>
    <x v="0"/>
    <n v="2.1438692937981301E-5"/>
    <n v="0"/>
    <n v="0"/>
    <n v="0"/>
    <n v="0"/>
    <n v="0"/>
  </r>
  <r>
    <n v="69123"/>
    <n v="12"/>
    <n v="12"/>
    <n v="12"/>
    <n v="12"/>
    <m/>
    <m/>
    <m/>
    <n v="5.7255517794788477E-2"/>
    <s v="12 - grands équipements urbains"/>
    <s v="Esp. urbain"/>
    <s v="12 - grands équipements urbains"/>
    <s v="Esp. urbain"/>
    <s v="12 - grands équipements urbains"/>
    <s v="Esp. urbain"/>
    <x v="4"/>
    <x v="0"/>
    <n v="5.7255517794788476E-6"/>
    <n v="0"/>
    <n v="0"/>
    <n v="0"/>
    <n v="0"/>
    <n v="0"/>
  </r>
  <r>
    <n v="69123"/>
    <n v="12"/>
    <n v="12"/>
    <n v="12"/>
    <n v="12"/>
    <m/>
    <m/>
    <m/>
    <n v="13338.552424628344"/>
    <s v="12 - grands équipements urbains"/>
    <s v="Esp. urbain"/>
    <s v="12 - grands équipements urbains"/>
    <s v="Esp. urbain"/>
    <s v="12 - grands équipements urbains"/>
    <s v="Esp. urbain"/>
    <x v="4"/>
    <x v="0"/>
    <n v="1.3338552424628345"/>
    <n v="0"/>
    <n v="0"/>
    <n v="0"/>
    <n v="0"/>
    <n v="0"/>
  </r>
  <r>
    <n v="69123"/>
    <n v="12"/>
    <n v="12"/>
    <n v="12"/>
    <n v="12"/>
    <m/>
    <m/>
    <m/>
    <n v="30626.654425003275"/>
    <s v="12 - grands équipements urbains"/>
    <s v="Esp. urbain"/>
    <s v="12 - grands équipements urbains"/>
    <s v="Esp. urbain"/>
    <s v="12 - grands équipements urbains"/>
    <s v="Esp. urbain"/>
    <x v="4"/>
    <x v="0"/>
    <n v="3.0626654425003275"/>
    <n v="0"/>
    <n v="0"/>
    <n v="0"/>
    <n v="0"/>
    <n v="0"/>
  </r>
  <r>
    <n v="69123"/>
    <n v="12"/>
    <n v="12"/>
    <n v="12"/>
    <n v="12"/>
    <m/>
    <m/>
    <m/>
    <n v="21170.999399190823"/>
    <s v="12 - grands équipements urbains"/>
    <s v="Esp. urbain"/>
    <s v="12 - grands équipements urbains"/>
    <s v="Esp. urbain"/>
    <s v="12 - grands équipements urbains"/>
    <s v="Esp. urbain"/>
    <x v="4"/>
    <x v="0"/>
    <n v="2.1170999399190822"/>
    <n v="0"/>
    <n v="0"/>
    <n v="0"/>
    <n v="0"/>
    <n v="0"/>
  </r>
  <r>
    <n v="69123"/>
    <n v="12"/>
    <n v="12"/>
    <n v="12"/>
    <n v="12"/>
    <m/>
    <m/>
    <m/>
    <n v="25213.155182385155"/>
    <s v="12 - grands équipements urbains"/>
    <s v="Esp. urbain"/>
    <s v="12 - grands équipements urbains"/>
    <s v="Esp. urbain"/>
    <s v="12 - grands équipements urbains"/>
    <s v="Esp. urbain"/>
    <x v="4"/>
    <x v="0"/>
    <n v="2.5213155182385156"/>
    <n v="0"/>
    <n v="0"/>
    <n v="0"/>
    <n v="0"/>
    <n v="0"/>
  </r>
  <r>
    <n v="69123"/>
    <n v="12"/>
    <n v="12"/>
    <n v="12"/>
    <n v="12"/>
    <m/>
    <m/>
    <m/>
    <n v="11106.463641653345"/>
    <s v="12 - grands équipements urbains"/>
    <s v="Esp. urbain"/>
    <s v="12 - grands équipements urbains"/>
    <s v="Esp. urbain"/>
    <s v="12 - grands équipements urbains"/>
    <s v="Esp. urbain"/>
    <x v="4"/>
    <x v="0"/>
    <n v="1.1106463641653346"/>
    <n v="0"/>
    <n v="0"/>
    <n v="0"/>
    <n v="0"/>
    <n v="0"/>
  </r>
  <r>
    <n v="69123"/>
    <n v="12"/>
    <n v="12"/>
    <n v="12"/>
    <n v="12"/>
    <m/>
    <m/>
    <m/>
    <n v="15390.775047304371"/>
    <s v="12 - grands équipements urbains"/>
    <s v="Esp. urbain"/>
    <s v="12 - grands équipements urbains"/>
    <s v="Esp. urbain"/>
    <s v="12 - grands équipements urbains"/>
    <s v="Esp. urbain"/>
    <x v="4"/>
    <x v="0"/>
    <n v="1.539077504730437"/>
    <n v="0"/>
    <n v="0"/>
    <n v="0"/>
    <n v="0"/>
    <n v="0"/>
  </r>
  <r>
    <n v="69123"/>
    <n v="12"/>
    <n v="12"/>
    <n v="12"/>
    <n v="12"/>
    <m/>
    <m/>
    <m/>
    <n v="19230.252721687899"/>
    <s v="12 - grands équipements urbains"/>
    <s v="Esp. urbain"/>
    <s v="12 - grands équipements urbains"/>
    <s v="Esp. urbain"/>
    <s v="12 - grands équipements urbains"/>
    <s v="Esp. urbain"/>
    <x v="4"/>
    <x v="0"/>
    <n v="1.9230252721687899"/>
    <n v="0"/>
    <n v="0"/>
    <n v="0"/>
    <n v="0"/>
    <n v="0"/>
  </r>
  <r>
    <n v="69123"/>
    <n v="12"/>
    <n v="12"/>
    <n v="12"/>
    <n v="12"/>
    <m/>
    <m/>
    <m/>
    <n v="15325.349197331137"/>
    <s v="12 - grands équipements urbains"/>
    <s v="Esp. urbain"/>
    <s v="12 - grands équipements urbains"/>
    <s v="Esp. urbain"/>
    <s v="12 - grands équipements urbains"/>
    <s v="Esp. urbain"/>
    <x v="4"/>
    <x v="0"/>
    <n v="1.5325349197331137"/>
    <n v="0"/>
    <n v="0"/>
    <n v="0"/>
    <n v="0"/>
    <n v="0"/>
  </r>
  <r>
    <n v="69123"/>
    <n v="12"/>
    <n v="12"/>
    <n v="12"/>
    <n v="12"/>
    <m/>
    <m/>
    <m/>
    <n v="37056.434100568491"/>
    <s v="12 - grands équipements urbains"/>
    <s v="Esp. urbain"/>
    <s v="12 - grands équipements urbains"/>
    <s v="Esp. urbain"/>
    <s v="12 - grands équipements urbains"/>
    <s v="Esp. urbain"/>
    <x v="4"/>
    <x v="0"/>
    <n v="3.7056434100568492"/>
    <n v="0"/>
    <n v="0"/>
    <n v="0"/>
    <n v="0"/>
    <n v="0"/>
  </r>
  <r>
    <n v="69123"/>
    <n v="12"/>
    <n v="12"/>
    <n v="12"/>
    <n v="12"/>
    <m/>
    <m/>
    <m/>
    <n v="11523.744231760202"/>
    <s v="12 - grands équipements urbains"/>
    <s v="Esp. urbain"/>
    <s v="12 - grands équipements urbains"/>
    <s v="Esp. urbain"/>
    <s v="12 - grands équipements urbains"/>
    <s v="Esp. urbain"/>
    <x v="4"/>
    <x v="0"/>
    <n v="1.1523744231760202"/>
    <n v="0"/>
    <n v="0"/>
    <n v="0"/>
    <n v="0"/>
    <n v="0"/>
  </r>
  <r>
    <n v="69123"/>
    <n v="12"/>
    <n v="12"/>
    <n v="12"/>
    <n v="12"/>
    <m/>
    <m/>
    <m/>
    <n v="14348.930310886182"/>
    <s v="12 - grands équipements urbains"/>
    <s v="Esp. urbain"/>
    <s v="12 - grands équipements urbains"/>
    <s v="Esp. urbain"/>
    <s v="12 - grands équipements urbains"/>
    <s v="Esp. urbain"/>
    <x v="4"/>
    <x v="0"/>
    <n v="1.4348930310886183"/>
    <n v="0"/>
    <n v="0"/>
    <n v="0"/>
    <n v="0"/>
    <n v="0"/>
  </r>
  <r>
    <n v="69123"/>
    <n v="12"/>
    <n v="12"/>
    <n v="12"/>
    <n v="12"/>
    <m/>
    <m/>
    <m/>
    <n v="26952.614070276191"/>
    <s v="12 - grands équipements urbains"/>
    <s v="Esp. urbain"/>
    <s v="12 - grands équipements urbains"/>
    <s v="Esp. urbain"/>
    <s v="12 - grands équipements urbains"/>
    <s v="Esp. urbain"/>
    <x v="4"/>
    <x v="0"/>
    <n v="2.6952614070276191"/>
    <n v="0"/>
    <n v="0"/>
    <n v="0"/>
    <n v="0"/>
    <n v="0"/>
  </r>
  <r>
    <n v="69123"/>
    <n v="12"/>
    <n v="12"/>
    <n v="12"/>
    <n v="12"/>
    <m/>
    <m/>
    <m/>
    <n v="159266.71843223419"/>
    <s v="12 - grands équipements urbains"/>
    <s v="Esp. urbain"/>
    <s v="12 - grands équipements urbains"/>
    <s v="Esp. urbain"/>
    <s v="12 - grands équipements urbains"/>
    <s v="Esp. urbain"/>
    <x v="4"/>
    <x v="0"/>
    <n v="15.926671843223419"/>
    <n v="0"/>
    <n v="0"/>
    <n v="0"/>
    <n v="0"/>
    <n v="0"/>
  </r>
  <r>
    <n v="69123"/>
    <n v="12"/>
    <n v="12"/>
    <n v="12"/>
    <n v="12"/>
    <m/>
    <m/>
    <m/>
    <n v="20964.019446404782"/>
    <s v="12 - grands équipements urbains"/>
    <s v="Esp. urbain"/>
    <s v="12 - grands équipements urbains"/>
    <s v="Esp. urbain"/>
    <s v="12 - grands équipements urbains"/>
    <s v="Esp. urbain"/>
    <x v="4"/>
    <x v="0"/>
    <n v="2.096401944640478"/>
    <n v="0"/>
    <n v="0"/>
    <n v="0"/>
    <n v="0"/>
    <n v="0"/>
  </r>
  <r>
    <n v="69123"/>
    <n v="12"/>
    <n v="12"/>
    <n v="12"/>
    <n v="12"/>
    <m/>
    <m/>
    <m/>
    <n v="43167.99346018763"/>
    <s v="12 - grands équipements urbains"/>
    <s v="Esp. urbain"/>
    <s v="12 - grands équipements urbains"/>
    <s v="Esp. urbain"/>
    <s v="12 - grands équipements urbains"/>
    <s v="Esp. urbain"/>
    <x v="4"/>
    <x v="0"/>
    <n v="4.3167993460187626"/>
    <n v="0"/>
    <n v="0"/>
    <n v="0"/>
    <n v="0"/>
    <n v="0"/>
  </r>
  <r>
    <n v="69123"/>
    <n v="12"/>
    <n v="12"/>
    <n v="12"/>
    <n v="12"/>
    <m/>
    <m/>
    <m/>
    <n v="12485.298970357686"/>
    <s v="12 - grands équipements urbains"/>
    <s v="Esp. urbain"/>
    <s v="12 - grands équipements urbains"/>
    <s v="Esp. urbain"/>
    <s v="12 - grands équipements urbains"/>
    <s v="Esp. urbain"/>
    <x v="4"/>
    <x v="0"/>
    <n v="1.2485298970357686"/>
    <n v="0"/>
    <n v="0"/>
    <n v="0"/>
    <n v="0"/>
    <n v="0"/>
  </r>
  <r>
    <n v="69123"/>
    <n v="12"/>
    <n v="12"/>
    <n v="12"/>
    <n v="12"/>
    <m/>
    <m/>
    <m/>
    <n v="9993.1766611424337"/>
    <s v="12 - grands équipements urbains"/>
    <s v="Esp. urbain"/>
    <s v="12 - grands équipements urbains"/>
    <s v="Esp. urbain"/>
    <s v="12 - grands équipements urbains"/>
    <s v="Esp. urbain"/>
    <x v="4"/>
    <x v="0"/>
    <n v="0.99931766611424333"/>
    <n v="0"/>
    <n v="0"/>
    <n v="0"/>
    <n v="0"/>
    <n v="0"/>
  </r>
  <r>
    <n v="69123"/>
    <n v="12"/>
    <n v="12"/>
    <n v="12"/>
    <n v="12"/>
    <m/>
    <m/>
    <m/>
    <n v="28095.765868342536"/>
    <s v="12 - grands équipements urbains"/>
    <s v="Esp. urbain"/>
    <s v="12 - grands équipements urbains"/>
    <s v="Esp. urbain"/>
    <s v="12 - grands équipements urbains"/>
    <s v="Esp. urbain"/>
    <x v="4"/>
    <x v="0"/>
    <n v="2.8095765868342535"/>
    <n v="0"/>
    <n v="0"/>
    <n v="0"/>
    <n v="0"/>
    <n v="0"/>
  </r>
  <r>
    <n v="69123"/>
    <n v="12"/>
    <n v="12"/>
    <n v="12"/>
    <n v="12"/>
    <m/>
    <m/>
    <m/>
    <n v="115006.43104232771"/>
    <s v="12 - grands équipements urbains"/>
    <s v="Esp. urbain"/>
    <s v="12 - grands équipements urbains"/>
    <s v="Esp. urbain"/>
    <s v="12 - grands équipements urbains"/>
    <s v="Esp. urbain"/>
    <x v="4"/>
    <x v="0"/>
    <n v="11.50064310423277"/>
    <n v="0"/>
    <n v="0"/>
    <n v="0"/>
    <n v="0"/>
    <n v="0"/>
  </r>
  <r>
    <n v="69123"/>
    <n v="12"/>
    <n v="12"/>
    <n v="12"/>
    <n v="12"/>
    <m/>
    <m/>
    <m/>
    <n v="96215.415448729051"/>
    <s v="12 - grands équipements urbains"/>
    <s v="Esp. urbain"/>
    <s v="12 - grands équipements urbains"/>
    <s v="Esp. urbain"/>
    <s v="12 - grands équipements urbains"/>
    <s v="Esp. urbain"/>
    <x v="4"/>
    <x v="0"/>
    <n v="9.6215415448729047"/>
    <n v="0"/>
    <n v="0"/>
    <n v="0"/>
    <n v="0"/>
    <n v="0"/>
  </r>
  <r>
    <n v="69123"/>
    <n v="12"/>
    <n v="12"/>
    <n v="12"/>
    <n v="12"/>
    <m/>
    <m/>
    <m/>
    <n v="12152.881029106675"/>
    <s v="12 - grands équipements urbains"/>
    <s v="Esp. urbain"/>
    <s v="12 - grands équipements urbains"/>
    <s v="Esp. urbain"/>
    <s v="12 - grands équipements urbains"/>
    <s v="Esp. urbain"/>
    <x v="4"/>
    <x v="0"/>
    <n v="1.2152881029106675"/>
    <n v="0"/>
    <n v="0"/>
    <n v="0"/>
    <n v="0"/>
    <n v="0"/>
  </r>
  <r>
    <n v="69123"/>
    <n v="12"/>
    <n v="12"/>
    <n v="12"/>
    <n v="12"/>
    <m/>
    <m/>
    <m/>
    <n v="147204.58431518966"/>
    <s v="12 - grands équipements urbains"/>
    <s v="Esp. urbain"/>
    <s v="12 - grands équipements urbains"/>
    <s v="Esp. urbain"/>
    <s v="12 - grands équipements urbains"/>
    <s v="Esp. urbain"/>
    <x v="4"/>
    <x v="0"/>
    <n v="14.720458431518965"/>
    <n v="0"/>
    <n v="0"/>
    <n v="0"/>
    <n v="0"/>
    <n v="0"/>
  </r>
  <r>
    <n v="69123"/>
    <n v="12"/>
    <n v="12"/>
    <n v="12"/>
    <n v="12"/>
    <m/>
    <m/>
    <m/>
    <n v="26600.767796835436"/>
    <s v="12 - grands équipements urbains"/>
    <s v="Esp. urbain"/>
    <s v="12 - grands équipements urbains"/>
    <s v="Esp. urbain"/>
    <s v="12 - grands équipements urbains"/>
    <s v="Esp. urbain"/>
    <x v="4"/>
    <x v="0"/>
    <n v="2.6600767796835436"/>
    <n v="0"/>
    <n v="0"/>
    <n v="0"/>
    <n v="0"/>
    <n v="0"/>
  </r>
  <r>
    <n v="69123"/>
    <n v="12"/>
    <n v="12"/>
    <n v="12"/>
    <n v="12"/>
    <m/>
    <m/>
    <m/>
    <n v="50194.229279752995"/>
    <s v="12 - grands équipements urbains"/>
    <s v="Esp. urbain"/>
    <s v="12 - grands équipements urbains"/>
    <s v="Esp. urbain"/>
    <s v="12 - grands équipements urbains"/>
    <s v="Esp. urbain"/>
    <x v="4"/>
    <x v="0"/>
    <n v="5.0194229279752998"/>
    <n v="0"/>
    <n v="0"/>
    <n v="0"/>
    <n v="0"/>
    <n v="0"/>
  </r>
  <r>
    <n v="69123"/>
    <n v="12"/>
    <n v="12"/>
    <n v="12"/>
    <n v="12"/>
    <m/>
    <m/>
    <m/>
    <n v="13103.420803263054"/>
    <s v="12 - grands équipements urbains"/>
    <s v="Esp. urbain"/>
    <s v="12 - grands équipements urbains"/>
    <s v="Esp. urbain"/>
    <s v="12 - grands équipements urbains"/>
    <s v="Esp. urbain"/>
    <x v="4"/>
    <x v="0"/>
    <n v="1.3103420803263055"/>
    <n v="0"/>
    <n v="0"/>
    <n v="0"/>
    <n v="0"/>
    <n v="0"/>
  </r>
  <r>
    <n v="69123"/>
    <n v="12"/>
    <n v="12"/>
    <n v="12"/>
    <n v="12"/>
    <m/>
    <m/>
    <m/>
    <n v="11481.191789137005"/>
    <s v="12 - grands équipements urbains"/>
    <s v="Esp. urbain"/>
    <s v="12 - grands équipements urbains"/>
    <s v="Esp. urbain"/>
    <s v="12 - grands équipements urbains"/>
    <s v="Esp. urbain"/>
    <x v="4"/>
    <x v="0"/>
    <n v="1.1481191789137004"/>
    <n v="0"/>
    <n v="0"/>
    <n v="0"/>
    <n v="0"/>
    <n v="0"/>
  </r>
  <r>
    <n v="69123"/>
    <n v="12"/>
    <n v="12"/>
    <n v="12"/>
    <n v="12"/>
    <m/>
    <m/>
    <m/>
    <n v="23365.324455206246"/>
    <s v="12 - grands équipements urbains"/>
    <s v="Esp. urbain"/>
    <s v="12 - grands équipements urbains"/>
    <s v="Esp. urbain"/>
    <s v="12 - grands équipements urbains"/>
    <s v="Esp. urbain"/>
    <x v="4"/>
    <x v="0"/>
    <n v="2.3365324455206244"/>
    <n v="0"/>
    <n v="0"/>
    <n v="0"/>
    <n v="0"/>
    <n v="0"/>
  </r>
  <r>
    <n v="69123"/>
    <n v="12"/>
    <n v="12"/>
    <n v="12"/>
    <n v="12"/>
    <m/>
    <m/>
    <m/>
    <n v="10038.907412481061"/>
    <s v="12 - grands équipements urbains"/>
    <s v="Esp. urbain"/>
    <s v="12 - grands équipements urbains"/>
    <s v="Esp. urbain"/>
    <s v="12 - grands équipements urbains"/>
    <s v="Esp. urbain"/>
    <x v="4"/>
    <x v="0"/>
    <n v="1.0038907412481062"/>
    <n v="0"/>
    <n v="0"/>
    <n v="0"/>
    <n v="0"/>
    <n v="0"/>
  </r>
  <r>
    <n v="69123"/>
    <n v="12"/>
    <n v="12"/>
    <n v="12"/>
    <n v="12"/>
    <m/>
    <m/>
    <m/>
    <n v="40728.393367896802"/>
    <s v="12 - grands équipements urbains"/>
    <s v="Esp. urbain"/>
    <s v="12 - grands équipements urbains"/>
    <s v="Esp. urbain"/>
    <s v="12 - grands équipements urbains"/>
    <s v="Esp. urbain"/>
    <x v="4"/>
    <x v="0"/>
    <n v="4.0728393367896798"/>
    <n v="0"/>
    <n v="0"/>
    <n v="0"/>
    <n v="0"/>
    <n v="0"/>
  </r>
  <r>
    <n v="69123"/>
    <n v="12"/>
    <n v="12"/>
    <n v="12"/>
    <n v="12"/>
    <m/>
    <m/>
    <m/>
    <n v="11131.287973625764"/>
    <s v="12 - grands équipements urbains"/>
    <s v="Esp. urbain"/>
    <s v="12 - grands équipements urbains"/>
    <s v="Esp. urbain"/>
    <s v="12 - grands équipements urbains"/>
    <s v="Esp. urbain"/>
    <x v="4"/>
    <x v="0"/>
    <n v="1.1131287973625763"/>
    <n v="0"/>
    <n v="0"/>
    <n v="0"/>
    <n v="0"/>
    <n v="0"/>
  </r>
  <r>
    <n v="69123"/>
    <n v="12"/>
    <n v="12"/>
    <n v="12"/>
    <n v="12"/>
    <m/>
    <m/>
    <m/>
    <n v="5055.2337953800252"/>
    <s v="12 - grands équipements urbains"/>
    <s v="Esp. urbain"/>
    <s v="12 - grands équipements urbains"/>
    <s v="Esp. urbain"/>
    <s v="12 - grands équipements urbains"/>
    <s v="Esp. urbain"/>
    <x v="4"/>
    <x v="0"/>
    <n v="0.50552337953800253"/>
    <n v="0"/>
    <n v="0"/>
    <n v="0"/>
    <n v="0"/>
    <n v="0"/>
  </r>
  <r>
    <n v="69123"/>
    <n v="12"/>
    <n v="12"/>
    <n v="12"/>
    <n v="12"/>
    <m/>
    <m/>
    <m/>
    <n v="8358.6083960653941"/>
    <s v="12 - grands équipements urbains"/>
    <s v="Esp. urbain"/>
    <s v="12 - grands équipements urbains"/>
    <s v="Esp. urbain"/>
    <s v="12 - grands équipements urbains"/>
    <s v="Esp. urbain"/>
    <x v="4"/>
    <x v="0"/>
    <n v="0.83586083960653945"/>
    <n v="0"/>
    <n v="0"/>
    <n v="0"/>
    <n v="0"/>
    <n v="0"/>
  </r>
  <r>
    <n v="69123"/>
    <n v="12"/>
    <n v="12"/>
    <n v="12"/>
    <n v="12"/>
    <m/>
    <m/>
    <m/>
    <n v="17067.881961388503"/>
    <s v="12 - grands équipements urbains"/>
    <s v="Esp. urbain"/>
    <s v="12 - grands équipements urbains"/>
    <s v="Esp. urbain"/>
    <s v="12 - grands équipements urbains"/>
    <s v="Esp. urbain"/>
    <x v="4"/>
    <x v="0"/>
    <n v="1.7067881961388502"/>
    <n v="0"/>
    <n v="0"/>
    <n v="0"/>
    <n v="0"/>
    <n v="0"/>
  </r>
  <r>
    <n v="69123"/>
    <n v="12"/>
    <n v="12"/>
    <n v="12"/>
    <n v="12"/>
    <m/>
    <m/>
    <m/>
    <n v="16125.711597693962"/>
    <s v="12 - grands équipements urbains"/>
    <s v="Esp. urbain"/>
    <s v="12 - grands équipements urbains"/>
    <s v="Esp. urbain"/>
    <s v="12 - grands équipements urbains"/>
    <s v="Esp. urbain"/>
    <x v="4"/>
    <x v="0"/>
    <n v="1.6125711597693961"/>
    <n v="0"/>
    <n v="0"/>
    <n v="0"/>
    <n v="0"/>
    <n v="0"/>
  </r>
  <r>
    <n v="69123"/>
    <n v="12"/>
    <n v="12"/>
    <n v="12"/>
    <n v="12"/>
    <m/>
    <m/>
    <m/>
    <n v="14354.600121021889"/>
    <s v="12 - grands équipements urbains"/>
    <s v="Esp. urbain"/>
    <s v="12 - grands équipements urbains"/>
    <s v="Esp. urbain"/>
    <s v="12 - grands équipements urbains"/>
    <s v="Esp. urbain"/>
    <x v="4"/>
    <x v="0"/>
    <n v="1.435460012102189"/>
    <n v="0"/>
    <n v="0"/>
    <n v="0"/>
    <n v="0"/>
    <n v="0"/>
  </r>
  <r>
    <n v="69123"/>
    <n v="12"/>
    <n v="12"/>
    <n v="12"/>
    <n v="12"/>
    <m/>
    <m/>
    <m/>
    <n v="24472.561643105975"/>
    <s v="12 - grands équipements urbains"/>
    <s v="Esp. urbain"/>
    <s v="12 - grands équipements urbains"/>
    <s v="Esp. urbain"/>
    <s v="12 - grands équipements urbains"/>
    <s v="Esp. urbain"/>
    <x v="4"/>
    <x v="0"/>
    <n v="2.4472561643105974"/>
    <n v="0"/>
    <n v="0"/>
    <n v="0"/>
    <n v="0"/>
    <n v="0"/>
  </r>
  <r>
    <n v="69123"/>
    <n v="12"/>
    <n v="12"/>
    <n v="12"/>
    <n v="12"/>
    <m/>
    <m/>
    <m/>
    <n v="9021.663861159941"/>
    <s v="12 - grands équipements urbains"/>
    <s v="Esp. urbain"/>
    <s v="12 - grands équipements urbains"/>
    <s v="Esp. urbain"/>
    <s v="12 - grands équipements urbains"/>
    <s v="Esp. urbain"/>
    <x v="4"/>
    <x v="0"/>
    <n v="0.90216638611599409"/>
    <n v="0"/>
    <n v="0"/>
    <n v="0"/>
    <n v="0"/>
    <n v="0"/>
  </r>
  <r>
    <n v="69123"/>
    <n v="12"/>
    <n v="12"/>
    <n v="12"/>
    <n v="12"/>
    <m/>
    <m/>
    <m/>
    <n v="76257.410703181187"/>
    <s v="12 - grands équipements urbains"/>
    <s v="Esp. urbain"/>
    <s v="12 - grands équipements urbains"/>
    <s v="Esp. urbain"/>
    <s v="12 - grands équipements urbains"/>
    <s v="Esp. urbain"/>
    <x v="4"/>
    <x v="0"/>
    <n v="7.625741070318119"/>
    <n v="0"/>
    <n v="0"/>
    <n v="0"/>
    <n v="0"/>
    <n v="0"/>
  </r>
  <r>
    <n v="69123"/>
    <n v="12"/>
    <n v="12"/>
    <n v="12"/>
    <n v="12"/>
    <m/>
    <m/>
    <m/>
    <n v="12305.828966487872"/>
    <s v="12 - grands équipements urbains"/>
    <s v="Esp. urbain"/>
    <s v="12 - grands équipements urbains"/>
    <s v="Esp. urbain"/>
    <s v="12 - grands équipements urbains"/>
    <s v="Esp. urbain"/>
    <x v="4"/>
    <x v="0"/>
    <n v="1.2305828966487873"/>
    <n v="0"/>
    <n v="0"/>
    <n v="0"/>
    <n v="0"/>
    <n v="0"/>
  </r>
  <r>
    <n v="69123"/>
    <n v="12"/>
    <n v="12"/>
    <n v="12"/>
    <n v="12"/>
    <m/>
    <m/>
    <m/>
    <n v="28931.79936486471"/>
    <s v="12 - grands équipements urbains"/>
    <s v="Esp. urbain"/>
    <s v="12 - grands équipements urbains"/>
    <s v="Esp. urbain"/>
    <s v="12 - grands équipements urbains"/>
    <s v="Esp. urbain"/>
    <x v="4"/>
    <x v="0"/>
    <n v="2.893179936486471"/>
    <n v="0"/>
    <n v="0"/>
    <n v="0"/>
    <n v="0"/>
    <n v="0"/>
  </r>
  <r>
    <n v="69123"/>
    <n v="12"/>
    <n v="12"/>
    <n v="12"/>
    <n v="12"/>
    <m/>
    <m/>
    <m/>
    <n v="10205.168428636347"/>
    <s v="12 - grands équipements urbains"/>
    <s v="Esp. urbain"/>
    <s v="12 - grands équipements urbains"/>
    <s v="Esp. urbain"/>
    <s v="12 - grands équipements urbains"/>
    <s v="Esp. urbain"/>
    <x v="4"/>
    <x v="0"/>
    <n v="1.0205168428636346"/>
    <n v="0"/>
    <n v="0"/>
    <n v="0"/>
    <n v="0"/>
    <n v="0"/>
  </r>
  <r>
    <n v="69123"/>
    <n v="12"/>
    <n v="12"/>
    <n v="12"/>
    <n v="12"/>
    <m/>
    <m/>
    <m/>
    <n v="15878.645326637492"/>
    <s v="12 - grands équipements urbains"/>
    <s v="Esp. urbain"/>
    <s v="12 - grands équipements urbains"/>
    <s v="Esp. urbain"/>
    <s v="12 - grands équipements urbains"/>
    <s v="Esp. urbain"/>
    <x v="4"/>
    <x v="0"/>
    <n v="1.5878645326637493"/>
    <n v="0"/>
    <n v="0"/>
    <n v="0"/>
    <n v="0"/>
    <n v="0"/>
  </r>
  <r>
    <n v="69123"/>
    <n v="12"/>
    <n v="12"/>
    <n v="12"/>
    <n v="12"/>
    <m/>
    <m/>
    <m/>
    <n v="26870.310966247052"/>
    <s v="12 - grands équipements urbains"/>
    <s v="Esp. urbain"/>
    <s v="12 - grands équipements urbains"/>
    <s v="Esp. urbain"/>
    <s v="12 - grands équipements urbains"/>
    <s v="Esp. urbain"/>
    <x v="4"/>
    <x v="0"/>
    <n v="2.6870310966247053"/>
    <n v="0"/>
    <n v="0"/>
    <n v="0"/>
    <n v="0"/>
    <n v="0"/>
  </r>
  <r>
    <n v="69123"/>
    <n v="12"/>
    <n v="12"/>
    <n v="12"/>
    <n v="12"/>
    <m/>
    <m/>
    <m/>
    <n v="26907.9895321312"/>
    <s v="12 - grands équipements urbains"/>
    <s v="Esp. urbain"/>
    <s v="12 - grands équipements urbains"/>
    <s v="Esp. urbain"/>
    <s v="12 - grands équipements urbains"/>
    <s v="Esp. urbain"/>
    <x v="4"/>
    <x v="0"/>
    <n v="2.69079895321312"/>
    <n v="0"/>
    <n v="0"/>
    <n v="0"/>
    <n v="0"/>
    <n v="0"/>
  </r>
  <r>
    <n v="69123"/>
    <n v="12"/>
    <n v="12"/>
    <n v="12"/>
    <n v="12"/>
    <m/>
    <m/>
    <m/>
    <n v="10651.874532307524"/>
    <s v="12 - grands équipements urbains"/>
    <s v="Esp. urbain"/>
    <s v="12 - grands équipements urbains"/>
    <s v="Esp. urbain"/>
    <s v="12 - grands équipements urbains"/>
    <s v="Esp. urbain"/>
    <x v="4"/>
    <x v="0"/>
    <n v="1.0651874532307524"/>
    <n v="0"/>
    <n v="0"/>
    <n v="0"/>
    <n v="0"/>
    <n v="0"/>
  </r>
  <r>
    <n v="69123"/>
    <n v="12"/>
    <n v="12"/>
    <n v="12"/>
    <n v="12"/>
    <m/>
    <m/>
    <m/>
    <n v="10907.862742526453"/>
    <s v="12 - grands équipements urbains"/>
    <s v="Esp. urbain"/>
    <s v="12 - grands équipements urbains"/>
    <s v="Esp. urbain"/>
    <s v="12 - grands équipements urbains"/>
    <s v="Esp. urbain"/>
    <x v="4"/>
    <x v="0"/>
    <n v="1.0907862742526453"/>
    <n v="0"/>
    <n v="0"/>
    <n v="0"/>
    <n v="0"/>
    <n v="0"/>
  </r>
  <r>
    <n v="69123"/>
    <n v="12"/>
    <n v="12"/>
    <n v="12"/>
    <n v="12"/>
    <m/>
    <m/>
    <m/>
    <n v="39326.494477689266"/>
    <s v="12 - grands équipements urbains"/>
    <s v="Esp. urbain"/>
    <s v="12 - grands équipements urbains"/>
    <s v="Esp. urbain"/>
    <s v="12 - grands équipements urbains"/>
    <s v="Esp. urbain"/>
    <x v="4"/>
    <x v="0"/>
    <n v="3.9326494477689264"/>
    <n v="0"/>
    <n v="0"/>
    <n v="0"/>
    <n v="0"/>
    <n v="0"/>
  </r>
  <r>
    <n v="69123"/>
    <n v="12"/>
    <n v="12"/>
    <n v="12"/>
    <n v="12"/>
    <m/>
    <m/>
    <m/>
    <n v="10879.95360931371"/>
    <s v="12 - grands équipements urbains"/>
    <s v="Esp. urbain"/>
    <s v="12 - grands équipements urbains"/>
    <s v="Esp. urbain"/>
    <s v="12 - grands équipements urbains"/>
    <s v="Esp. urbain"/>
    <x v="4"/>
    <x v="0"/>
    <n v="1.0879953609313711"/>
    <n v="0"/>
    <n v="0"/>
    <n v="0"/>
    <n v="0"/>
    <n v="0"/>
  </r>
  <r>
    <n v="69123"/>
    <n v="12"/>
    <n v="12"/>
    <n v="12"/>
    <n v="12"/>
    <m/>
    <m/>
    <m/>
    <n v="25977.676769676855"/>
    <s v="12 - grands équipements urbains"/>
    <s v="Esp. urbain"/>
    <s v="12 - grands équipements urbains"/>
    <s v="Esp. urbain"/>
    <s v="12 - grands équipements urbains"/>
    <s v="Esp. urbain"/>
    <x v="4"/>
    <x v="0"/>
    <n v="2.5977676769676856"/>
    <n v="0"/>
    <n v="0"/>
    <n v="0"/>
    <n v="0"/>
    <n v="0"/>
  </r>
  <r>
    <n v="69123"/>
    <n v="12"/>
    <n v="12"/>
    <n v="12"/>
    <n v="12"/>
    <m/>
    <m/>
    <m/>
    <n v="89171.67765750637"/>
    <s v="12 - grands équipements urbains"/>
    <s v="Esp. urbain"/>
    <s v="12 - grands équipements urbains"/>
    <s v="Esp. urbain"/>
    <s v="12 - grands équipements urbains"/>
    <s v="Esp. urbain"/>
    <x v="4"/>
    <x v="0"/>
    <n v="8.9171677657506372"/>
    <n v="0"/>
    <n v="0"/>
    <n v="0"/>
    <n v="0"/>
    <n v="0"/>
  </r>
  <r>
    <n v="69123"/>
    <n v="12"/>
    <n v="12"/>
    <n v="12"/>
    <n v="12"/>
    <m/>
    <m/>
    <m/>
    <n v="88903.98179407476"/>
    <s v="12 - grands équipements urbains"/>
    <s v="Esp. urbain"/>
    <s v="12 - grands équipements urbains"/>
    <s v="Esp. urbain"/>
    <s v="12 - grands équipements urbains"/>
    <s v="Esp. urbain"/>
    <x v="4"/>
    <x v="0"/>
    <n v="8.8903981794074767"/>
    <n v="0"/>
    <n v="0"/>
    <n v="0"/>
    <n v="0"/>
    <n v="0"/>
  </r>
  <r>
    <n v="69123"/>
    <n v="12"/>
    <n v="12"/>
    <n v="12"/>
    <n v="12"/>
    <m/>
    <m/>
    <m/>
    <n v="74178.589671727677"/>
    <s v="12 - grands équipements urbains"/>
    <s v="Esp. urbain"/>
    <s v="12 - grands équipements urbains"/>
    <s v="Esp. urbain"/>
    <s v="12 - grands équipements urbains"/>
    <s v="Esp. urbain"/>
    <x v="4"/>
    <x v="0"/>
    <n v="7.4178589671727675"/>
    <n v="0"/>
    <n v="0"/>
    <n v="0"/>
    <n v="0"/>
    <n v="0"/>
  </r>
  <r>
    <n v="69123"/>
    <n v="12"/>
    <n v="12"/>
    <n v="12"/>
    <n v="12"/>
    <m/>
    <m/>
    <m/>
    <n v="127720.99479673915"/>
    <s v="12 - grands équipements urbains"/>
    <s v="Esp. urbain"/>
    <s v="12 - grands équipements urbains"/>
    <s v="Esp. urbain"/>
    <s v="12 - grands équipements urbains"/>
    <s v="Esp. urbain"/>
    <x v="4"/>
    <x v="0"/>
    <n v="12.772099479673916"/>
    <n v="0"/>
    <n v="0"/>
    <n v="0"/>
    <n v="0"/>
    <n v="0"/>
  </r>
  <r>
    <n v="69123"/>
    <n v="12"/>
    <n v="12"/>
    <n v="12"/>
    <n v="12"/>
    <m/>
    <m/>
    <m/>
    <n v="11086.162705958386"/>
    <s v="12 - grands équipements urbains"/>
    <s v="Esp. urbain"/>
    <s v="12 - grands équipements urbains"/>
    <s v="Esp. urbain"/>
    <s v="12 - grands équipements urbains"/>
    <s v="Esp. urbain"/>
    <x v="4"/>
    <x v="0"/>
    <n v="1.1086162705958387"/>
    <n v="0"/>
    <n v="0"/>
    <n v="0"/>
    <n v="0"/>
    <n v="0"/>
  </r>
  <r>
    <n v="69123"/>
    <n v="12"/>
    <n v="12"/>
    <n v="12"/>
    <n v="12"/>
    <m/>
    <m/>
    <m/>
    <n v="32348.444740784045"/>
    <s v="12 - grands équipements urbains"/>
    <s v="Esp. urbain"/>
    <s v="12 - grands équipements urbains"/>
    <s v="Esp. urbain"/>
    <s v="12 - grands équipements urbains"/>
    <s v="Esp. urbain"/>
    <x v="4"/>
    <x v="0"/>
    <n v="3.2348444740784044"/>
    <n v="0"/>
    <n v="0"/>
    <n v="0"/>
    <n v="0"/>
    <n v="0"/>
  </r>
  <r>
    <n v="69123"/>
    <n v="12"/>
    <n v="12"/>
    <n v="12"/>
    <n v="12"/>
    <m/>
    <m/>
    <m/>
    <n v="22385.520775762441"/>
    <s v="12 - grands équipements urbains"/>
    <s v="Esp. urbain"/>
    <s v="12 - grands équipements urbains"/>
    <s v="Esp. urbain"/>
    <s v="12 - grands équipements urbains"/>
    <s v="Esp. urbain"/>
    <x v="4"/>
    <x v="0"/>
    <n v="2.238552077576244"/>
    <n v="0"/>
    <n v="0"/>
    <n v="0"/>
    <n v="0"/>
    <n v="0"/>
  </r>
  <r>
    <n v="69123"/>
    <n v="12"/>
    <n v="12"/>
    <n v="12"/>
    <n v="12"/>
    <m/>
    <m/>
    <m/>
    <n v="26036.447104484323"/>
    <s v="12 - grands équipements urbains"/>
    <s v="Esp. urbain"/>
    <s v="12 - grands équipements urbains"/>
    <s v="Esp. urbain"/>
    <s v="12 - grands équipements urbains"/>
    <s v="Esp. urbain"/>
    <x v="4"/>
    <x v="0"/>
    <n v="2.6036447104484322"/>
    <n v="0"/>
    <n v="0"/>
    <n v="0"/>
    <n v="0"/>
    <n v="0"/>
  </r>
  <r>
    <n v="69123"/>
    <n v="12"/>
    <n v="12"/>
    <n v="12"/>
    <n v="12"/>
    <m/>
    <m/>
    <m/>
    <n v="26188.833102768611"/>
    <s v="12 - grands équipements urbains"/>
    <s v="Esp. urbain"/>
    <s v="12 - grands équipements urbains"/>
    <s v="Esp. urbain"/>
    <s v="12 - grands équipements urbains"/>
    <s v="Esp. urbain"/>
    <x v="4"/>
    <x v="0"/>
    <n v="2.6188833102768609"/>
    <n v="0"/>
    <n v="0"/>
    <n v="0"/>
    <n v="0"/>
    <n v="0"/>
  </r>
  <r>
    <n v="69123"/>
    <n v="31"/>
    <n v="12"/>
    <n v="12"/>
    <n v="12"/>
    <m/>
    <m/>
    <m/>
    <n v="42062.211305563942"/>
    <s v="31 - extraction de matériaux, décharges, chantiers"/>
    <s v="Esp. en mutation"/>
    <s v="12 - grands équipements urbains"/>
    <s v="Esp. urbain"/>
    <s v="12 - grands équipements urbains"/>
    <s v="Esp. urbain"/>
    <x v="4"/>
    <x v="0"/>
    <n v="4.2062211305563943"/>
    <n v="1"/>
    <n v="0"/>
    <n v="0"/>
    <n v="1"/>
    <n v="0"/>
  </r>
  <r>
    <n v="69123"/>
    <n v="51"/>
    <n v="12"/>
    <n v="12"/>
    <n v="12"/>
    <m/>
    <m/>
    <m/>
    <n v="3371.9487391272023"/>
    <s v="51 - cultures annuelles et prairies"/>
    <s v="Esp. agricole"/>
    <s v="12 - grands équipements urbains"/>
    <s v="Esp. urbain"/>
    <s v="12 - grands équipements urbains"/>
    <s v="Esp. urbain"/>
    <x v="4"/>
    <x v="0"/>
    <n v="0.33719487391272024"/>
    <n v="1"/>
    <n v="0"/>
    <n v="0"/>
    <n v="1"/>
    <n v="0"/>
  </r>
  <r>
    <n v="69266"/>
    <n v="12"/>
    <n v="12"/>
    <n v="12"/>
    <n v="12"/>
    <m/>
    <m/>
    <m/>
    <n v="17208.995995864261"/>
    <s v="12 - grands équipements urbains"/>
    <s v="Esp. urbain"/>
    <s v="12 - grands équipements urbains"/>
    <s v="Esp. urbain"/>
    <s v="12 - grands équipements urbains"/>
    <s v="Esp. urbain"/>
    <x v="4"/>
    <x v="0"/>
    <n v="1.720899599586426"/>
    <n v="0"/>
    <n v="0"/>
    <n v="0"/>
    <n v="0"/>
    <n v="0"/>
  </r>
  <r>
    <n v="69266"/>
    <n v="12"/>
    <n v="12"/>
    <n v="12"/>
    <n v="12"/>
    <m/>
    <m/>
    <m/>
    <n v="102.67716577486752"/>
    <s v="12 - grands équipements urbains"/>
    <s v="Esp. urbain"/>
    <s v="12 - grands équipements urbains"/>
    <s v="Esp. urbain"/>
    <s v="12 - grands équipements urbains"/>
    <s v="Esp. urbain"/>
    <x v="4"/>
    <x v="0"/>
    <n v="1.0267716577486753E-2"/>
    <n v="0"/>
    <n v="0"/>
    <n v="0"/>
    <n v="0"/>
    <n v="0"/>
  </r>
  <r>
    <n v="69266"/>
    <n v="12"/>
    <n v="12"/>
    <n v="12"/>
    <n v="12"/>
    <m/>
    <m/>
    <m/>
    <n v="13942.10673310418"/>
    <s v="12 - grands équipements urbains"/>
    <s v="Esp. urbain"/>
    <s v="12 - grands équipements urbains"/>
    <s v="Esp. urbain"/>
    <s v="12 - grands équipements urbains"/>
    <s v="Esp. urbain"/>
    <x v="4"/>
    <x v="0"/>
    <n v="1.394210673310418"/>
    <n v="0"/>
    <n v="0"/>
    <n v="0"/>
    <n v="0"/>
    <n v="0"/>
  </r>
  <r>
    <n v="69266"/>
    <n v="12"/>
    <n v="12"/>
    <n v="12"/>
    <n v="12"/>
    <m/>
    <m/>
    <m/>
    <n v="9666.5447706430896"/>
    <s v="12 - grands équipements urbains"/>
    <s v="Esp. urbain"/>
    <s v="12 - grands équipements urbains"/>
    <s v="Esp. urbain"/>
    <s v="12 - grands équipements urbains"/>
    <s v="Esp. urbain"/>
    <x v="4"/>
    <x v="0"/>
    <n v="0.96665447706430896"/>
    <n v="0"/>
    <n v="0"/>
    <n v="0"/>
    <n v="0"/>
    <n v="0"/>
  </r>
  <r>
    <n v="69266"/>
    <n v="12"/>
    <n v="12"/>
    <n v="12"/>
    <n v="12"/>
    <m/>
    <m/>
    <m/>
    <n v="26157.71776816019"/>
    <s v="12 - grands équipements urbains"/>
    <s v="Esp. urbain"/>
    <s v="12 - grands équipements urbains"/>
    <s v="Esp. urbain"/>
    <s v="12 - grands équipements urbains"/>
    <s v="Esp. urbain"/>
    <x v="4"/>
    <x v="0"/>
    <n v="2.6157717768160191"/>
    <n v="0"/>
    <n v="0"/>
    <n v="0"/>
    <n v="0"/>
    <n v="0"/>
  </r>
  <r>
    <n v="69266"/>
    <n v="12"/>
    <n v="12"/>
    <n v="12"/>
    <n v="12"/>
    <m/>
    <m/>
    <m/>
    <n v="11522.417624092526"/>
    <s v="12 - grands équipements urbains"/>
    <s v="Esp. urbain"/>
    <s v="12 - grands équipements urbains"/>
    <s v="Esp. urbain"/>
    <s v="12 - grands équipements urbains"/>
    <s v="Esp. urbain"/>
    <x v="4"/>
    <x v="0"/>
    <n v="1.1522417624092527"/>
    <n v="0"/>
    <n v="0"/>
    <n v="0"/>
    <n v="0"/>
    <n v="0"/>
  </r>
  <r>
    <n v="69266"/>
    <n v="12"/>
    <n v="12"/>
    <n v="12"/>
    <n v="12"/>
    <m/>
    <m/>
    <m/>
    <n v="17822.283923729185"/>
    <s v="12 - grands équipements urbains"/>
    <s v="Esp. urbain"/>
    <s v="12 - grands équipements urbains"/>
    <s v="Esp. urbain"/>
    <s v="12 - grands équipements urbains"/>
    <s v="Esp. urbain"/>
    <x v="4"/>
    <x v="0"/>
    <n v="1.7822283923729185"/>
    <n v="0"/>
    <n v="0"/>
    <n v="0"/>
    <n v="0"/>
    <n v="0"/>
  </r>
  <r>
    <n v="69266"/>
    <n v="12"/>
    <n v="12"/>
    <n v="12"/>
    <n v="12"/>
    <m/>
    <m/>
    <m/>
    <n v="26907.083938679374"/>
    <s v="12 - grands équipements urbains"/>
    <s v="Esp. urbain"/>
    <s v="12 - grands équipements urbains"/>
    <s v="Esp. urbain"/>
    <s v="12 - grands équipements urbains"/>
    <s v="Esp. urbain"/>
    <x v="4"/>
    <x v="0"/>
    <n v="2.6907083938679373"/>
    <n v="0"/>
    <n v="0"/>
    <n v="0"/>
    <n v="0"/>
    <n v="0"/>
  </r>
  <r>
    <n v="69266"/>
    <n v="12"/>
    <n v="12"/>
    <n v="12"/>
    <n v="12"/>
    <m/>
    <m/>
    <m/>
    <n v="1444.0255825184518"/>
    <s v="12 - grands équipements urbains"/>
    <s v="Esp. urbain"/>
    <s v="12 - grands équipements urbains"/>
    <s v="Esp. urbain"/>
    <s v="12 - grands équipements urbains"/>
    <s v="Esp. urbain"/>
    <x v="4"/>
    <x v="0"/>
    <n v="0.14440255825184517"/>
    <n v="0"/>
    <n v="0"/>
    <n v="0"/>
    <n v="0"/>
    <n v="0"/>
  </r>
  <r>
    <n v="69266"/>
    <n v="12"/>
    <n v="12"/>
    <n v="12"/>
    <n v="12"/>
    <m/>
    <m/>
    <m/>
    <n v="2731.0907658677202"/>
    <s v="12 - grands équipements urbains"/>
    <s v="Esp. urbain"/>
    <s v="12 - grands équipements urbains"/>
    <s v="Esp. urbain"/>
    <s v="12 - grands équipements urbains"/>
    <s v="Esp. urbain"/>
    <x v="4"/>
    <x v="0"/>
    <n v="0.27310907658677203"/>
    <n v="0"/>
    <n v="0"/>
    <n v="0"/>
    <n v="0"/>
    <n v="0"/>
  </r>
  <r>
    <n v="69266"/>
    <n v="12"/>
    <n v="12"/>
    <n v="12"/>
    <n v="12"/>
    <m/>
    <m/>
    <m/>
    <n v="13782.999550814491"/>
    <s v="12 - grands équipements urbains"/>
    <s v="Esp. urbain"/>
    <s v="12 - grands équipements urbains"/>
    <s v="Esp. urbain"/>
    <s v="12 - grands équipements urbains"/>
    <s v="Esp. urbain"/>
    <x v="4"/>
    <x v="0"/>
    <n v="1.3782999550814492"/>
    <n v="0"/>
    <n v="0"/>
    <n v="0"/>
    <n v="0"/>
    <n v="0"/>
  </r>
  <r>
    <n v="69266"/>
    <n v="12"/>
    <n v="12"/>
    <n v="12"/>
    <n v="12"/>
    <m/>
    <m/>
    <m/>
    <n v="22109.896509124203"/>
    <s v="12 - grands équipements urbains"/>
    <s v="Esp. urbain"/>
    <s v="12 - grands équipements urbains"/>
    <s v="Esp. urbain"/>
    <s v="12 - grands équipements urbains"/>
    <s v="Esp. urbain"/>
    <x v="4"/>
    <x v="0"/>
    <n v="2.2109896509124201"/>
    <n v="0"/>
    <n v="0"/>
    <n v="0"/>
    <n v="0"/>
    <n v="0"/>
  </r>
  <r>
    <n v="69266"/>
    <n v="12"/>
    <n v="12"/>
    <n v="12"/>
    <n v="12"/>
    <m/>
    <m/>
    <m/>
    <n v="106270.38081974749"/>
    <s v="12 - grands équipements urbains"/>
    <s v="Esp. urbain"/>
    <s v="12 - grands équipements urbains"/>
    <s v="Esp. urbain"/>
    <s v="12 - grands équipements urbains"/>
    <s v="Esp. urbain"/>
    <x v="4"/>
    <x v="0"/>
    <n v="10.627038081974749"/>
    <n v="0"/>
    <n v="0"/>
    <n v="0"/>
    <n v="0"/>
    <n v="0"/>
  </r>
  <r>
    <n v="69266"/>
    <n v="12"/>
    <n v="12"/>
    <n v="12"/>
    <n v="12"/>
    <m/>
    <m/>
    <m/>
    <n v="28080.246876849367"/>
    <s v="12 - grands équipements urbains"/>
    <s v="Esp. urbain"/>
    <s v="12 - grands équipements urbains"/>
    <s v="Esp. urbain"/>
    <s v="12 - grands équipements urbains"/>
    <s v="Esp. urbain"/>
    <x v="4"/>
    <x v="0"/>
    <n v="2.8080246876849366"/>
    <n v="0"/>
    <n v="0"/>
    <n v="0"/>
    <n v="0"/>
    <n v="0"/>
  </r>
  <r>
    <n v="69266"/>
    <n v="12"/>
    <n v="12"/>
    <n v="12"/>
    <n v="12"/>
    <m/>
    <m/>
    <m/>
    <n v="9272.6395873799647"/>
    <s v="12 - grands équipements urbains"/>
    <s v="Esp. urbain"/>
    <s v="12 - grands équipements urbains"/>
    <s v="Esp. urbain"/>
    <s v="12 - grands équipements urbains"/>
    <s v="Esp. urbain"/>
    <x v="4"/>
    <x v="0"/>
    <n v="0.9272639587379965"/>
    <n v="0"/>
    <n v="0"/>
    <n v="0"/>
    <n v="0"/>
    <n v="0"/>
  </r>
  <r>
    <n v="69266"/>
    <n v="12"/>
    <n v="12"/>
    <n v="12"/>
    <n v="12"/>
    <m/>
    <m/>
    <m/>
    <n v="10200.257999439458"/>
    <s v="12 - grands équipements urbains"/>
    <s v="Esp. urbain"/>
    <s v="12 - grands équipements urbains"/>
    <s v="Esp. urbain"/>
    <s v="12 - grands équipements urbains"/>
    <s v="Esp. urbain"/>
    <x v="4"/>
    <x v="0"/>
    <n v="1.0200257999439459"/>
    <n v="0"/>
    <n v="0"/>
    <n v="0"/>
    <n v="0"/>
    <n v="0"/>
  </r>
  <r>
    <n v="69266"/>
    <n v="12"/>
    <n v="12"/>
    <n v="12"/>
    <n v="12"/>
    <m/>
    <m/>
    <m/>
    <n v="12640.186271361474"/>
    <s v="12 - grands équipements urbains"/>
    <s v="Esp. urbain"/>
    <s v="12 - grands équipements urbains"/>
    <s v="Esp. urbain"/>
    <s v="12 - grands équipements urbains"/>
    <s v="Esp. urbain"/>
    <x v="4"/>
    <x v="0"/>
    <n v="1.2640186271361473"/>
    <n v="0"/>
    <n v="0"/>
    <n v="0"/>
    <n v="0"/>
    <n v="0"/>
  </r>
  <r>
    <n v="69266"/>
    <n v="12"/>
    <n v="12"/>
    <n v="12"/>
    <n v="12"/>
    <m/>
    <m/>
    <m/>
    <n v="18805.209197323351"/>
    <s v="12 - grands équipements urbains"/>
    <s v="Esp. urbain"/>
    <s v="12 - grands équipements urbains"/>
    <s v="Esp. urbain"/>
    <s v="12 - grands équipements urbains"/>
    <s v="Esp. urbain"/>
    <x v="4"/>
    <x v="0"/>
    <n v="1.8805209197323351"/>
    <n v="0"/>
    <n v="0"/>
    <n v="0"/>
    <n v="0"/>
    <n v="0"/>
  </r>
  <r>
    <n v="69266"/>
    <n v="12"/>
    <n v="12"/>
    <n v="12"/>
    <n v="12"/>
    <m/>
    <m/>
    <m/>
    <n v="5101.2570805146352"/>
    <s v="12 - grands équipements urbains"/>
    <s v="Esp. urbain"/>
    <s v="12 - grands équipements urbains"/>
    <s v="Esp. urbain"/>
    <s v="12 - grands équipements urbains"/>
    <s v="Esp. urbain"/>
    <x v="4"/>
    <x v="0"/>
    <n v="0.51012570805146351"/>
    <n v="0"/>
    <n v="0"/>
    <n v="0"/>
    <n v="0"/>
    <n v="0"/>
  </r>
  <r>
    <n v="69266"/>
    <n v="12"/>
    <n v="12"/>
    <n v="12"/>
    <n v="12"/>
    <m/>
    <m/>
    <m/>
    <n v="54609.668002629034"/>
    <s v="12 - grands équipements urbains"/>
    <s v="Esp. urbain"/>
    <s v="12 - grands équipements urbains"/>
    <s v="Esp. urbain"/>
    <s v="12 - grands équipements urbains"/>
    <s v="Esp. urbain"/>
    <x v="4"/>
    <x v="0"/>
    <n v="5.460966800262903"/>
    <n v="0"/>
    <n v="0"/>
    <n v="0"/>
    <n v="0"/>
    <n v="0"/>
  </r>
  <r>
    <n v="69266"/>
    <n v="12"/>
    <n v="12"/>
    <n v="12"/>
    <n v="12"/>
    <m/>
    <m/>
    <m/>
    <n v="151631.52678383488"/>
    <s v="12 - grands équipements urbains"/>
    <s v="Esp. urbain"/>
    <s v="12 - grands équipements urbains"/>
    <s v="Esp. urbain"/>
    <s v="12 - grands équipements urbains"/>
    <s v="Esp. urbain"/>
    <x v="4"/>
    <x v="0"/>
    <n v="15.163152678383488"/>
    <n v="0"/>
    <n v="0"/>
    <n v="0"/>
    <n v="0"/>
    <n v="0"/>
  </r>
  <r>
    <n v="69266"/>
    <n v="12"/>
    <n v="12"/>
    <n v="12"/>
    <n v="12"/>
    <m/>
    <m/>
    <m/>
    <n v="14318.425650655819"/>
    <s v="12 - grands équipements urbains"/>
    <s v="Esp. urbain"/>
    <s v="12 - grands équipements urbains"/>
    <s v="Esp. urbain"/>
    <s v="12 - grands équipements urbains"/>
    <s v="Esp. urbain"/>
    <x v="4"/>
    <x v="0"/>
    <n v="1.4318425650655819"/>
    <n v="0"/>
    <n v="0"/>
    <n v="0"/>
    <n v="0"/>
    <n v="0"/>
  </r>
  <r>
    <n v="69266"/>
    <n v="12"/>
    <n v="12"/>
    <n v="12"/>
    <n v="12"/>
    <m/>
    <m/>
    <m/>
    <n v="19154.004255750511"/>
    <s v="12 - grands équipements urbains"/>
    <s v="Esp. urbain"/>
    <s v="12 - grands équipements urbains"/>
    <s v="Esp. urbain"/>
    <s v="12 - grands équipements urbains"/>
    <s v="Esp. urbain"/>
    <x v="4"/>
    <x v="0"/>
    <n v="1.9154004255750512"/>
    <n v="0"/>
    <n v="0"/>
    <n v="0"/>
    <n v="0"/>
    <n v="0"/>
  </r>
  <r>
    <n v="69266"/>
    <n v="12"/>
    <n v="12"/>
    <n v="12"/>
    <n v="12"/>
    <m/>
    <m/>
    <m/>
    <n v="41612.580793137655"/>
    <s v="12 - grands équipements urbains"/>
    <s v="Esp. urbain"/>
    <s v="12 - grands équipements urbains"/>
    <s v="Esp. urbain"/>
    <s v="12 - grands équipements urbains"/>
    <s v="Esp. urbain"/>
    <x v="4"/>
    <x v="0"/>
    <n v="4.1612580793137655"/>
    <n v="0"/>
    <n v="0"/>
    <n v="0"/>
    <n v="0"/>
    <n v="0"/>
  </r>
  <r>
    <n v="69266"/>
    <n v="12"/>
    <n v="12"/>
    <n v="12"/>
    <n v="12"/>
    <m/>
    <m/>
    <m/>
    <n v="20618.32925514835"/>
    <s v="12 - grands équipements urbains"/>
    <s v="Esp. urbain"/>
    <s v="12 - grands équipements urbains"/>
    <s v="Esp. urbain"/>
    <s v="12 - grands équipements urbains"/>
    <s v="Esp. urbain"/>
    <x v="4"/>
    <x v="0"/>
    <n v="2.0618329255148349"/>
    <n v="0"/>
    <n v="0"/>
    <n v="0"/>
    <n v="0"/>
    <n v="0"/>
  </r>
  <r>
    <n v="69266"/>
    <n v="12"/>
    <n v="12"/>
    <n v="12"/>
    <n v="12"/>
    <m/>
    <m/>
    <m/>
    <n v="40981.239143562889"/>
    <s v="12 - grands équipements urbains"/>
    <s v="Esp. urbain"/>
    <s v="12 - grands équipements urbains"/>
    <s v="Esp. urbain"/>
    <s v="12 - grands équipements urbains"/>
    <s v="Esp. urbain"/>
    <x v="4"/>
    <x v="0"/>
    <n v="4.0981239143562886"/>
    <n v="0"/>
    <n v="0"/>
    <n v="0"/>
    <n v="0"/>
    <n v="0"/>
  </r>
  <r>
    <n v="69266"/>
    <n v="12"/>
    <n v="12"/>
    <n v="12"/>
    <n v="12"/>
    <m/>
    <m/>
    <m/>
    <n v="21517.857977026961"/>
    <s v="12 - grands équipements urbains"/>
    <s v="Esp. urbain"/>
    <s v="12 - grands équipements urbains"/>
    <s v="Esp. urbain"/>
    <s v="12 - grands équipements urbains"/>
    <s v="Esp. urbain"/>
    <x v="4"/>
    <x v="0"/>
    <n v="2.1517857977026962"/>
    <n v="0"/>
    <n v="0"/>
    <n v="0"/>
    <n v="0"/>
    <n v="0"/>
  </r>
  <r>
    <n v="69266"/>
    <n v="12"/>
    <n v="12"/>
    <n v="12"/>
    <n v="12"/>
    <m/>
    <m/>
    <m/>
    <n v="18409.287348238795"/>
    <s v="12 - grands équipements urbains"/>
    <s v="Esp. urbain"/>
    <s v="12 - grands équipements urbains"/>
    <s v="Esp. urbain"/>
    <s v="12 - grands équipements urbains"/>
    <s v="Esp. urbain"/>
    <x v="4"/>
    <x v="0"/>
    <n v="1.8409287348238794"/>
    <n v="0"/>
    <n v="0"/>
    <n v="0"/>
    <n v="0"/>
    <n v="0"/>
  </r>
  <r>
    <n v="69266"/>
    <n v="12"/>
    <n v="12"/>
    <n v="12"/>
    <n v="12"/>
    <m/>
    <m/>
    <m/>
    <n v="17778.309193011177"/>
    <s v="12 - grands équipements urbains"/>
    <s v="Esp. urbain"/>
    <s v="12 - grands équipements urbains"/>
    <s v="Esp. urbain"/>
    <s v="12 - grands équipements urbains"/>
    <s v="Esp. urbain"/>
    <x v="4"/>
    <x v="0"/>
    <n v="1.7778309193011177"/>
    <n v="0"/>
    <n v="0"/>
    <n v="0"/>
    <n v="0"/>
    <n v="0"/>
  </r>
  <r>
    <n v="69266"/>
    <n v="12"/>
    <n v="12"/>
    <n v="12"/>
    <n v="12"/>
    <m/>
    <m/>
    <m/>
    <n v="50946.285857546383"/>
    <s v="12 - grands équipements urbains"/>
    <s v="Esp. urbain"/>
    <s v="12 - grands équipements urbains"/>
    <s v="Esp. urbain"/>
    <s v="12 - grands équipements urbains"/>
    <s v="Esp. urbain"/>
    <x v="4"/>
    <x v="0"/>
    <n v="5.0946285857546387"/>
    <n v="0"/>
    <n v="0"/>
    <n v="0"/>
    <n v="0"/>
    <n v="0"/>
  </r>
  <r>
    <n v="69266"/>
    <n v="12"/>
    <n v="12"/>
    <n v="12"/>
    <n v="12"/>
    <m/>
    <m/>
    <m/>
    <n v="13024.193181868366"/>
    <s v="12 - grands équipements urbains"/>
    <s v="Esp. urbain"/>
    <s v="12 - grands équipements urbains"/>
    <s v="Esp. urbain"/>
    <s v="12 - grands équipements urbains"/>
    <s v="Esp. urbain"/>
    <x v="4"/>
    <x v="0"/>
    <n v="1.3024193181868366"/>
    <n v="0"/>
    <n v="0"/>
    <n v="0"/>
    <n v="0"/>
    <n v="0"/>
  </r>
  <r>
    <n v="69266"/>
    <n v="12"/>
    <n v="12"/>
    <n v="12"/>
    <n v="12"/>
    <m/>
    <m/>
    <m/>
    <n v="13180.552287009645"/>
    <s v="12 - grands équipements urbains"/>
    <s v="Esp. urbain"/>
    <s v="12 - grands équipements urbains"/>
    <s v="Esp. urbain"/>
    <s v="12 - grands équipements urbains"/>
    <s v="Esp. urbain"/>
    <x v="4"/>
    <x v="0"/>
    <n v="1.3180552287009644"/>
    <n v="0"/>
    <n v="0"/>
    <n v="0"/>
    <n v="0"/>
    <n v="0"/>
  </r>
  <r>
    <n v="69266"/>
    <n v="12"/>
    <n v="12"/>
    <n v="12"/>
    <n v="12"/>
    <m/>
    <m/>
    <m/>
    <n v="21343.578645881073"/>
    <s v="12 - grands équipements urbains"/>
    <s v="Esp. urbain"/>
    <s v="12 - grands équipements urbains"/>
    <s v="Esp. urbain"/>
    <s v="12 - grands équipements urbains"/>
    <s v="Esp. urbain"/>
    <x v="4"/>
    <x v="0"/>
    <n v="2.1343578645881074"/>
    <n v="0"/>
    <n v="0"/>
    <n v="0"/>
    <n v="0"/>
    <n v="0"/>
  </r>
  <r>
    <n v="69266"/>
    <n v="12"/>
    <n v="12"/>
    <n v="12"/>
    <n v="12"/>
    <m/>
    <m/>
    <m/>
    <n v="10984.327356905071"/>
    <s v="12 - grands équipements urbains"/>
    <s v="Esp. urbain"/>
    <s v="12 - grands équipements urbains"/>
    <s v="Esp. urbain"/>
    <s v="12 - grands équipements urbains"/>
    <s v="Esp. urbain"/>
    <x v="4"/>
    <x v="0"/>
    <n v="1.098432735690507"/>
    <n v="0"/>
    <n v="0"/>
    <n v="0"/>
    <n v="0"/>
    <n v="0"/>
  </r>
  <r>
    <n v="69266"/>
    <n v="12"/>
    <n v="12"/>
    <n v="12"/>
    <n v="12"/>
    <m/>
    <m/>
    <m/>
    <n v="15982.061203047982"/>
    <s v="12 - grands équipements urbains"/>
    <s v="Esp. urbain"/>
    <s v="12 - grands équipements urbains"/>
    <s v="Esp. urbain"/>
    <s v="12 - grands équipements urbains"/>
    <s v="Esp. urbain"/>
    <x v="4"/>
    <x v="0"/>
    <n v="1.5982061203047981"/>
    <n v="0"/>
    <n v="0"/>
    <n v="0"/>
    <n v="0"/>
    <n v="0"/>
  </r>
  <r>
    <n v="69266"/>
    <n v="12"/>
    <n v="12"/>
    <n v="12"/>
    <n v="12"/>
    <m/>
    <m/>
    <m/>
    <n v="10037.356071808032"/>
    <s v="12 - grands équipements urbains"/>
    <s v="Esp. urbain"/>
    <s v="12 - grands équipements urbains"/>
    <s v="Esp. urbain"/>
    <s v="12 - grands équipements urbains"/>
    <s v="Esp. urbain"/>
    <x v="4"/>
    <x v="0"/>
    <n v="1.0037356071808032"/>
    <n v="0"/>
    <n v="0"/>
    <n v="0"/>
    <n v="0"/>
    <n v="0"/>
  </r>
  <r>
    <n v="69266"/>
    <n v="12"/>
    <n v="12"/>
    <n v="12"/>
    <n v="21"/>
    <m/>
    <m/>
    <m/>
    <n v="11780.490216667498"/>
    <s v="12 - grands équipements urbains"/>
    <s v="Esp. urbain"/>
    <s v="12 - grands équipements urbains"/>
    <s v="Esp. urbain"/>
    <s v="12 - grands équipements urbains"/>
    <s v="Esp. urbain"/>
    <x v="6"/>
    <x v="2"/>
    <n v="1.1780490216667499"/>
    <n v="0"/>
    <n v="0"/>
    <n v="1"/>
    <n v="0"/>
    <n v="1"/>
  </r>
  <r>
    <n v="69266"/>
    <n v="12"/>
    <n v="12"/>
    <n v="12"/>
    <n v="12"/>
    <m/>
    <m/>
    <m/>
    <n v="887705.6824085121"/>
    <s v="12 - grands équipements urbains"/>
    <s v="Esp. urbain"/>
    <s v="12 - grands équipements urbains"/>
    <s v="Esp. urbain"/>
    <s v="12 - grands équipements urbains"/>
    <s v="Esp. urbain"/>
    <x v="4"/>
    <x v="0"/>
    <n v="88.770568240851205"/>
    <n v="0"/>
    <n v="0"/>
    <n v="0"/>
    <n v="0"/>
    <n v="0"/>
  </r>
  <r>
    <n v="69266"/>
    <n v="12"/>
    <n v="12"/>
    <n v="12"/>
    <n v="12"/>
    <m/>
    <m/>
    <m/>
    <n v="30015.779123609263"/>
    <s v="12 - grands équipements urbains"/>
    <s v="Esp. urbain"/>
    <s v="12 - grands équipements urbains"/>
    <s v="Esp. urbain"/>
    <s v="12 - grands équipements urbains"/>
    <s v="Esp. urbain"/>
    <x v="4"/>
    <x v="0"/>
    <n v="3.0015779123609265"/>
    <n v="0"/>
    <n v="0"/>
    <n v="0"/>
    <n v="0"/>
    <n v="0"/>
  </r>
  <r>
    <n v="69123"/>
    <n v="21"/>
    <n v="21"/>
    <n v="21"/>
    <n v="21"/>
    <m/>
    <m/>
    <m/>
    <n v="7477.9802590902964"/>
    <s v="21 - zones d'activités économiques"/>
    <s v="Activités"/>
    <s v="21 - zones d'activités économiques"/>
    <s v="Activités"/>
    <s v="21 - zones d'activités économiques"/>
    <s v="Activités"/>
    <x v="6"/>
    <x v="2"/>
    <n v="0.74779802590902966"/>
    <n v="0"/>
    <n v="0"/>
    <n v="0"/>
    <n v="0"/>
    <n v="0"/>
  </r>
  <r>
    <n v="69123"/>
    <n v="21"/>
    <n v="21"/>
    <n v="21"/>
    <n v="21"/>
    <m/>
    <m/>
    <m/>
    <n v="499617.11728238367"/>
    <s v="21 - zones d'activités économiques"/>
    <s v="Activités"/>
    <s v="21 - zones d'activités économiques"/>
    <s v="Activités"/>
    <s v="21 - zones d'activités économiques"/>
    <s v="Activités"/>
    <x v="6"/>
    <x v="2"/>
    <n v="49.96171172823837"/>
    <n v="0"/>
    <n v="0"/>
    <n v="0"/>
    <n v="0"/>
    <n v="0"/>
  </r>
  <r>
    <n v="69123"/>
    <n v="21"/>
    <n v="21"/>
    <n v="21"/>
    <n v="21"/>
    <m/>
    <m/>
    <m/>
    <n v="34358.21877601945"/>
    <s v="21 - zones d'activités économiques"/>
    <s v="Activités"/>
    <s v="21 - zones d'activités économiques"/>
    <s v="Activités"/>
    <s v="21 - zones d'activités économiques"/>
    <s v="Activités"/>
    <x v="6"/>
    <x v="2"/>
    <n v="3.4358218776019451"/>
    <n v="0"/>
    <n v="0"/>
    <n v="0"/>
    <n v="0"/>
    <n v="0"/>
  </r>
  <r>
    <n v="69123"/>
    <n v="21"/>
    <n v="21"/>
    <n v="21"/>
    <n v="21"/>
    <m/>
    <m/>
    <m/>
    <n v="77907.966737643001"/>
    <s v="21 - zones d'activités économiques"/>
    <s v="Activités"/>
    <s v="21 - zones d'activités économiques"/>
    <s v="Activités"/>
    <s v="21 - zones d'activités économiques"/>
    <s v="Activités"/>
    <x v="6"/>
    <x v="2"/>
    <n v="7.7907966737642997"/>
    <n v="0"/>
    <n v="0"/>
    <n v="0"/>
    <n v="0"/>
    <n v="0"/>
  </r>
  <r>
    <n v="69123"/>
    <n v="21"/>
    <n v="21"/>
    <n v="21"/>
    <n v="21"/>
    <m/>
    <m/>
    <m/>
    <n v="46919.899495341597"/>
    <s v="21 - zones d'activités économiques"/>
    <s v="Activités"/>
    <s v="21 - zones d'activités économiques"/>
    <s v="Activités"/>
    <s v="21 - zones d'activités économiques"/>
    <s v="Activités"/>
    <x v="6"/>
    <x v="2"/>
    <n v="4.6919899495341593"/>
    <n v="0"/>
    <n v="0"/>
    <n v="0"/>
    <n v="0"/>
    <n v="0"/>
  </r>
  <r>
    <n v="69123"/>
    <n v="21"/>
    <n v="21"/>
    <n v="21"/>
    <n v="21"/>
    <m/>
    <m/>
    <m/>
    <n v="4630.9597182107736"/>
    <s v="21 - zones d'activités économiques"/>
    <s v="Activités"/>
    <s v="21 - zones d'activités économiques"/>
    <s v="Activités"/>
    <s v="21 - zones d'activités économiques"/>
    <s v="Activités"/>
    <x v="6"/>
    <x v="2"/>
    <n v="0.46309597182107737"/>
    <n v="0"/>
    <n v="0"/>
    <n v="0"/>
    <n v="0"/>
    <n v="0"/>
  </r>
  <r>
    <n v="69123"/>
    <n v="21"/>
    <n v="21"/>
    <n v="21"/>
    <n v="90"/>
    <m/>
    <m/>
    <m/>
    <n v="19693.490695806249"/>
    <s v="21 - zones d'activités économiques"/>
    <s v="Activités"/>
    <s v="21 - zones d'activités économiques"/>
    <s v="Activités"/>
    <s v="21 - zones d'activités économiques"/>
    <s v="Activités"/>
    <x v="2"/>
    <x v="1"/>
    <n v="1.9693490695806248"/>
    <n v="0"/>
    <n v="0"/>
    <n v="1"/>
    <n v="0"/>
    <n v="1"/>
  </r>
  <r>
    <n v="69123"/>
    <n v="21"/>
    <n v="21"/>
    <n v="21"/>
    <n v="21"/>
    <m/>
    <m/>
    <m/>
    <n v="21480.692857505652"/>
    <s v="21 - zones d'activités économiques"/>
    <s v="Activités"/>
    <s v="21 - zones d'activités économiques"/>
    <s v="Activités"/>
    <s v="21 - zones d'activités économiques"/>
    <s v="Activités"/>
    <x v="6"/>
    <x v="2"/>
    <n v="2.148069285750565"/>
    <n v="0"/>
    <n v="0"/>
    <n v="0"/>
    <n v="0"/>
    <n v="0"/>
  </r>
  <r>
    <n v="69123"/>
    <n v="21"/>
    <n v="21"/>
    <n v="21"/>
    <n v="21"/>
    <m/>
    <m/>
    <m/>
    <n v="29957.270996363884"/>
    <s v="21 - zones d'activités économiques"/>
    <s v="Activités"/>
    <s v="21 - zones d'activités économiques"/>
    <s v="Activités"/>
    <s v="21 - zones d'activités économiques"/>
    <s v="Activités"/>
    <x v="6"/>
    <x v="2"/>
    <n v="2.9957270996363885"/>
    <n v="0"/>
    <n v="0"/>
    <n v="0"/>
    <n v="0"/>
    <n v="0"/>
  </r>
  <r>
    <n v="69123"/>
    <n v="21"/>
    <n v="21"/>
    <n v="21"/>
    <n v="90"/>
    <m/>
    <m/>
    <m/>
    <n v="23006.289644770106"/>
    <s v="21 - zones d'activités économiques"/>
    <s v="Activités"/>
    <s v="21 - zones d'activités économiques"/>
    <s v="Activités"/>
    <s v="21 - zones d'activités économiques"/>
    <s v="Activités"/>
    <x v="2"/>
    <x v="1"/>
    <n v="2.3006289644770104"/>
    <n v="0"/>
    <n v="0"/>
    <n v="1"/>
    <n v="0"/>
    <n v="1"/>
  </r>
  <r>
    <n v="69123"/>
    <n v="21"/>
    <n v="21"/>
    <n v="21"/>
    <n v="21"/>
    <m/>
    <m/>
    <m/>
    <n v="0.54428514870301115"/>
    <s v="21 - zones d'activités économiques"/>
    <s v="Activités"/>
    <s v="21 - zones d'activités économiques"/>
    <s v="Activités"/>
    <s v="21 - zones d'activités économiques"/>
    <s v="Activités"/>
    <x v="6"/>
    <x v="2"/>
    <n v="5.4428514870301112E-5"/>
    <n v="0"/>
    <n v="0"/>
    <n v="0"/>
    <n v="0"/>
    <n v="0"/>
  </r>
  <r>
    <n v="69123"/>
    <n v="21"/>
    <n v="21"/>
    <n v="21"/>
    <n v="21"/>
    <m/>
    <m/>
    <m/>
    <n v="54220.19716357821"/>
    <s v="21 - zones d'activités économiques"/>
    <s v="Activités"/>
    <s v="21 - zones d'activités économiques"/>
    <s v="Activités"/>
    <s v="21 - zones d'activités économiques"/>
    <s v="Activités"/>
    <x v="6"/>
    <x v="2"/>
    <n v="5.4220197163578208"/>
    <n v="0"/>
    <n v="0"/>
    <n v="0"/>
    <n v="0"/>
    <n v="0"/>
  </r>
  <r>
    <n v="69123"/>
    <n v="21"/>
    <n v="21"/>
    <n v="21"/>
    <n v="21"/>
    <m/>
    <m/>
    <m/>
    <n v="19093.751931594907"/>
    <s v="21 - zones d'activités économiques"/>
    <s v="Activités"/>
    <s v="21 - zones d'activités économiques"/>
    <s v="Activités"/>
    <s v="21 - zones d'activités économiques"/>
    <s v="Activités"/>
    <x v="6"/>
    <x v="2"/>
    <n v="1.9093751931594907"/>
    <n v="0"/>
    <n v="0"/>
    <n v="0"/>
    <n v="0"/>
    <n v="0"/>
  </r>
  <r>
    <n v="69123"/>
    <n v="21"/>
    <n v="21"/>
    <n v="21"/>
    <n v="21"/>
    <m/>
    <m/>
    <m/>
    <n v="11308.991127556023"/>
    <s v="21 - zones d'activités économiques"/>
    <s v="Activités"/>
    <s v="21 - zones d'activités économiques"/>
    <s v="Activités"/>
    <s v="21 - zones d'activités économiques"/>
    <s v="Activités"/>
    <x v="6"/>
    <x v="2"/>
    <n v="1.1308991127556023"/>
    <n v="0"/>
    <n v="0"/>
    <n v="0"/>
    <n v="0"/>
    <n v="0"/>
  </r>
  <r>
    <n v="69123"/>
    <n v="21"/>
    <n v="21"/>
    <n v="21"/>
    <n v="21"/>
    <m/>
    <m/>
    <m/>
    <n v="12982.060613219059"/>
    <s v="21 - zones d'activités économiques"/>
    <s v="Activités"/>
    <s v="21 - zones d'activités économiques"/>
    <s v="Activités"/>
    <s v="21 - zones d'activités économiques"/>
    <s v="Activités"/>
    <x v="6"/>
    <x v="2"/>
    <n v="1.298206061321906"/>
    <n v="0"/>
    <n v="0"/>
    <n v="0"/>
    <n v="0"/>
    <n v="0"/>
  </r>
  <r>
    <n v="69123"/>
    <n v="21"/>
    <n v="21"/>
    <n v="21"/>
    <n v="21"/>
    <m/>
    <m/>
    <m/>
    <n v="28289.484935142515"/>
    <s v="21 - zones d'activités économiques"/>
    <s v="Activités"/>
    <s v="21 - zones d'activités économiques"/>
    <s v="Activités"/>
    <s v="21 - zones d'activités économiques"/>
    <s v="Activités"/>
    <x v="6"/>
    <x v="2"/>
    <n v="2.8289484935142513"/>
    <n v="0"/>
    <n v="0"/>
    <n v="0"/>
    <n v="0"/>
    <n v="0"/>
  </r>
  <r>
    <n v="69123"/>
    <n v="21"/>
    <n v="21"/>
    <n v="21"/>
    <n v="21"/>
    <m/>
    <m/>
    <m/>
    <n v="12752.758633869724"/>
    <s v="21 - zones d'activités économiques"/>
    <s v="Activités"/>
    <s v="21 - zones d'activités économiques"/>
    <s v="Activités"/>
    <s v="21 - zones d'activités économiques"/>
    <s v="Activités"/>
    <x v="6"/>
    <x v="2"/>
    <n v="1.2752758633869723"/>
    <n v="0"/>
    <n v="0"/>
    <n v="0"/>
    <n v="0"/>
    <n v="0"/>
  </r>
  <r>
    <n v="69123"/>
    <n v="21"/>
    <n v="21"/>
    <n v="21"/>
    <n v="31"/>
    <m/>
    <m/>
    <m/>
    <n v="20654.379138077751"/>
    <s v="21 - zones d'activités économiques"/>
    <s v="Activités"/>
    <s v="21 - zones d'activités économiques"/>
    <s v="Activités"/>
    <s v="21 - zones d'activités économiques"/>
    <s v="Activités"/>
    <x v="1"/>
    <x v="1"/>
    <n v="2.065437913807775"/>
    <n v="0"/>
    <n v="0"/>
    <n v="1"/>
    <n v="0"/>
    <n v="1"/>
  </r>
  <r>
    <n v="69123"/>
    <n v="21"/>
    <n v="21"/>
    <n v="21"/>
    <n v="21"/>
    <m/>
    <m/>
    <m/>
    <n v="57934.129551624355"/>
    <s v="21 - zones d'activités économiques"/>
    <s v="Activités"/>
    <s v="21 - zones d'activités économiques"/>
    <s v="Activités"/>
    <s v="21 - zones d'activités économiques"/>
    <s v="Activités"/>
    <x v="6"/>
    <x v="2"/>
    <n v="5.7934129551624354"/>
    <n v="0"/>
    <n v="0"/>
    <n v="0"/>
    <n v="0"/>
    <n v="0"/>
  </r>
  <r>
    <n v="69123"/>
    <n v="21"/>
    <n v="21"/>
    <n v="21"/>
    <n v="21"/>
    <m/>
    <m/>
    <m/>
    <n v="839172.93048399186"/>
    <s v="21 - zones d'activités économiques"/>
    <s v="Activités"/>
    <s v="21 - zones d'activités économiques"/>
    <s v="Activités"/>
    <s v="21 - zones d'activités économiques"/>
    <s v="Activités"/>
    <x v="6"/>
    <x v="2"/>
    <n v="83.917293048399188"/>
    <n v="0"/>
    <n v="0"/>
    <n v="0"/>
    <n v="0"/>
    <n v="0"/>
  </r>
  <r>
    <n v="69123"/>
    <n v="21"/>
    <n v="21"/>
    <n v="21"/>
    <n v="31"/>
    <m/>
    <m/>
    <m/>
    <n v="13593.972643167672"/>
    <s v="21 - zones d'activités économiques"/>
    <s v="Activités"/>
    <s v="21 - zones d'activités économiques"/>
    <s v="Activités"/>
    <s v="21 - zones d'activités économiques"/>
    <s v="Activités"/>
    <x v="1"/>
    <x v="1"/>
    <n v="1.3593972643167671"/>
    <n v="0"/>
    <n v="0"/>
    <n v="1"/>
    <n v="0"/>
    <n v="1"/>
  </r>
  <r>
    <n v="69123"/>
    <n v="21"/>
    <n v="21"/>
    <n v="21"/>
    <n v="90"/>
    <m/>
    <m/>
    <m/>
    <n v="44878.682214599823"/>
    <s v="21 - zones d'activités économiques"/>
    <s v="Activités"/>
    <s v="21 - zones d'activités économiques"/>
    <s v="Activités"/>
    <s v="21 - zones d'activités économiques"/>
    <s v="Activités"/>
    <x v="2"/>
    <x v="1"/>
    <n v="4.4878682214599825"/>
    <n v="0"/>
    <n v="0"/>
    <n v="1"/>
    <n v="0"/>
    <n v="1"/>
  </r>
  <r>
    <n v="69123"/>
    <n v="21"/>
    <n v="21"/>
    <n v="21"/>
    <n v="21"/>
    <m/>
    <m/>
    <m/>
    <n v="20380.491987989542"/>
    <s v="21 - zones d'activités économiques"/>
    <s v="Activités"/>
    <s v="21 - zones d'activités économiques"/>
    <s v="Activités"/>
    <s v="21 - zones d'activités économiques"/>
    <s v="Activités"/>
    <x v="6"/>
    <x v="2"/>
    <n v="2.0380491987989542"/>
    <n v="0"/>
    <n v="0"/>
    <n v="0"/>
    <n v="0"/>
    <n v="0"/>
  </r>
  <r>
    <n v="69123"/>
    <n v="21"/>
    <n v="21"/>
    <n v="21"/>
    <n v="21"/>
    <m/>
    <m/>
    <m/>
    <n v="74.085458381257652"/>
    <s v="21 - zones d'activités économiques"/>
    <s v="Activités"/>
    <s v="21 - zones d'activités économiques"/>
    <s v="Activités"/>
    <s v="21 - zones d'activités économiques"/>
    <s v="Activités"/>
    <x v="6"/>
    <x v="2"/>
    <n v="7.4085458381257649E-3"/>
    <n v="0"/>
    <n v="0"/>
    <n v="0"/>
    <n v="0"/>
    <n v="0"/>
  </r>
  <r>
    <n v="69123"/>
    <n v="21"/>
    <n v="21"/>
    <n v="21"/>
    <n v="11"/>
    <m/>
    <m/>
    <m/>
    <n v="59771.22106689767"/>
    <s v="21 - zones d'activités économiques"/>
    <s v="Activités"/>
    <s v="21 - zones d'activités économiques"/>
    <s v="Activités"/>
    <s v="21 - zones d'activités économiques"/>
    <s v="Activités"/>
    <x v="0"/>
    <x v="0"/>
    <n v="5.9771221066897668"/>
    <n v="0"/>
    <n v="0"/>
    <n v="1"/>
    <n v="0"/>
    <n v="1"/>
  </r>
  <r>
    <n v="69123"/>
    <n v="21"/>
    <n v="21"/>
    <n v="21"/>
    <n v="11"/>
    <m/>
    <m/>
    <m/>
    <n v="20247.23828766173"/>
    <s v="21 - zones d'activités économiques"/>
    <s v="Activités"/>
    <s v="21 - zones d'activités économiques"/>
    <s v="Activités"/>
    <s v="21 - zones d'activités économiques"/>
    <s v="Activités"/>
    <x v="0"/>
    <x v="0"/>
    <n v="2.0247238287661729"/>
    <n v="0"/>
    <n v="0"/>
    <n v="1"/>
    <n v="0"/>
    <n v="1"/>
  </r>
  <r>
    <n v="69123"/>
    <n v="21"/>
    <n v="21"/>
    <n v="21"/>
    <n v="21"/>
    <m/>
    <m/>
    <m/>
    <n v="328885.00458424009"/>
    <s v="21 - zones d'activités économiques"/>
    <s v="Activités"/>
    <s v="21 - zones d'activités économiques"/>
    <s v="Activités"/>
    <s v="21 - zones d'activités économiques"/>
    <s v="Activités"/>
    <x v="6"/>
    <x v="2"/>
    <n v="32.888500458424012"/>
    <n v="0"/>
    <n v="0"/>
    <n v="0"/>
    <n v="0"/>
    <n v="0"/>
  </r>
  <r>
    <n v="69123"/>
    <n v="21"/>
    <n v="21"/>
    <n v="21"/>
    <n v="31"/>
    <m/>
    <m/>
    <m/>
    <n v="13589.024343923955"/>
    <s v="21 - zones d'activités économiques"/>
    <s v="Activités"/>
    <s v="21 - zones d'activités économiques"/>
    <s v="Activités"/>
    <s v="21 - zones d'activités économiques"/>
    <s v="Activités"/>
    <x v="1"/>
    <x v="1"/>
    <n v="1.3589024343923954"/>
    <n v="0"/>
    <n v="0"/>
    <n v="1"/>
    <n v="0"/>
    <n v="1"/>
  </r>
  <r>
    <n v="69123"/>
    <n v="21"/>
    <n v="21"/>
    <n v="21"/>
    <n v="31"/>
    <m/>
    <m/>
    <m/>
    <n v="13504.986216015821"/>
    <s v="21 - zones d'activités économiques"/>
    <s v="Activités"/>
    <s v="21 - zones d'activités économiques"/>
    <s v="Activités"/>
    <s v="21 - zones d'activités économiques"/>
    <s v="Activités"/>
    <x v="1"/>
    <x v="1"/>
    <n v="1.3504986216015822"/>
    <n v="0"/>
    <n v="0"/>
    <n v="1"/>
    <n v="0"/>
    <n v="1"/>
  </r>
  <r>
    <n v="69123"/>
    <n v="21"/>
    <n v="21"/>
    <n v="21"/>
    <n v="21"/>
    <m/>
    <m/>
    <m/>
    <n v="32598.679363962685"/>
    <s v="21 - zones d'activités économiques"/>
    <s v="Activités"/>
    <s v="21 - zones d'activités économiques"/>
    <s v="Activités"/>
    <s v="21 - zones d'activités économiques"/>
    <s v="Activités"/>
    <x v="6"/>
    <x v="2"/>
    <n v="3.2598679363962684"/>
    <n v="0"/>
    <n v="0"/>
    <n v="0"/>
    <n v="0"/>
    <n v="0"/>
  </r>
  <r>
    <n v="69123"/>
    <n v="21"/>
    <n v="21"/>
    <n v="21"/>
    <n v="21"/>
    <m/>
    <m/>
    <m/>
    <n v="253419.09487313678"/>
    <s v="21 - zones d'activités économiques"/>
    <s v="Activités"/>
    <s v="21 - zones d'activités économiques"/>
    <s v="Activités"/>
    <s v="21 - zones d'activités économiques"/>
    <s v="Activités"/>
    <x v="6"/>
    <x v="2"/>
    <n v="25.341909487313679"/>
    <n v="0"/>
    <n v="0"/>
    <n v="0"/>
    <n v="0"/>
    <n v="0"/>
  </r>
  <r>
    <n v="69123"/>
    <n v="21"/>
    <n v="21"/>
    <n v="21"/>
    <n v="31"/>
    <m/>
    <m/>
    <m/>
    <n v="6912.7258217554754"/>
    <s v="21 - zones d'activités économiques"/>
    <s v="Activités"/>
    <s v="21 - zones d'activités économiques"/>
    <s v="Activités"/>
    <s v="21 - zones d'activités économiques"/>
    <s v="Activités"/>
    <x v="1"/>
    <x v="1"/>
    <n v="0.69127258217554755"/>
    <n v="0"/>
    <n v="0"/>
    <n v="1"/>
    <n v="0"/>
    <n v="1"/>
  </r>
  <r>
    <n v="69123"/>
    <n v="21"/>
    <n v="21"/>
    <n v="21"/>
    <n v="21"/>
    <m/>
    <m/>
    <m/>
    <n v="52107.616412920397"/>
    <s v="21 - zones d'activités économiques"/>
    <s v="Activités"/>
    <s v="21 - zones d'activités économiques"/>
    <s v="Activités"/>
    <s v="21 - zones d'activités économiques"/>
    <s v="Activités"/>
    <x v="6"/>
    <x v="2"/>
    <n v="5.2107616412920397"/>
    <n v="0"/>
    <n v="0"/>
    <n v="0"/>
    <n v="0"/>
    <n v="0"/>
  </r>
  <r>
    <n v="69123"/>
    <n v="21"/>
    <n v="21"/>
    <n v="21"/>
    <n v="21"/>
    <m/>
    <m/>
    <m/>
    <n v="43895.585784544099"/>
    <s v="21 - zones d'activités économiques"/>
    <s v="Activités"/>
    <s v="21 - zones d'activités économiques"/>
    <s v="Activités"/>
    <s v="21 - zones d'activités économiques"/>
    <s v="Activités"/>
    <x v="6"/>
    <x v="2"/>
    <n v="4.3895585784544098"/>
    <n v="0"/>
    <n v="0"/>
    <n v="0"/>
    <n v="0"/>
    <n v="0"/>
  </r>
  <r>
    <n v="69123"/>
    <n v="21"/>
    <n v="21"/>
    <n v="21"/>
    <n v="31"/>
    <m/>
    <m/>
    <m/>
    <n v="15318.074113107035"/>
    <s v="21 - zones d'activités économiques"/>
    <s v="Activités"/>
    <s v="21 - zones d'activités économiques"/>
    <s v="Activités"/>
    <s v="21 - zones d'activités économiques"/>
    <s v="Activités"/>
    <x v="1"/>
    <x v="1"/>
    <n v="1.5318074113107036"/>
    <n v="0"/>
    <n v="0"/>
    <n v="1"/>
    <n v="0"/>
    <n v="1"/>
  </r>
  <r>
    <n v="69123"/>
    <n v="21"/>
    <n v="21"/>
    <n v="21"/>
    <n v="21"/>
    <m/>
    <m/>
    <m/>
    <n v="717.99802623680625"/>
    <s v="21 - zones d'activités économiques"/>
    <s v="Activités"/>
    <s v="21 - zones d'activités économiques"/>
    <s v="Activités"/>
    <s v="21 - zones d'activités économiques"/>
    <s v="Activités"/>
    <x v="6"/>
    <x v="2"/>
    <n v="7.1799802623680631E-2"/>
    <n v="0"/>
    <n v="0"/>
    <n v="0"/>
    <n v="0"/>
    <n v="0"/>
  </r>
  <r>
    <n v="69123"/>
    <n v="21"/>
    <n v="21"/>
    <n v="21"/>
    <n v="21"/>
    <m/>
    <m/>
    <m/>
    <n v="11625.033480427996"/>
    <s v="21 - zones d'activités économiques"/>
    <s v="Activités"/>
    <s v="21 - zones d'activités économiques"/>
    <s v="Activités"/>
    <s v="21 - zones d'activités économiques"/>
    <s v="Activités"/>
    <x v="6"/>
    <x v="2"/>
    <n v="1.1625033480427995"/>
    <n v="0"/>
    <n v="0"/>
    <n v="0"/>
    <n v="0"/>
    <n v="0"/>
  </r>
  <r>
    <n v="69123"/>
    <n v="21"/>
    <n v="21"/>
    <n v="21"/>
    <n v="21"/>
    <m/>
    <m/>
    <m/>
    <n v="21486.332508985357"/>
    <s v="21 - zones d'activités économiques"/>
    <s v="Activités"/>
    <s v="21 - zones d'activités économiques"/>
    <s v="Activités"/>
    <s v="21 - zones d'activités économiques"/>
    <s v="Activités"/>
    <x v="6"/>
    <x v="2"/>
    <n v="2.1486332508985355"/>
    <n v="0"/>
    <n v="0"/>
    <n v="0"/>
    <n v="0"/>
    <n v="0"/>
  </r>
  <r>
    <n v="69123"/>
    <n v="21"/>
    <n v="21"/>
    <n v="21"/>
    <n v="21"/>
    <m/>
    <m/>
    <m/>
    <n v="42279.233709224747"/>
    <s v="21 - zones d'activités économiques"/>
    <s v="Activités"/>
    <s v="21 - zones d'activités économiques"/>
    <s v="Activités"/>
    <s v="21 - zones d'activités économiques"/>
    <s v="Activités"/>
    <x v="6"/>
    <x v="2"/>
    <n v="4.2279233709224746"/>
    <n v="0"/>
    <n v="0"/>
    <n v="0"/>
    <n v="0"/>
    <n v="0"/>
  </r>
  <r>
    <n v="69123"/>
    <n v="21"/>
    <n v="21"/>
    <n v="21"/>
    <n v="21"/>
    <m/>
    <m/>
    <m/>
    <n v="18363.227970354921"/>
    <s v="21 - zones d'activités économiques"/>
    <s v="Activités"/>
    <s v="21 - zones d'activités économiques"/>
    <s v="Activités"/>
    <s v="21 - zones d'activités économiques"/>
    <s v="Activités"/>
    <x v="6"/>
    <x v="2"/>
    <n v="1.8363227970354921"/>
    <n v="0"/>
    <n v="0"/>
    <n v="0"/>
    <n v="0"/>
    <n v="0"/>
  </r>
  <r>
    <n v="69123"/>
    <n v="21"/>
    <n v="21"/>
    <n v="21"/>
    <n v="11"/>
    <m/>
    <m/>
    <m/>
    <n v="20944.976465378557"/>
    <s v="21 - zones d'activités économiques"/>
    <s v="Activités"/>
    <s v="21 - zones d'activités économiques"/>
    <s v="Activités"/>
    <s v="21 - zones d'activités économiques"/>
    <s v="Activités"/>
    <x v="0"/>
    <x v="0"/>
    <n v="2.0944976465378558"/>
    <n v="0"/>
    <n v="0"/>
    <n v="1"/>
    <n v="0"/>
    <n v="1"/>
  </r>
  <r>
    <n v="69123"/>
    <n v="21"/>
    <n v="21"/>
    <n v="21"/>
    <n v="21"/>
    <m/>
    <m/>
    <m/>
    <n v="24803.37938574432"/>
    <s v="21 - zones d'activités économiques"/>
    <s v="Activités"/>
    <s v="21 - zones d'activités économiques"/>
    <s v="Activités"/>
    <s v="21 - zones d'activités économiques"/>
    <s v="Activités"/>
    <x v="6"/>
    <x v="2"/>
    <n v="2.480337938574432"/>
    <n v="0"/>
    <n v="0"/>
    <n v="0"/>
    <n v="0"/>
    <n v="0"/>
  </r>
  <r>
    <n v="69123"/>
    <n v="21"/>
    <n v="21"/>
    <n v="21"/>
    <n v="21"/>
    <m/>
    <m/>
    <m/>
    <n v="87461.431070531107"/>
    <s v="21 - zones d'activités économiques"/>
    <s v="Activités"/>
    <s v="21 - zones d'activités économiques"/>
    <s v="Activités"/>
    <s v="21 - zones d'activités économiques"/>
    <s v="Activités"/>
    <x v="6"/>
    <x v="2"/>
    <n v="8.7461431070531113"/>
    <n v="0"/>
    <n v="0"/>
    <n v="0"/>
    <n v="0"/>
    <n v="0"/>
  </r>
  <r>
    <n v="69123"/>
    <n v="21"/>
    <n v="21"/>
    <n v="21"/>
    <n v="21"/>
    <m/>
    <m/>
    <m/>
    <n v="5.5433479917972877"/>
    <s v="21 - zones d'activités économiques"/>
    <s v="Activités"/>
    <s v="21 - zones d'activités économiques"/>
    <s v="Activités"/>
    <s v="21 - zones d'activités économiques"/>
    <s v="Activités"/>
    <x v="6"/>
    <x v="2"/>
    <n v="5.5433479917972876E-4"/>
    <n v="0"/>
    <n v="0"/>
    <n v="0"/>
    <n v="0"/>
    <n v="0"/>
  </r>
  <r>
    <n v="69123"/>
    <n v="21"/>
    <n v="21"/>
    <n v="21"/>
    <n v="21"/>
    <m/>
    <m/>
    <m/>
    <n v="17.222363563650262"/>
    <s v="21 - zones d'activités économiques"/>
    <s v="Activités"/>
    <s v="21 - zones d'activités économiques"/>
    <s v="Activités"/>
    <s v="21 - zones d'activités économiques"/>
    <s v="Activités"/>
    <x v="6"/>
    <x v="2"/>
    <n v="1.7222363563650263E-3"/>
    <n v="0"/>
    <n v="0"/>
    <n v="0"/>
    <n v="0"/>
    <n v="0"/>
  </r>
  <r>
    <n v="69123"/>
    <n v="21"/>
    <n v="21"/>
    <n v="21"/>
    <n v="21"/>
    <m/>
    <m/>
    <m/>
    <n v="95649.611296778166"/>
    <s v="21 - zones d'activités économiques"/>
    <s v="Activités"/>
    <s v="21 - zones d'activités économiques"/>
    <s v="Activités"/>
    <s v="21 - zones d'activités économiques"/>
    <s v="Activités"/>
    <x v="6"/>
    <x v="2"/>
    <n v="9.5649611296778172"/>
    <n v="0"/>
    <n v="0"/>
    <n v="0"/>
    <n v="0"/>
    <n v="0"/>
  </r>
  <r>
    <n v="69123"/>
    <n v="21"/>
    <n v="21"/>
    <n v="21"/>
    <n v="21"/>
    <m/>
    <m/>
    <m/>
    <n v="48843.450177666367"/>
    <s v="21 - zones d'activités économiques"/>
    <s v="Activités"/>
    <s v="21 - zones d'activités économiques"/>
    <s v="Activités"/>
    <s v="21 - zones d'activités économiques"/>
    <s v="Activités"/>
    <x v="6"/>
    <x v="2"/>
    <n v="4.8843450177666368"/>
    <n v="0"/>
    <n v="0"/>
    <n v="0"/>
    <n v="0"/>
    <n v="0"/>
  </r>
  <r>
    <n v="69123"/>
    <n v="21"/>
    <n v="21"/>
    <n v="21"/>
    <n v="21"/>
    <m/>
    <m/>
    <m/>
    <n v="7631.2080137333833"/>
    <s v="21 - zones d'activités économiques"/>
    <s v="Activités"/>
    <s v="21 - zones d'activités économiques"/>
    <s v="Activités"/>
    <s v="21 - zones d'activités économiques"/>
    <s v="Activités"/>
    <x v="6"/>
    <x v="2"/>
    <n v="0.76312080137333838"/>
    <n v="0"/>
    <n v="0"/>
    <n v="0"/>
    <n v="0"/>
    <n v="0"/>
  </r>
  <r>
    <n v="69123"/>
    <n v="21"/>
    <n v="21"/>
    <n v="21"/>
    <n v="21"/>
    <m/>
    <m/>
    <m/>
    <n v="30125.628241345712"/>
    <s v="21 - zones d'activités économiques"/>
    <s v="Activités"/>
    <s v="21 - zones d'activités économiques"/>
    <s v="Activités"/>
    <s v="21 - zones d'activités économiques"/>
    <s v="Activités"/>
    <x v="6"/>
    <x v="2"/>
    <n v="3.0125628241345712"/>
    <n v="0"/>
    <n v="0"/>
    <n v="0"/>
    <n v="0"/>
    <n v="0"/>
  </r>
  <r>
    <n v="69123"/>
    <n v="21"/>
    <n v="21"/>
    <n v="21"/>
    <n v="21"/>
    <m/>
    <m/>
    <m/>
    <n v="6494.4171385153413"/>
    <s v="21 - zones d'activités économiques"/>
    <s v="Activités"/>
    <s v="21 - zones d'activités économiques"/>
    <s v="Activités"/>
    <s v="21 - zones d'activités économiques"/>
    <s v="Activités"/>
    <x v="6"/>
    <x v="2"/>
    <n v="0.64944171385153415"/>
    <n v="0"/>
    <n v="0"/>
    <n v="0"/>
    <n v="0"/>
    <n v="0"/>
  </r>
  <r>
    <n v="69123"/>
    <n v="21"/>
    <n v="21"/>
    <n v="21"/>
    <n v="31"/>
    <m/>
    <m/>
    <m/>
    <n v="65160.312927483385"/>
    <s v="21 - zones d'activités économiques"/>
    <s v="Activités"/>
    <s v="21 - zones d'activités économiques"/>
    <s v="Activités"/>
    <s v="21 - zones d'activités économiques"/>
    <s v="Activités"/>
    <x v="1"/>
    <x v="1"/>
    <n v="6.5160312927483384"/>
    <n v="0"/>
    <n v="0"/>
    <n v="1"/>
    <n v="0"/>
    <n v="1"/>
  </r>
  <r>
    <n v="69123"/>
    <n v="31"/>
    <n v="21"/>
    <n v="21"/>
    <n v="21"/>
    <m/>
    <m/>
    <m/>
    <n v="28453.792772962854"/>
    <s v="31 - extraction de matériaux, décharges, chantiers"/>
    <s v="Esp. en mutation"/>
    <s v="21 - zones d'activités économiques"/>
    <s v="Activités"/>
    <s v="21 - zones d'activités économiques"/>
    <s v="Activités"/>
    <x v="6"/>
    <x v="2"/>
    <n v="2.8453792772962854"/>
    <n v="1"/>
    <n v="0"/>
    <n v="0"/>
    <n v="1"/>
    <n v="0"/>
  </r>
  <r>
    <n v="69123"/>
    <n v="31"/>
    <n v="21"/>
    <n v="21"/>
    <n v="31"/>
    <m/>
    <m/>
    <m/>
    <n v="72.506315392265805"/>
    <s v="31 - extraction de matériaux, décharges, chantiers"/>
    <s v="Esp. en mutation"/>
    <s v="21 - zones d'activités économiques"/>
    <s v="Activités"/>
    <s v="21 - zones d'activités économiques"/>
    <s v="Activités"/>
    <x v="1"/>
    <x v="1"/>
    <n v="7.2506315392265805E-3"/>
    <n v="1"/>
    <n v="0"/>
    <n v="1"/>
    <n v="1"/>
    <n v="1"/>
  </r>
  <r>
    <n v="69123"/>
    <n v="61"/>
    <n v="61"/>
    <n v="21"/>
    <n v="21"/>
    <m/>
    <m/>
    <m/>
    <n v="4616.7690956179822"/>
    <s v="61 - feuillus dominants"/>
    <s v="Esp. naturel"/>
    <s v="61 - feuillus dominants"/>
    <s v="Esp. naturel"/>
    <s v="21 - zones d'activités économiques"/>
    <s v="Activités"/>
    <x v="6"/>
    <x v="2"/>
    <n v="0.46167690956179824"/>
    <n v="0"/>
    <n v="1"/>
    <n v="0"/>
    <n v="1"/>
    <n v="1"/>
  </r>
  <r>
    <n v="69123"/>
    <n v="61"/>
    <n v="61"/>
    <n v="21"/>
    <n v="21"/>
    <m/>
    <m/>
    <m/>
    <n v="993.91529424197711"/>
    <s v="61 - feuillus dominants"/>
    <s v="Esp. naturel"/>
    <s v="61 - feuillus dominants"/>
    <s v="Esp. naturel"/>
    <s v="21 - zones d'activités économiques"/>
    <s v="Activités"/>
    <x v="6"/>
    <x v="2"/>
    <n v="9.9391529424197711E-2"/>
    <n v="0"/>
    <n v="1"/>
    <n v="0"/>
    <n v="1"/>
    <n v="1"/>
  </r>
  <r>
    <n v="69123"/>
    <n v="71"/>
    <n v="71"/>
    <n v="21"/>
    <n v="21"/>
    <m/>
    <m/>
    <m/>
    <n v="76068.679978257947"/>
    <s v="71 - landes et fourrés"/>
    <s v="Esp. naturel"/>
    <s v="71 - landes et fourrés"/>
    <s v="Esp. naturel"/>
    <s v="21 - zones d'activités économiques"/>
    <s v="Activités"/>
    <x v="6"/>
    <x v="2"/>
    <n v="7.6068679978257947"/>
    <n v="0"/>
    <n v="1"/>
    <n v="0"/>
    <n v="1"/>
    <n v="1"/>
  </r>
  <r>
    <n v="69123"/>
    <n v="90"/>
    <n v="90"/>
    <n v="21"/>
    <n v="11"/>
    <m/>
    <m/>
    <m/>
    <n v="20045.774201080185"/>
    <s v="90 - espaces libres urbains"/>
    <s v="Esp. en mutation"/>
    <s v="90 - espaces libres urbains"/>
    <s v="Esp. en mutation"/>
    <s v="21 - zones d'activités économiques"/>
    <s v="Activités"/>
    <x v="0"/>
    <x v="0"/>
    <n v="2.0045774201080184"/>
    <n v="0"/>
    <n v="1"/>
    <n v="1"/>
    <n v="1"/>
    <n v="1"/>
  </r>
  <r>
    <n v="69123"/>
    <n v="90"/>
    <n v="90"/>
    <n v="21"/>
    <n v="21"/>
    <m/>
    <m/>
    <m/>
    <n v="12.510775664495114"/>
    <s v="90 - espaces libres urbains"/>
    <s v="Esp. en mutation"/>
    <s v="90 - espaces libres urbains"/>
    <s v="Esp. en mutation"/>
    <s v="21 - zones d'activités économiques"/>
    <s v="Activités"/>
    <x v="6"/>
    <x v="2"/>
    <n v="1.2510775664495114E-3"/>
    <n v="0"/>
    <n v="1"/>
    <n v="0"/>
    <n v="1"/>
    <n v="1"/>
  </r>
  <r>
    <n v="69266"/>
    <n v="21"/>
    <n v="21"/>
    <n v="21"/>
    <n v="21"/>
    <m/>
    <m/>
    <m/>
    <n v="28.573187089876964"/>
    <s v="21 - zones d'activités économiques"/>
    <s v="Activités"/>
    <s v="21 - zones d'activités économiques"/>
    <s v="Activités"/>
    <s v="21 - zones d'activités économiques"/>
    <s v="Activités"/>
    <x v="6"/>
    <x v="2"/>
    <n v="2.8573187089876964E-3"/>
    <n v="0"/>
    <n v="0"/>
    <n v="0"/>
    <n v="0"/>
    <n v="0"/>
  </r>
  <r>
    <n v="69266"/>
    <n v="21"/>
    <n v="21"/>
    <n v="21"/>
    <n v="21"/>
    <m/>
    <m/>
    <m/>
    <n v="20795.391657875221"/>
    <s v="21 - zones d'activités économiques"/>
    <s v="Activités"/>
    <s v="21 - zones d'activités économiques"/>
    <s v="Activités"/>
    <s v="21 - zones d'activités économiques"/>
    <s v="Activités"/>
    <x v="6"/>
    <x v="2"/>
    <n v="2.079539165787522"/>
    <n v="0"/>
    <n v="0"/>
    <n v="0"/>
    <n v="0"/>
    <n v="0"/>
  </r>
  <r>
    <n v="69266"/>
    <n v="21"/>
    <n v="21"/>
    <n v="21"/>
    <n v="21"/>
    <m/>
    <m/>
    <m/>
    <n v="10867.906446002336"/>
    <s v="21 - zones d'activités économiques"/>
    <s v="Activités"/>
    <s v="21 - zones d'activités économiques"/>
    <s v="Activités"/>
    <s v="21 - zones d'activités économiques"/>
    <s v="Activités"/>
    <x v="6"/>
    <x v="2"/>
    <n v="1.0867906446002336"/>
    <n v="0"/>
    <n v="0"/>
    <n v="0"/>
    <n v="0"/>
    <n v="0"/>
  </r>
  <r>
    <n v="69266"/>
    <n v="21"/>
    <n v="21"/>
    <n v="21"/>
    <n v="21"/>
    <m/>
    <m/>
    <m/>
    <n v="10277.213841674691"/>
    <s v="21 - zones d'activités économiques"/>
    <s v="Activités"/>
    <s v="21 - zones d'activités économiques"/>
    <s v="Activités"/>
    <s v="21 - zones d'activités économiques"/>
    <s v="Activités"/>
    <x v="6"/>
    <x v="2"/>
    <n v="1.0277213841674691"/>
    <n v="0"/>
    <n v="0"/>
    <n v="0"/>
    <n v="0"/>
    <n v="0"/>
  </r>
  <r>
    <n v="69266"/>
    <n v="21"/>
    <n v="21"/>
    <n v="21"/>
    <n v="21"/>
    <m/>
    <m/>
    <m/>
    <n v="47753.4829490396"/>
    <s v="21 - zones d'activités économiques"/>
    <s v="Activités"/>
    <s v="21 - zones d'activités économiques"/>
    <s v="Activités"/>
    <s v="21 - zones d'activités économiques"/>
    <s v="Activités"/>
    <x v="6"/>
    <x v="2"/>
    <n v="4.7753482949039601"/>
    <n v="0"/>
    <n v="0"/>
    <n v="0"/>
    <n v="0"/>
    <n v="0"/>
  </r>
  <r>
    <n v="69266"/>
    <n v="21"/>
    <n v="21"/>
    <n v="21"/>
    <n v="21"/>
    <m/>
    <m/>
    <m/>
    <n v="248.82221948962459"/>
    <s v="21 - zones d'activités économiques"/>
    <s v="Activités"/>
    <s v="21 - zones d'activités économiques"/>
    <s v="Activités"/>
    <s v="21 - zones d'activités économiques"/>
    <s v="Activités"/>
    <x v="6"/>
    <x v="2"/>
    <n v="2.488222194896246E-2"/>
    <n v="0"/>
    <n v="0"/>
    <n v="0"/>
    <n v="0"/>
    <n v="0"/>
  </r>
  <r>
    <n v="69266"/>
    <n v="21"/>
    <n v="21"/>
    <n v="21"/>
    <n v="21"/>
    <m/>
    <m/>
    <m/>
    <n v="9157.5554656255299"/>
    <s v="21 - zones d'activités économiques"/>
    <s v="Activités"/>
    <s v="21 - zones d'activités économiques"/>
    <s v="Activités"/>
    <s v="21 - zones d'activités économiques"/>
    <s v="Activités"/>
    <x v="6"/>
    <x v="2"/>
    <n v="0.91575554656255298"/>
    <n v="0"/>
    <n v="0"/>
    <n v="0"/>
    <n v="0"/>
    <n v="0"/>
  </r>
  <r>
    <n v="69266"/>
    <n v="21"/>
    <n v="21"/>
    <n v="21"/>
    <n v="21"/>
    <m/>
    <m/>
    <m/>
    <n v="338552.77455652162"/>
    <s v="21 - zones d'activités économiques"/>
    <s v="Activités"/>
    <s v="21 - zones d'activités économiques"/>
    <s v="Activités"/>
    <s v="21 - zones d'activités économiques"/>
    <s v="Activités"/>
    <x v="6"/>
    <x v="2"/>
    <n v="33.855277455652164"/>
    <n v="0"/>
    <n v="0"/>
    <n v="0"/>
    <n v="0"/>
    <n v="0"/>
  </r>
  <r>
    <n v="69266"/>
    <n v="21"/>
    <n v="21"/>
    <n v="21"/>
    <n v="31"/>
    <m/>
    <m/>
    <m/>
    <n v="53642.781881059404"/>
    <s v="21 - zones d'activités économiques"/>
    <s v="Activités"/>
    <s v="21 - zones d'activités économiques"/>
    <s v="Activités"/>
    <s v="21 - zones d'activités économiques"/>
    <s v="Activités"/>
    <x v="1"/>
    <x v="1"/>
    <n v="5.3642781881059403"/>
    <n v="0"/>
    <n v="0"/>
    <n v="1"/>
    <n v="0"/>
    <n v="1"/>
  </r>
  <r>
    <n v="69266"/>
    <n v="21"/>
    <n v="21"/>
    <n v="21"/>
    <n v="21"/>
    <m/>
    <m/>
    <m/>
    <n v="32285.634515440124"/>
    <s v="21 - zones d'activités économiques"/>
    <s v="Activités"/>
    <s v="21 - zones d'activités économiques"/>
    <s v="Activités"/>
    <s v="21 - zones d'activités économiques"/>
    <s v="Activités"/>
    <x v="6"/>
    <x v="2"/>
    <n v="3.2285634515440123"/>
    <n v="0"/>
    <n v="0"/>
    <n v="0"/>
    <n v="0"/>
    <n v="0"/>
  </r>
  <r>
    <n v="69266"/>
    <n v="21"/>
    <n v="21"/>
    <n v="21"/>
    <n v="21"/>
    <m/>
    <m/>
    <m/>
    <n v="27754.84317222251"/>
    <s v="21 - zones d'activités économiques"/>
    <s v="Activités"/>
    <s v="21 - zones d'activités économiques"/>
    <s v="Activités"/>
    <s v="21 - zones d'activités économiques"/>
    <s v="Activités"/>
    <x v="6"/>
    <x v="2"/>
    <n v="2.7754843172222512"/>
    <n v="0"/>
    <n v="0"/>
    <n v="0"/>
    <n v="0"/>
    <n v="0"/>
  </r>
  <r>
    <n v="69266"/>
    <n v="21"/>
    <n v="21"/>
    <n v="21"/>
    <n v="21"/>
    <m/>
    <m/>
    <m/>
    <n v="77280.039189638308"/>
    <s v="21 - zones d'activités économiques"/>
    <s v="Activités"/>
    <s v="21 - zones d'activités économiques"/>
    <s v="Activités"/>
    <s v="21 - zones d'activités économiques"/>
    <s v="Activités"/>
    <x v="6"/>
    <x v="2"/>
    <n v="7.7280039189638305"/>
    <n v="0"/>
    <n v="0"/>
    <n v="0"/>
    <n v="0"/>
    <n v="0"/>
  </r>
  <r>
    <n v="69266"/>
    <n v="21"/>
    <n v="21"/>
    <n v="21"/>
    <n v="21"/>
    <m/>
    <m/>
    <m/>
    <n v="52570.599869562364"/>
    <s v="21 - zones d'activités économiques"/>
    <s v="Activités"/>
    <s v="21 - zones d'activités économiques"/>
    <s v="Activités"/>
    <s v="21 - zones d'activités économiques"/>
    <s v="Activités"/>
    <x v="6"/>
    <x v="2"/>
    <n v="5.2570599869562367"/>
    <n v="0"/>
    <n v="0"/>
    <n v="0"/>
    <n v="0"/>
    <n v="0"/>
  </r>
  <r>
    <n v="69266"/>
    <n v="21"/>
    <n v="21"/>
    <n v="21"/>
    <n v="31"/>
    <m/>
    <m/>
    <m/>
    <n v="30673.495807504751"/>
    <s v="21 - zones d'activités économiques"/>
    <s v="Activités"/>
    <s v="21 - zones d'activités économiques"/>
    <s v="Activités"/>
    <s v="21 - zones d'activités économiques"/>
    <s v="Activités"/>
    <x v="1"/>
    <x v="1"/>
    <n v="3.0673495807504749"/>
    <n v="0"/>
    <n v="0"/>
    <n v="1"/>
    <n v="0"/>
    <n v="1"/>
  </r>
  <r>
    <n v="69266"/>
    <n v="21"/>
    <n v="21"/>
    <n v="21"/>
    <n v="21"/>
    <m/>
    <m/>
    <m/>
    <n v="15620.104082396359"/>
    <s v="21 - zones d'activités économiques"/>
    <s v="Activités"/>
    <s v="21 - zones d'activités économiques"/>
    <s v="Activités"/>
    <s v="21 - zones d'activités économiques"/>
    <s v="Activités"/>
    <x v="6"/>
    <x v="2"/>
    <n v="1.562010408239636"/>
    <n v="0"/>
    <n v="0"/>
    <n v="0"/>
    <n v="0"/>
    <n v="0"/>
  </r>
  <r>
    <n v="69266"/>
    <n v="21"/>
    <n v="21"/>
    <n v="21"/>
    <n v="21"/>
    <m/>
    <m/>
    <m/>
    <n v="29211.777845390538"/>
    <s v="21 - zones d'activités économiques"/>
    <s v="Activités"/>
    <s v="21 - zones d'activités économiques"/>
    <s v="Activités"/>
    <s v="21 - zones d'activités économiques"/>
    <s v="Activités"/>
    <x v="6"/>
    <x v="2"/>
    <n v="2.9211777845390539"/>
    <n v="0"/>
    <n v="0"/>
    <n v="0"/>
    <n v="0"/>
    <n v="0"/>
  </r>
  <r>
    <n v="69266"/>
    <n v="21"/>
    <n v="21"/>
    <n v="21"/>
    <n v="21"/>
    <m/>
    <m/>
    <m/>
    <n v="14068.336649318302"/>
    <s v="21 - zones d'activités économiques"/>
    <s v="Activités"/>
    <s v="21 - zones d'activités économiques"/>
    <s v="Activités"/>
    <s v="21 - zones d'activités économiques"/>
    <s v="Activités"/>
    <x v="6"/>
    <x v="2"/>
    <n v="1.4068336649318303"/>
    <n v="0"/>
    <n v="0"/>
    <n v="0"/>
    <n v="0"/>
    <n v="0"/>
  </r>
  <r>
    <n v="69266"/>
    <n v="21"/>
    <n v="21"/>
    <n v="21"/>
    <n v="21"/>
    <m/>
    <m/>
    <m/>
    <n v="24150.172348163058"/>
    <s v="21 - zones d'activités économiques"/>
    <s v="Activités"/>
    <s v="21 - zones d'activités économiques"/>
    <s v="Activités"/>
    <s v="21 - zones d'activités économiques"/>
    <s v="Activités"/>
    <x v="6"/>
    <x v="2"/>
    <n v="2.4150172348163057"/>
    <n v="0"/>
    <n v="0"/>
    <n v="0"/>
    <n v="0"/>
    <n v="0"/>
  </r>
  <r>
    <n v="69266"/>
    <n v="21"/>
    <n v="21"/>
    <n v="21"/>
    <n v="21"/>
    <m/>
    <m/>
    <m/>
    <n v="14870.264862327373"/>
    <s v="21 - zones d'activités économiques"/>
    <s v="Activités"/>
    <s v="21 - zones d'activités économiques"/>
    <s v="Activités"/>
    <s v="21 - zones d'activités économiques"/>
    <s v="Activités"/>
    <x v="6"/>
    <x v="2"/>
    <n v="1.4870264862327374"/>
    <n v="0"/>
    <n v="0"/>
    <n v="0"/>
    <n v="0"/>
    <n v="0"/>
  </r>
  <r>
    <n v="69266"/>
    <n v="21"/>
    <n v="21"/>
    <n v="21"/>
    <n v="21"/>
    <m/>
    <m/>
    <m/>
    <n v="25483.268665104919"/>
    <s v="21 - zones d'activités économiques"/>
    <s v="Activités"/>
    <s v="21 - zones d'activités économiques"/>
    <s v="Activités"/>
    <s v="21 - zones d'activités économiques"/>
    <s v="Activités"/>
    <x v="6"/>
    <x v="2"/>
    <n v="2.5483268665104917"/>
    <n v="0"/>
    <n v="0"/>
    <n v="0"/>
    <n v="0"/>
    <n v="0"/>
  </r>
  <r>
    <n v="69266"/>
    <n v="21"/>
    <n v="21"/>
    <n v="21"/>
    <n v="21"/>
    <m/>
    <m/>
    <m/>
    <n v="13686.065752180122"/>
    <s v="21 - zones d'activités économiques"/>
    <s v="Activités"/>
    <s v="21 - zones d'activités économiques"/>
    <s v="Activités"/>
    <s v="21 - zones d'activités économiques"/>
    <s v="Activités"/>
    <x v="6"/>
    <x v="2"/>
    <n v="1.3686065752180123"/>
    <n v="0"/>
    <n v="0"/>
    <n v="0"/>
    <n v="0"/>
    <n v="0"/>
  </r>
  <r>
    <n v="69266"/>
    <n v="21"/>
    <n v="21"/>
    <n v="21"/>
    <n v="11"/>
    <m/>
    <m/>
    <m/>
    <n v="5720.1490393875611"/>
    <s v="21 - zones d'activités économiques"/>
    <s v="Activités"/>
    <s v="21 - zones d'activités économiques"/>
    <s v="Activités"/>
    <s v="21 - zones d'activités économiques"/>
    <s v="Activités"/>
    <x v="0"/>
    <x v="0"/>
    <n v="0.57201490393875609"/>
    <n v="0"/>
    <n v="0"/>
    <n v="1"/>
    <n v="0"/>
    <n v="1"/>
  </r>
  <r>
    <n v="69266"/>
    <n v="21"/>
    <n v="21"/>
    <n v="21"/>
    <n v="31"/>
    <m/>
    <m/>
    <m/>
    <n v="10554.380913195066"/>
    <s v="21 - zones d'activités économiques"/>
    <s v="Activités"/>
    <s v="21 - zones d'activités économiques"/>
    <s v="Activités"/>
    <s v="21 - zones d'activités économiques"/>
    <s v="Activités"/>
    <x v="1"/>
    <x v="1"/>
    <n v="1.0554380913195065"/>
    <n v="0"/>
    <n v="0"/>
    <n v="1"/>
    <n v="0"/>
    <n v="1"/>
  </r>
  <r>
    <n v="69266"/>
    <n v="21"/>
    <n v="21"/>
    <n v="21"/>
    <n v="21"/>
    <m/>
    <m/>
    <m/>
    <n v="10029.969026100895"/>
    <s v="21 - zones d'activités économiques"/>
    <s v="Activités"/>
    <s v="21 - zones d'activités économiques"/>
    <s v="Activités"/>
    <s v="21 - zones d'activités économiques"/>
    <s v="Activités"/>
    <x v="6"/>
    <x v="2"/>
    <n v="1.0029969026100896"/>
    <n v="0"/>
    <n v="0"/>
    <n v="0"/>
    <n v="0"/>
    <n v="0"/>
  </r>
  <r>
    <n v="69266"/>
    <n v="21"/>
    <n v="21"/>
    <n v="21"/>
    <n v="21"/>
    <m/>
    <m/>
    <m/>
    <n v="13517.343449648215"/>
    <s v="21 - zones d'activités économiques"/>
    <s v="Activités"/>
    <s v="21 - zones d'activités économiques"/>
    <s v="Activités"/>
    <s v="21 - zones d'activités économiques"/>
    <s v="Activités"/>
    <x v="6"/>
    <x v="2"/>
    <n v="1.3517343449648216"/>
    <n v="0"/>
    <n v="0"/>
    <n v="0"/>
    <n v="0"/>
    <n v="0"/>
  </r>
  <r>
    <n v="69266"/>
    <n v="21"/>
    <n v="21"/>
    <n v="21"/>
    <n v="21"/>
    <m/>
    <m/>
    <m/>
    <n v="18312.145166978094"/>
    <s v="21 - zones d'activités économiques"/>
    <s v="Activités"/>
    <s v="21 - zones d'activités économiques"/>
    <s v="Activités"/>
    <s v="21 - zones d'activités économiques"/>
    <s v="Activités"/>
    <x v="6"/>
    <x v="2"/>
    <n v="1.8312145166978095"/>
    <n v="0"/>
    <n v="0"/>
    <n v="0"/>
    <n v="0"/>
    <n v="0"/>
  </r>
  <r>
    <n v="69266"/>
    <n v="21"/>
    <n v="21"/>
    <n v="21"/>
    <n v="21"/>
    <m/>
    <m/>
    <m/>
    <n v="54929.753524924796"/>
    <s v="21 - zones d'activités économiques"/>
    <s v="Activités"/>
    <s v="21 - zones d'activités économiques"/>
    <s v="Activités"/>
    <s v="21 - zones d'activités économiques"/>
    <s v="Activités"/>
    <x v="6"/>
    <x v="2"/>
    <n v="5.4929753524924791"/>
    <n v="0"/>
    <n v="0"/>
    <n v="0"/>
    <n v="0"/>
    <n v="0"/>
  </r>
  <r>
    <n v="69266"/>
    <n v="21"/>
    <n v="21"/>
    <n v="21"/>
    <n v="21"/>
    <m/>
    <m/>
    <m/>
    <n v="21947.118428960308"/>
    <s v="21 - zones d'activités économiques"/>
    <s v="Activités"/>
    <s v="21 - zones d'activités économiques"/>
    <s v="Activités"/>
    <s v="21 - zones d'activités économiques"/>
    <s v="Activités"/>
    <x v="6"/>
    <x v="2"/>
    <n v="2.1947118428960306"/>
    <n v="0"/>
    <n v="0"/>
    <n v="0"/>
    <n v="0"/>
    <n v="0"/>
  </r>
  <r>
    <n v="69266"/>
    <n v="21"/>
    <n v="21"/>
    <n v="21"/>
    <n v="21"/>
    <m/>
    <m/>
    <m/>
    <n v="7.465253514920609"/>
    <s v="21 - zones d'activités économiques"/>
    <s v="Activités"/>
    <s v="21 - zones d'activités économiques"/>
    <s v="Activités"/>
    <s v="21 - zones d'activités économiques"/>
    <s v="Activités"/>
    <x v="6"/>
    <x v="2"/>
    <n v="7.4652535149206088E-4"/>
    <n v="0"/>
    <n v="0"/>
    <n v="0"/>
    <n v="0"/>
    <n v="0"/>
  </r>
  <r>
    <n v="69266"/>
    <n v="21"/>
    <n v="21"/>
    <n v="21"/>
    <n v="90"/>
    <m/>
    <m/>
    <m/>
    <n v="9673.9584042735914"/>
    <s v="21 - zones d'activités économiques"/>
    <s v="Activités"/>
    <s v="21 - zones d'activités économiques"/>
    <s v="Activités"/>
    <s v="21 - zones d'activités économiques"/>
    <s v="Activités"/>
    <x v="2"/>
    <x v="1"/>
    <n v="0.96739584042735915"/>
    <n v="0"/>
    <n v="0"/>
    <n v="1"/>
    <n v="0"/>
    <n v="1"/>
  </r>
  <r>
    <n v="69266"/>
    <n v="21"/>
    <n v="21"/>
    <n v="21"/>
    <n v="21"/>
    <m/>
    <m/>
    <m/>
    <n v="16062.405868892405"/>
    <s v="21 - zones d'activités économiques"/>
    <s v="Activités"/>
    <s v="21 - zones d'activités économiques"/>
    <s v="Activités"/>
    <s v="21 - zones d'activités économiques"/>
    <s v="Activités"/>
    <x v="6"/>
    <x v="2"/>
    <n v="1.6062405868892404"/>
    <n v="0"/>
    <n v="0"/>
    <n v="0"/>
    <n v="0"/>
    <n v="0"/>
  </r>
  <r>
    <n v="69266"/>
    <n v="21"/>
    <n v="21"/>
    <n v="21"/>
    <n v="21"/>
    <m/>
    <m/>
    <m/>
    <n v="21297.354973393056"/>
    <s v="21 - zones d'activités économiques"/>
    <s v="Activités"/>
    <s v="21 - zones d'activités économiques"/>
    <s v="Activités"/>
    <s v="21 - zones d'activités économiques"/>
    <s v="Activités"/>
    <x v="6"/>
    <x v="2"/>
    <n v="2.1297354973393055"/>
    <n v="0"/>
    <n v="0"/>
    <n v="0"/>
    <n v="0"/>
    <n v="0"/>
  </r>
  <r>
    <n v="69266"/>
    <n v="21"/>
    <n v="21"/>
    <n v="21"/>
    <n v="21"/>
    <m/>
    <m/>
    <m/>
    <n v="28415.023482286335"/>
    <s v="21 - zones d'activités économiques"/>
    <s v="Activités"/>
    <s v="21 - zones d'activités économiques"/>
    <s v="Activités"/>
    <s v="21 - zones d'activités économiques"/>
    <s v="Activités"/>
    <x v="6"/>
    <x v="2"/>
    <n v="2.8415023482286337"/>
    <n v="0"/>
    <n v="0"/>
    <n v="0"/>
    <n v="0"/>
    <n v="0"/>
  </r>
  <r>
    <n v="69266"/>
    <n v="21"/>
    <n v="21"/>
    <n v="21"/>
    <n v="21"/>
    <m/>
    <m/>
    <m/>
    <n v="16615.891487971847"/>
    <s v="21 - zones d'activités économiques"/>
    <s v="Activités"/>
    <s v="21 - zones d'activités économiques"/>
    <s v="Activités"/>
    <s v="21 - zones d'activités économiques"/>
    <s v="Activités"/>
    <x v="6"/>
    <x v="2"/>
    <n v="1.6615891487971848"/>
    <n v="0"/>
    <n v="0"/>
    <n v="0"/>
    <n v="0"/>
    <n v="0"/>
  </r>
  <r>
    <n v="69266"/>
    <n v="21"/>
    <n v="21"/>
    <n v="21"/>
    <n v="21"/>
    <m/>
    <m/>
    <m/>
    <n v="27739.417032110887"/>
    <s v="21 - zones d'activités économiques"/>
    <s v="Activités"/>
    <s v="21 - zones d'activités économiques"/>
    <s v="Activités"/>
    <s v="21 - zones d'activités économiques"/>
    <s v="Activités"/>
    <x v="6"/>
    <x v="2"/>
    <n v="2.7739417032110887"/>
    <n v="0"/>
    <n v="0"/>
    <n v="0"/>
    <n v="0"/>
    <n v="0"/>
  </r>
  <r>
    <n v="69266"/>
    <n v="21"/>
    <n v="21"/>
    <n v="21"/>
    <n v="21"/>
    <m/>
    <m/>
    <m/>
    <n v="14570.252786776367"/>
    <s v="21 - zones d'activités économiques"/>
    <s v="Activités"/>
    <s v="21 - zones d'activités économiques"/>
    <s v="Activités"/>
    <s v="21 - zones d'activités économiques"/>
    <s v="Activités"/>
    <x v="6"/>
    <x v="2"/>
    <n v="1.4570252786776368"/>
    <n v="0"/>
    <n v="0"/>
    <n v="0"/>
    <n v="0"/>
    <n v="0"/>
  </r>
  <r>
    <n v="69266"/>
    <n v="21"/>
    <n v="21"/>
    <n v="21"/>
    <n v="21"/>
    <m/>
    <m/>
    <m/>
    <n v="66921.420393019434"/>
    <s v="21 - zones d'activités économiques"/>
    <s v="Activités"/>
    <s v="21 - zones d'activités économiques"/>
    <s v="Activités"/>
    <s v="21 - zones d'activités économiques"/>
    <s v="Activités"/>
    <x v="6"/>
    <x v="2"/>
    <n v="6.6921420393019435"/>
    <n v="0"/>
    <n v="0"/>
    <n v="0"/>
    <n v="0"/>
    <n v="0"/>
  </r>
  <r>
    <n v="69266"/>
    <n v="21"/>
    <n v="21"/>
    <n v="21"/>
    <n v="21"/>
    <m/>
    <m/>
    <m/>
    <n v="145304.80991982462"/>
    <s v="21 - zones d'activités économiques"/>
    <s v="Activités"/>
    <s v="21 - zones d'activités économiques"/>
    <s v="Activités"/>
    <s v="21 - zones d'activités économiques"/>
    <s v="Activités"/>
    <x v="6"/>
    <x v="2"/>
    <n v="14.530480991982461"/>
    <n v="0"/>
    <n v="0"/>
    <n v="0"/>
    <n v="0"/>
    <n v="0"/>
  </r>
  <r>
    <n v="69266"/>
    <n v="21"/>
    <n v="21"/>
    <n v="21"/>
    <n v="21"/>
    <m/>
    <m/>
    <m/>
    <n v="6662.9472918577449"/>
    <s v="21 - zones d'activités économiques"/>
    <s v="Activités"/>
    <s v="21 - zones d'activités économiques"/>
    <s v="Activités"/>
    <s v="21 - zones d'activités économiques"/>
    <s v="Activités"/>
    <x v="6"/>
    <x v="2"/>
    <n v="0.66629472918577448"/>
    <n v="0"/>
    <n v="0"/>
    <n v="0"/>
    <n v="0"/>
    <n v="0"/>
  </r>
  <r>
    <n v="69266"/>
    <n v="21"/>
    <n v="21"/>
    <n v="21"/>
    <n v="21"/>
    <m/>
    <m/>
    <m/>
    <n v="22975.603766682376"/>
    <s v="21 - zones d'activités économiques"/>
    <s v="Activités"/>
    <s v="21 - zones d'activités économiques"/>
    <s v="Activités"/>
    <s v="21 - zones d'activités économiques"/>
    <s v="Activités"/>
    <x v="6"/>
    <x v="2"/>
    <n v="2.2975603766682378"/>
    <n v="0"/>
    <n v="0"/>
    <n v="0"/>
    <n v="0"/>
    <n v="0"/>
  </r>
  <r>
    <n v="69266"/>
    <n v="11"/>
    <n v="31"/>
    <n v="21"/>
    <n v="21"/>
    <m/>
    <m/>
    <m/>
    <n v="12257.225346348316"/>
    <s v="11 - zones bâties à prédominance d'habitat"/>
    <s v="Esp. urbain"/>
    <s v="31 - extraction de matériaux, décharges, chantiers"/>
    <s v="Esp. en mutation"/>
    <s v="21 - zones d'activités économiques"/>
    <s v="Activités"/>
    <x v="6"/>
    <x v="2"/>
    <n v="1.2257225346348315"/>
    <n v="1"/>
    <n v="1"/>
    <n v="0"/>
    <n v="1"/>
    <n v="1"/>
  </r>
  <r>
    <n v="69266"/>
    <n v="11"/>
    <n v="31"/>
    <n v="21"/>
    <n v="21"/>
    <m/>
    <m/>
    <m/>
    <n v="11595.208453929252"/>
    <s v="11 - zones bâties à prédominance d'habitat"/>
    <s v="Esp. urbain"/>
    <s v="31 - extraction de matériaux, décharges, chantiers"/>
    <s v="Esp. en mutation"/>
    <s v="21 - zones d'activités économiques"/>
    <s v="Activités"/>
    <x v="6"/>
    <x v="2"/>
    <n v="1.1595208453929251"/>
    <n v="1"/>
    <n v="1"/>
    <n v="0"/>
    <n v="1"/>
    <n v="1"/>
  </r>
  <r>
    <n v="69266"/>
    <n v="31"/>
    <n v="31"/>
    <n v="21"/>
    <n v="21"/>
    <m/>
    <m/>
    <m/>
    <n v="0.38131717563846412"/>
    <s v="31 - extraction de matériaux, décharges, chantiers"/>
    <s v="Esp. en mutation"/>
    <s v="31 - extraction de matériaux, décharges, chantiers"/>
    <s v="Esp. en mutation"/>
    <s v="21 - zones d'activités économiques"/>
    <s v="Activités"/>
    <x v="6"/>
    <x v="2"/>
    <n v="3.8131717563846414E-5"/>
    <n v="0"/>
    <n v="1"/>
    <n v="0"/>
    <n v="1"/>
    <n v="1"/>
  </r>
  <r>
    <n v="69266"/>
    <n v="31"/>
    <n v="31"/>
    <n v="21"/>
    <n v="21"/>
    <m/>
    <m/>
    <m/>
    <n v="4.7830287294393212"/>
    <s v="31 - extraction de matériaux, décharges, chantiers"/>
    <s v="Esp. en mutation"/>
    <s v="31 - extraction de matériaux, décharges, chantiers"/>
    <s v="Esp. en mutation"/>
    <s v="21 - zones d'activités économiques"/>
    <s v="Activités"/>
    <x v="6"/>
    <x v="2"/>
    <n v="4.7830287294393215E-4"/>
    <n v="0"/>
    <n v="1"/>
    <n v="0"/>
    <n v="1"/>
    <n v="1"/>
  </r>
  <r>
    <n v="69266"/>
    <n v="31"/>
    <n v="31"/>
    <n v="21"/>
    <n v="21"/>
    <m/>
    <m/>
    <m/>
    <n v="6.5737432473374611"/>
    <s v="31 - extraction de matériaux, décharges, chantiers"/>
    <s v="Esp. en mutation"/>
    <s v="31 - extraction de matériaux, décharges, chantiers"/>
    <s v="Esp. en mutation"/>
    <s v="21 - zones d'activités économiques"/>
    <s v="Activités"/>
    <x v="6"/>
    <x v="2"/>
    <n v="6.5737432473374614E-4"/>
    <n v="0"/>
    <n v="1"/>
    <n v="0"/>
    <n v="1"/>
    <n v="1"/>
  </r>
  <r>
    <n v="69266"/>
    <n v="31"/>
    <n v="31"/>
    <n v="21"/>
    <n v="21"/>
    <m/>
    <m/>
    <m/>
    <n v="1.0310672255787949"/>
    <s v="31 - extraction de matériaux, décharges, chantiers"/>
    <s v="Esp. en mutation"/>
    <s v="31 - extraction de matériaux, décharges, chantiers"/>
    <s v="Esp. en mutation"/>
    <s v="21 - zones d'activités économiques"/>
    <s v="Activités"/>
    <x v="6"/>
    <x v="2"/>
    <n v="1.0310672255787949E-4"/>
    <n v="0"/>
    <n v="1"/>
    <n v="0"/>
    <n v="1"/>
    <n v="1"/>
  </r>
  <r>
    <n v="69266"/>
    <n v="31"/>
    <n v="31"/>
    <n v="21"/>
    <n v="21"/>
    <m/>
    <m/>
    <m/>
    <n v="2.5829109154382329E-3"/>
    <s v="31 - extraction de matériaux, décharges, chantiers"/>
    <s v="Esp. en mutation"/>
    <s v="31 - extraction de matériaux, décharges, chantiers"/>
    <s v="Esp. en mutation"/>
    <s v="21 - zones d'activités économiques"/>
    <s v="Activités"/>
    <x v="6"/>
    <x v="2"/>
    <n v="2.5829109154382327E-7"/>
    <n v="0"/>
    <n v="1"/>
    <n v="0"/>
    <n v="1"/>
    <n v="1"/>
  </r>
  <r>
    <n v="69266"/>
    <n v="31"/>
    <n v="31"/>
    <n v="21"/>
    <n v="21"/>
    <m/>
    <m/>
    <m/>
    <n v="0.70856075107286642"/>
    <s v="31 - extraction de matériaux, décharges, chantiers"/>
    <s v="Esp. en mutation"/>
    <s v="31 - extraction de matériaux, décharges, chantiers"/>
    <s v="Esp. en mutation"/>
    <s v="21 - zones d'activités économiques"/>
    <s v="Activités"/>
    <x v="6"/>
    <x v="2"/>
    <n v="7.0856075107286642E-5"/>
    <n v="0"/>
    <n v="1"/>
    <n v="0"/>
    <n v="1"/>
    <n v="1"/>
  </r>
  <r>
    <n v="69266"/>
    <n v="31"/>
    <n v="31"/>
    <n v="21"/>
    <n v="21"/>
    <m/>
    <m/>
    <m/>
    <n v="0.10020881888112854"/>
    <s v="31 - extraction de matériaux, décharges, chantiers"/>
    <s v="Esp. en mutation"/>
    <s v="31 - extraction de matériaux, décharges, chantiers"/>
    <s v="Esp. en mutation"/>
    <s v="21 - zones d'activités économiques"/>
    <s v="Activités"/>
    <x v="6"/>
    <x v="2"/>
    <n v="1.0020881888112853E-5"/>
    <n v="0"/>
    <n v="1"/>
    <n v="0"/>
    <n v="1"/>
    <n v="1"/>
  </r>
  <r>
    <n v="69266"/>
    <n v="90"/>
    <n v="31"/>
    <n v="21"/>
    <n v="21"/>
    <m/>
    <m/>
    <m/>
    <n v="319.20669386934378"/>
    <s v="90 - espaces libres urbains"/>
    <s v="Esp. en mutation"/>
    <s v="31 - extraction de matériaux, décharges, chantiers"/>
    <s v="Esp. en mutation"/>
    <s v="21 - zones d'activités économiques"/>
    <s v="Activités"/>
    <x v="6"/>
    <x v="2"/>
    <n v="3.1920669386934379E-2"/>
    <n v="0"/>
    <n v="1"/>
    <n v="0"/>
    <n v="1"/>
    <n v="1"/>
  </r>
  <r>
    <n v="69123"/>
    <n v="21"/>
    <n v="21"/>
    <n v="21"/>
    <n v="21"/>
    <m/>
    <m/>
    <m/>
    <n v="821.42786853373195"/>
    <s v="21 - zones d'activités économiques"/>
    <s v="Activités"/>
    <s v="21 - zones d'activités économiques"/>
    <s v="Activités"/>
    <s v="21 - zones d'activités économiques"/>
    <s v="Activités"/>
    <x v="6"/>
    <x v="2"/>
    <n v="8.2142786853373201E-2"/>
    <n v="0"/>
    <n v="0"/>
    <n v="0"/>
    <n v="0"/>
    <n v="0"/>
  </r>
  <r>
    <n v="69123"/>
    <n v="21"/>
    <n v="21"/>
    <n v="21"/>
    <n v="21"/>
    <m/>
    <m/>
    <m/>
    <n v="199828.20136610887"/>
    <s v="21 - zones d'activités économiques"/>
    <s v="Activités"/>
    <s v="21 - zones d'activités économiques"/>
    <s v="Activités"/>
    <s v="21 - zones d'activités économiques"/>
    <s v="Activités"/>
    <x v="6"/>
    <x v="2"/>
    <n v="19.982820136610886"/>
    <n v="0"/>
    <n v="0"/>
    <n v="0"/>
    <n v="0"/>
    <n v="0"/>
  </r>
  <r>
    <n v="69123"/>
    <n v="21"/>
    <n v="21"/>
    <n v="21"/>
    <n v="21"/>
    <m/>
    <m/>
    <m/>
    <n v="12050.219404592784"/>
    <s v="21 - zones d'activités économiques"/>
    <s v="Activités"/>
    <s v="21 - zones d'activités économiques"/>
    <s v="Activités"/>
    <s v="21 - zones d'activités économiques"/>
    <s v="Activités"/>
    <x v="6"/>
    <x v="2"/>
    <n v="1.2050219404592784"/>
    <n v="0"/>
    <n v="0"/>
    <n v="0"/>
    <n v="0"/>
    <n v="0"/>
  </r>
  <r>
    <n v="69123"/>
    <n v="21"/>
    <n v="21"/>
    <n v="21"/>
    <n v="21"/>
    <m/>
    <m/>
    <m/>
    <n v="81512.363220425672"/>
    <s v="21 - zones d'activités économiques"/>
    <s v="Activités"/>
    <s v="21 - zones d'activités économiques"/>
    <s v="Activités"/>
    <s v="21 - zones d'activités économiques"/>
    <s v="Activités"/>
    <x v="6"/>
    <x v="2"/>
    <n v="8.1512363220425677"/>
    <n v="0"/>
    <n v="0"/>
    <n v="0"/>
    <n v="0"/>
    <n v="0"/>
  </r>
  <r>
    <n v="69123"/>
    <n v="21"/>
    <n v="21"/>
    <n v="21"/>
    <n v="21"/>
    <m/>
    <m/>
    <m/>
    <n v="12798.098812652956"/>
    <s v="21 - zones d'activités économiques"/>
    <s v="Activités"/>
    <s v="21 - zones d'activités économiques"/>
    <s v="Activités"/>
    <s v="21 - zones d'activités économiques"/>
    <s v="Activités"/>
    <x v="6"/>
    <x v="2"/>
    <n v="1.2798098812652956"/>
    <n v="0"/>
    <n v="0"/>
    <n v="0"/>
    <n v="0"/>
    <n v="0"/>
  </r>
  <r>
    <n v="69123"/>
    <n v="21"/>
    <n v="21"/>
    <n v="21"/>
    <n v="11"/>
    <m/>
    <m/>
    <m/>
    <n v="11524.007827821275"/>
    <s v="21 - zones d'activités économiques"/>
    <s v="Activités"/>
    <s v="21 - zones d'activités économiques"/>
    <s v="Activités"/>
    <s v="21 - zones d'activités économiques"/>
    <s v="Activités"/>
    <x v="0"/>
    <x v="0"/>
    <n v="1.1524007827821274"/>
    <n v="0"/>
    <n v="0"/>
    <n v="1"/>
    <n v="0"/>
    <n v="1"/>
  </r>
  <r>
    <n v="69123"/>
    <n v="21"/>
    <n v="21"/>
    <n v="21"/>
    <n v="11"/>
    <m/>
    <m/>
    <m/>
    <n v="14278.945674881736"/>
    <s v="21 - zones d'activités économiques"/>
    <s v="Activités"/>
    <s v="21 - zones d'activités économiques"/>
    <s v="Activités"/>
    <s v="21 - zones d'activités économiques"/>
    <s v="Activités"/>
    <x v="0"/>
    <x v="0"/>
    <n v="1.4278945674881736"/>
    <n v="0"/>
    <n v="0"/>
    <n v="1"/>
    <n v="0"/>
    <n v="1"/>
  </r>
  <r>
    <n v="69266"/>
    <n v="21"/>
    <n v="21"/>
    <n v="21"/>
    <n v="21"/>
    <m/>
    <m/>
    <m/>
    <n v="17341.84339792599"/>
    <s v="21 - zones d'activités économiques"/>
    <s v="Activités"/>
    <s v="21 - zones d'activités économiques"/>
    <s v="Activités"/>
    <s v="21 - zones d'activités économiques"/>
    <s v="Activités"/>
    <x v="6"/>
    <x v="2"/>
    <n v="1.7341843397925989"/>
    <n v="0"/>
    <n v="0"/>
    <n v="0"/>
    <n v="0"/>
    <n v="0"/>
  </r>
  <r>
    <n v="69266"/>
    <n v="21"/>
    <n v="21"/>
    <n v="21"/>
    <n v="21"/>
    <m/>
    <m/>
    <m/>
    <n v="13148.237527925532"/>
    <s v="21 - zones d'activités économiques"/>
    <s v="Activités"/>
    <s v="21 - zones d'activités économiques"/>
    <s v="Activités"/>
    <s v="21 - zones d'activités économiques"/>
    <s v="Activités"/>
    <x v="6"/>
    <x v="2"/>
    <n v="1.3148237527925533"/>
    <n v="0"/>
    <n v="0"/>
    <n v="0"/>
    <n v="0"/>
    <n v="0"/>
  </r>
  <r>
    <n v="69266"/>
    <n v="21"/>
    <n v="21"/>
    <n v="21"/>
    <n v="21"/>
    <m/>
    <m/>
    <m/>
    <n v="10245.685825240846"/>
    <s v="21 - zones d'activités économiques"/>
    <s v="Activités"/>
    <s v="21 - zones d'activités économiques"/>
    <s v="Activités"/>
    <s v="21 - zones d'activités économiques"/>
    <s v="Activités"/>
    <x v="6"/>
    <x v="2"/>
    <n v="1.0245685825240844"/>
    <n v="0"/>
    <n v="0"/>
    <n v="0"/>
    <n v="0"/>
    <n v="0"/>
  </r>
  <r>
    <n v="69266"/>
    <n v="21"/>
    <n v="21"/>
    <n v="21"/>
    <n v="21"/>
    <m/>
    <m/>
    <m/>
    <n v="60706.046087688395"/>
    <s v="21 - zones d'activités économiques"/>
    <s v="Activités"/>
    <s v="21 - zones d'activités économiques"/>
    <s v="Activités"/>
    <s v="21 - zones d'activités économiques"/>
    <s v="Activités"/>
    <x v="6"/>
    <x v="2"/>
    <n v="6.0706046087688392"/>
    <n v="0"/>
    <n v="0"/>
    <n v="0"/>
    <n v="0"/>
    <n v="0"/>
  </r>
  <r>
    <n v="69123"/>
    <n v="21"/>
    <n v="21"/>
    <n v="21"/>
    <n v="21"/>
    <m/>
    <m/>
    <m/>
    <n v="10438.562190989347"/>
    <s v="21 - zones d'activités économiques"/>
    <s v="Activités"/>
    <s v="21 - zones d'activités économiques"/>
    <s v="Activités"/>
    <s v="21 - zones d'activités économiques"/>
    <s v="Activités"/>
    <x v="6"/>
    <x v="2"/>
    <n v="1.0438562190989347"/>
    <n v="0"/>
    <n v="0"/>
    <n v="0"/>
    <n v="0"/>
    <n v="0"/>
  </r>
  <r>
    <n v="69123"/>
    <n v="21"/>
    <n v="21"/>
    <n v="21"/>
    <n v="21"/>
    <m/>
    <m/>
    <m/>
    <n v="12821.359758303744"/>
    <s v="21 - zones d'activités économiques"/>
    <s v="Activités"/>
    <s v="21 - zones d'activités économiques"/>
    <s v="Activités"/>
    <s v="21 - zones d'activités économiques"/>
    <s v="Activités"/>
    <x v="6"/>
    <x v="2"/>
    <n v="1.2821359758303745"/>
    <n v="0"/>
    <n v="0"/>
    <n v="0"/>
    <n v="0"/>
    <n v="0"/>
  </r>
  <r>
    <n v="69123"/>
    <n v="21"/>
    <n v="21"/>
    <n v="21"/>
    <n v="21"/>
    <m/>
    <m/>
    <m/>
    <n v="18081.56568358219"/>
    <s v="21 - zones d'activités économiques"/>
    <s v="Activités"/>
    <s v="21 - zones d'activités économiques"/>
    <s v="Activités"/>
    <s v="21 - zones d'activités économiques"/>
    <s v="Activités"/>
    <x v="6"/>
    <x v="2"/>
    <n v="1.808156568358219"/>
    <n v="0"/>
    <n v="0"/>
    <n v="0"/>
    <n v="0"/>
    <n v="0"/>
  </r>
  <r>
    <n v="69123"/>
    <n v="21"/>
    <n v="21"/>
    <n v="21"/>
    <n v="21"/>
    <m/>
    <m/>
    <m/>
    <n v="50176.680252596358"/>
    <s v="21 - zones d'activités économiques"/>
    <s v="Activités"/>
    <s v="21 - zones d'activités économiques"/>
    <s v="Activités"/>
    <s v="21 - zones d'activités économiques"/>
    <s v="Activités"/>
    <x v="6"/>
    <x v="2"/>
    <n v="5.0176680252596357"/>
    <n v="0"/>
    <n v="0"/>
    <n v="0"/>
    <n v="0"/>
    <n v="0"/>
  </r>
  <r>
    <n v="69123"/>
    <n v="21"/>
    <n v="21"/>
    <n v="21"/>
    <n v="21"/>
    <m/>
    <m/>
    <m/>
    <n v="87500.780386611063"/>
    <s v="21 - zones d'activités économiques"/>
    <s v="Activités"/>
    <s v="21 - zones d'activités économiques"/>
    <s v="Activités"/>
    <s v="21 - zones d'activités économiques"/>
    <s v="Activités"/>
    <x v="6"/>
    <x v="2"/>
    <n v="8.7500780386611066"/>
    <n v="0"/>
    <n v="0"/>
    <n v="0"/>
    <n v="0"/>
    <n v="0"/>
  </r>
  <r>
    <n v="69123"/>
    <n v="21"/>
    <n v="21"/>
    <n v="21"/>
    <n v="21"/>
    <m/>
    <m/>
    <m/>
    <n v="85245.680750834901"/>
    <s v="21 - zones d'activités économiques"/>
    <s v="Activités"/>
    <s v="21 - zones d'activités économiques"/>
    <s v="Activités"/>
    <s v="21 - zones d'activités économiques"/>
    <s v="Activités"/>
    <x v="6"/>
    <x v="2"/>
    <n v="8.52456807508349"/>
    <n v="0"/>
    <n v="0"/>
    <n v="0"/>
    <n v="0"/>
    <n v="0"/>
  </r>
  <r>
    <n v="69123"/>
    <n v="21"/>
    <n v="21"/>
    <n v="21"/>
    <n v="21"/>
    <m/>
    <m/>
    <m/>
    <n v="60627.847758160766"/>
    <s v="21 - zones d'activités économiques"/>
    <s v="Activités"/>
    <s v="21 - zones d'activités économiques"/>
    <s v="Activités"/>
    <s v="21 - zones d'activités économiques"/>
    <s v="Activités"/>
    <x v="6"/>
    <x v="2"/>
    <n v="6.0627847758160769"/>
    <n v="0"/>
    <n v="0"/>
    <n v="0"/>
    <n v="0"/>
    <n v="0"/>
  </r>
  <r>
    <n v="69123"/>
    <n v="21"/>
    <n v="21"/>
    <n v="21"/>
    <n v="21"/>
    <m/>
    <m/>
    <m/>
    <n v="40022.681715968662"/>
    <s v="21 - zones d'activités économiques"/>
    <s v="Activités"/>
    <s v="21 - zones d'activités économiques"/>
    <s v="Activités"/>
    <s v="21 - zones d'activités économiques"/>
    <s v="Activités"/>
    <x v="6"/>
    <x v="2"/>
    <n v="4.0022681715968664"/>
    <n v="0"/>
    <n v="0"/>
    <n v="0"/>
    <n v="0"/>
    <n v="0"/>
  </r>
  <r>
    <n v="69123"/>
    <n v="61"/>
    <n v="61"/>
    <n v="21"/>
    <n v="21"/>
    <m/>
    <m/>
    <m/>
    <n v="8126.8495552504846"/>
    <s v="61 - feuillus dominants"/>
    <s v="Esp. naturel"/>
    <s v="61 - feuillus dominants"/>
    <s v="Esp. naturel"/>
    <s v="21 - zones d'activités économiques"/>
    <s v="Activités"/>
    <x v="6"/>
    <x v="2"/>
    <n v="0.81268495552504849"/>
    <n v="0"/>
    <n v="1"/>
    <n v="0"/>
    <n v="1"/>
    <n v="1"/>
  </r>
  <r>
    <n v="69123"/>
    <n v="90"/>
    <n v="90"/>
    <n v="21"/>
    <n v="21"/>
    <m/>
    <m/>
    <m/>
    <n v="1367.5206366674565"/>
    <s v="90 - espaces libres urbains"/>
    <s v="Esp. en mutation"/>
    <s v="90 - espaces libres urbains"/>
    <s v="Esp. en mutation"/>
    <s v="21 - zones d'activités économiques"/>
    <s v="Activités"/>
    <x v="6"/>
    <x v="2"/>
    <n v="0.13675206366674567"/>
    <n v="0"/>
    <n v="1"/>
    <n v="0"/>
    <n v="1"/>
    <n v="1"/>
  </r>
  <r>
    <n v="69266"/>
    <n v="21"/>
    <n v="21"/>
    <n v="21"/>
    <n v="21"/>
    <m/>
    <m/>
    <m/>
    <n v="33159.69303313658"/>
    <s v="21 - zones d'activités économiques"/>
    <s v="Activités"/>
    <s v="21 - zones d'activités économiques"/>
    <s v="Activités"/>
    <s v="21 - zones d'activités économiques"/>
    <s v="Activités"/>
    <x v="6"/>
    <x v="2"/>
    <n v="3.3159693033136581"/>
    <n v="0"/>
    <n v="0"/>
    <n v="0"/>
    <n v="0"/>
    <n v="0"/>
  </r>
  <r>
    <n v="69266"/>
    <n v="21"/>
    <n v="21"/>
    <n v="21"/>
    <n v="21"/>
    <m/>
    <m/>
    <m/>
    <n v="28109.710429917257"/>
    <s v="21 - zones d'activités économiques"/>
    <s v="Activités"/>
    <s v="21 - zones d'activités économiques"/>
    <s v="Activités"/>
    <s v="21 - zones d'activités économiques"/>
    <s v="Activités"/>
    <x v="6"/>
    <x v="2"/>
    <n v="2.8109710429917256"/>
    <n v="0"/>
    <n v="0"/>
    <n v="0"/>
    <n v="0"/>
    <n v="0"/>
  </r>
  <r>
    <n v="69266"/>
    <n v="21"/>
    <n v="21"/>
    <n v="21"/>
    <n v="21"/>
    <m/>
    <m/>
    <m/>
    <n v="11479.235771915082"/>
    <s v="21 - zones d'activités économiques"/>
    <s v="Activités"/>
    <s v="21 - zones d'activités économiques"/>
    <s v="Activités"/>
    <s v="21 - zones d'activités économiques"/>
    <s v="Activités"/>
    <x v="6"/>
    <x v="2"/>
    <n v="1.1479235771915082"/>
    <n v="0"/>
    <n v="0"/>
    <n v="0"/>
    <n v="0"/>
    <n v="0"/>
  </r>
  <r>
    <n v="69266"/>
    <n v="21"/>
    <n v="21"/>
    <n v="21"/>
    <n v="21"/>
    <m/>
    <m/>
    <m/>
    <n v="37292.663896017111"/>
    <s v="21 - zones d'activités économiques"/>
    <s v="Activités"/>
    <s v="21 - zones d'activités économiques"/>
    <s v="Activités"/>
    <s v="21 - zones d'activités économiques"/>
    <s v="Activités"/>
    <x v="6"/>
    <x v="2"/>
    <n v="3.7292663896017113"/>
    <n v="0"/>
    <n v="0"/>
    <n v="0"/>
    <n v="0"/>
    <n v="0"/>
  </r>
  <r>
    <n v="69123"/>
    <n v="21"/>
    <n v="21"/>
    <n v="21"/>
    <n v="21"/>
    <m/>
    <m/>
    <m/>
    <n v="48800.32028378173"/>
    <s v="21 - zones d'activités économiques"/>
    <s v="Activités"/>
    <s v="21 - zones d'activités économiques"/>
    <s v="Activités"/>
    <s v="21 - zones d'activités économiques"/>
    <s v="Activités"/>
    <x v="6"/>
    <x v="2"/>
    <n v="4.8800320283781726"/>
    <n v="0"/>
    <n v="0"/>
    <n v="0"/>
    <n v="0"/>
    <n v="0"/>
  </r>
  <r>
    <n v="69123"/>
    <n v="21"/>
    <n v="21"/>
    <n v="21"/>
    <n v="11"/>
    <m/>
    <m/>
    <m/>
    <n v="2.1244408613982273"/>
    <s v="21 - zones d'activités économiques"/>
    <s v="Activités"/>
    <s v="21 - zones d'activités économiques"/>
    <s v="Activités"/>
    <s v="21 - zones d'activités économiques"/>
    <s v="Activités"/>
    <x v="0"/>
    <x v="0"/>
    <n v="2.1244408613982273E-4"/>
    <n v="0"/>
    <n v="0"/>
    <n v="1"/>
    <n v="0"/>
    <n v="1"/>
  </r>
  <r>
    <n v="69123"/>
    <n v="21"/>
    <n v="21"/>
    <n v="21"/>
    <n v="21"/>
    <m/>
    <m/>
    <m/>
    <n v="24687.979032659376"/>
    <s v="21 - zones d'activités économiques"/>
    <s v="Activités"/>
    <s v="21 - zones d'activités économiques"/>
    <s v="Activités"/>
    <s v="21 - zones d'activités économiques"/>
    <s v="Activités"/>
    <x v="6"/>
    <x v="2"/>
    <n v="2.4687979032659375"/>
    <n v="0"/>
    <n v="0"/>
    <n v="0"/>
    <n v="0"/>
    <n v="0"/>
  </r>
  <r>
    <n v="69123"/>
    <n v="21"/>
    <n v="21"/>
    <n v="21"/>
    <n v="11"/>
    <m/>
    <m/>
    <m/>
    <n v="27743.35714819557"/>
    <s v="21 - zones d'activités économiques"/>
    <s v="Activités"/>
    <s v="21 - zones d'activités économiques"/>
    <s v="Activités"/>
    <s v="21 - zones d'activités économiques"/>
    <s v="Activités"/>
    <x v="0"/>
    <x v="0"/>
    <n v="2.7743357148195571"/>
    <n v="0"/>
    <n v="0"/>
    <n v="1"/>
    <n v="0"/>
    <n v="1"/>
  </r>
  <r>
    <n v="69123"/>
    <n v="21"/>
    <n v="21"/>
    <n v="21"/>
    <n v="21"/>
    <m/>
    <m/>
    <m/>
    <n v="23778.082727215216"/>
    <s v="21 - zones d'activités économiques"/>
    <s v="Activités"/>
    <s v="21 - zones d'activités économiques"/>
    <s v="Activités"/>
    <s v="21 - zones d'activités économiques"/>
    <s v="Activités"/>
    <x v="6"/>
    <x v="2"/>
    <n v="2.3778082727215217"/>
    <n v="0"/>
    <n v="0"/>
    <n v="0"/>
    <n v="0"/>
    <n v="0"/>
  </r>
  <r>
    <n v="69123"/>
    <n v="21"/>
    <n v="21"/>
    <n v="21"/>
    <n v="31"/>
    <m/>
    <m/>
    <m/>
    <n v="8567.0188599347293"/>
    <s v="21 - zones d'activités économiques"/>
    <s v="Activités"/>
    <s v="21 - zones d'activités économiques"/>
    <s v="Activités"/>
    <s v="21 - zones d'activités économiques"/>
    <s v="Activités"/>
    <x v="1"/>
    <x v="1"/>
    <n v="0.85670188599347297"/>
    <n v="0"/>
    <n v="0"/>
    <n v="1"/>
    <n v="0"/>
    <n v="1"/>
  </r>
  <r>
    <n v="69123"/>
    <n v="31"/>
    <n v="21"/>
    <n v="21"/>
    <n v="11"/>
    <m/>
    <m/>
    <m/>
    <n v="10732.243041771259"/>
    <s v="31 - extraction de matériaux, décharges, chantiers"/>
    <s v="Esp. en mutation"/>
    <s v="21 - zones d'activités économiques"/>
    <s v="Activités"/>
    <s v="21 - zones d'activités économiques"/>
    <s v="Activités"/>
    <x v="0"/>
    <x v="0"/>
    <n v="1.0732243041771259"/>
    <n v="1"/>
    <n v="0"/>
    <n v="1"/>
    <n v="1"/>
    <n v="1"/>
  </r>
  <r>
    <n v="69266"/>
    <n v="21"/>
    <n v="21"/>
    <n v="21"/>
    <n v="21"/>
    <m/>
    <m/>
    <m/>
    <n v="183283.46962783273"/>
    <s v="21 - zones d'activités économiques"/>
    <s v="Activités"/>
    <s v="21 - zones d'activités économiques"/>
    <s v="Activités"/>
    <s v="21 - zones d'activités économiques"/>
    <s v="Activités"/>
    <x v="6"/>
    <x v="2"/>
    <n v="18.328346962783272"/>
    <n v="0"/>
    <n v="0"/>
    <n v="0"/>
    <n v="0"/>
    <n v="0"/>
  </r>
  <r>
    <n v="69266"/>
    <n v="21"/>
    <n v="21"/>
    <n v="21"/>
    <n v="21"/>
    <m/>
    <m/>
    <m/>
    <n v="63568.919512406937"/>
    <s v="21 - zones d'activités économiques"/>
    <s v="Activités"/>
    <s v="21 - zones d'activités économiques"/>
    <s v="Activités"/>
    <s v="21 - zones d'activités économiques"/>
    <s v="Activités"/>
    <x v="6"/>
    <x v="2"/>
    <n v="6.3568919512406934"/>
    <n v="0"/>
    <n v="0"/>
    <n v="0"/>
    <n v="0"/>
    <n v="0"/>
  </r>
  <r>
    <n v="69123"/>
    <n v="22"/>
    <n v="22"/>
    <n v="22"/>
    <n v="22"/>
    <m/>
    <m/>
    <m/>
    <n v="107762.72038423715"/>
    <s v="22 - infra. routières et ferroviaires"/>
    <s v="Activités"/>
    <s v="22 - infra. routières et ferroviaires"/>
    <s v="Activités"/>
    <s v="22 - infra. routières et ferroviaires"/>
    <s v="Activités"/>
    <x v="8"/>
    <x v="2"/>
    <n v="10.776272038423715"/>
    <n v="0"/>
    <n v="0"/>
    <n v="0"/>
    <n v="0"/>
    <n v="0"/>
  </r>
  <r>
    <n v="69123"/>
    <n v="22"/>
    <n v="22"/>
    <n v="22"/>
    <n v="22"/>
    <m/>
    <m/>
    <m/>
    <n v="9569.6920413191001"/>
    <s v="22 - infra. routières et ferroviaires"/>
    <s v="Activités"/>
    <s v="22 - infra. routières et ferroviaires"/>
    <s v="Activités"/>
    <s v="22 - infra. routières et ferroviaires"/>
    <s v="Activités"/>
    <x v="8"/>
    <x v="2"/>
    <n v="0.95696920413191"/>
    <n v="0"/>
    <n v="0"/>
    <n v="0"/>
    <n v="0"/>
    <n v="0"/>
  </r>
  <r>
    <n v="69123"/>
    <n v="22"/>
    <n v="22"/>
    <n v="22"/>
    <n v="21"/>
    <m/>
    <m/>
    <m/>
    <n v="3931.4724494681059"/>
    <s v="22 - infra. routières et ferroviaires"/>
    <s v="Activités"/>
    <s v="22 - infra. routières et ferroviaires"/>
    <s v="Activités"/>
    <s v="22 - infra. routières et ferroviaires"/>
    <s v="Activités"/>
    <x v="6"/>
    <x v="2"/>
    <n v="0.39314724494681058"/>
    <n v="0"/>
    <n v="0"/>
    <n v="0"/>
    <n v="0"/>
    <n v="0"/>
  </r>
  <r>
    <n v="69123"/>
    <n v="22"/>
    <n v="22"/>
    <n v="22"/>
    <n v="23"/>
    <m/>
    <m/>
    <m/>
    <n v="5846.7093130475741"/>
    <s v="22 - infra. routières et ferroviaires"/>
    <s v="Activités"/>
    <s v="22 - infra. routières et ferroviaires"/>
    <s v="Activités"/>
    <s v="22 - infra. routières et ferroviaires"/>
    <s v="Activités"/>
    <x v="7"/>
    <x v="2"/>
    <n v="0.58467093130475745"/>
    <n v="0"/>
    <n v="0"/>
    <n v="0"/>
    <n v="0"/>
    <n v="0"/>
  </r>
  <r>
    <n v="69266"/>
    <n v="22"/>
    <n v="22"/>
    <n v="22"/>
    <n v="22"/>
    <m/>
    <m/>
    <m/>
    <n v="28007.826792837128"/>
    <s v="22 - infra. routières et ferroviaires"/>
    <s v="Activités"/>
    <s v="22 - infra. routières et ferroviaires"/>
    <s v="Activités"/>
    <s v="22 - infra. routières et ferroviaires"/>
    <s v="Activités"/>
    <x v="8"/>
    <x v="2"/>
    <n v="2.8007826792837127"/>
    <n v="0"/>
    <n v="0"/>
    <n v="0"/>
    <n v="0"/>
    <n v="0"/>
  </r>
  <r>
    <n v="69123"/>
    <n v="23"/>
    <n v="23"/>
    <n v="23"/>
    <n v="23"/>
    <m/>
    <m/>
    <m/>
    <n v="725349.12142456206"/>
    <s v="23 - infra. des zones portuaires"/>
    <s v="Activités"/>
    <s v="23 - infra. des zones portuaires"/>
    <s v="Activités"/>
    <s v="23 - infra. des zones portuaires"/>
    <s v="Activités"/>
    <x v="7"/>
    <x v="2"/>
    <n v="72.534912142456207"/>
    <n v="0"/>
    <n v="0"/>
    <n v="0"/>
    <n v="0"/>
    <n v="0"/>
  </r>
  <r>
    <n v="69123"/>
    <n v="23"/>
    <n v="23"/>
    <n v="23"/>
    <n v="23"/>
    <m/>
    <m/>
    <m/>
    <n v="142841.6934035939"/>
    <s v="23 - infra. des zones portuaires"/>
    <s v="Activités"/>
    <s v="23 - infra. des zones portuaires"/>
    <s v="Activités"/>
    <s v="23 - infra. des zones portuaires"/>
    <s v="Activités"/>
    <x v="7"/>
    <x v="2"/>
    <n v="14.284169340359391"/>
    <n v="0"/>
    <n v="0"/>
    <n v="0"/>
    <n v="0"/>
    <n v="0"/>
  </r>
  <r>
    <n v="69266"/>
    <n v="21"/>
    <n v="21"/>
    <n v="31"/>
    <n v="31"/>
    <m/>
    <m/>
    <m/>
    <n v="1490.593952745766"/>
    <s v="21 - zones d'activités économiques"/>
    <s v="Activités"/>
    <s v="21 - zones d'activités économiques"/>
    <s v="Activités"/>
    <s v="31 - extraction de matériaux, décharges, chantiers"/>
    <s v="Esp. en mutation"/>
    <x v="1"/>
    <x v="1"/>
    <n v="0.14905939527457659"/>
    <n v="0"/>
    <n v="1"/>
    <n v="0"/>
    <n v="1"/>
    <n v="1"/>
  </r>
  <r>
    <n v="69266"/>
    <n v="31"/>
    <n v="31"/>
    <n v="31"/>
    <n v="11"/>
    <m/>
    <m/>
    <m/>
    <n v="323.47398474284864"/>
    <s v="31 - extraction de matériaux, décharges, chantiers"/>
    <s v="Esp. en mutation"/>
    <s v="31 - extraction de matériaux, décharges, chantiers"/>
    <s v="Esp. en mutation"/>
    <s v="31 - extraction de matériaux, décharges, chantiers"/>
    <s v="Esp. en mutation"/>
    <x v="0"/>
    <x v="0"/>
    <n v="3.2347398474284861E-2"/>
    <n v="0"/>
    <n v="0"/>
    <n v="1"/>
    <n v="0"/>
    <n v="1"/>
  </r>
  <r>
    <n v="69266"/>
    <n v="31"/>
    <n v="31"/>
    <n v="31"/>
    <n v="11"/>
    <m/>
    <m/>
    <m/>
    <n v="18.270974854439565"/>
    <s v="31 - extraction de matériaux, décharges, chantiers"/>
    <s v="Esp. en mutation"/>
    <s v="31 - extraction de matériaux, décharges, chantiers"/>
    <s v="Esp. en mutation"/>
    <s v="31 - extraction de matériaux, décharges, chantiers"/>
    <s v="Esp. en mutation"/>
    <x v="0"/>
    <x v="0"/>
    <n v="1.8270974854439565E-3"/>
    <n v="0"/>
    <n v="0"/>
    <n v="1"/>
    <n v="0"/>
    <n v="1"/>
  </r>
  <r>
    <n v="69266"/>
    <n v="31"/>
    <n v="31"/>
    <n v="31"/>
    <n v="31"/>
    <m/>
    <m/>
    <m/>
    <n v="8571.8623784336178"/>
    <s v="31 - extraction de matériaux, décharges, chantiers"/>
    <s v="Esp. en mutation"/>
    <s v="31 - extraction de matériaux, décharges, chantiers"/>
    <s v="Esp. en mutation"/>
    <s v="31 - extraction de matériaux, décharges, chantiers"/>
    <s v="Esp. en mutation"/>
    <x v="1"/>
    <x v="1"/>
    <n v="0.85718623784336179"/>
    <n v="0"/>
    <n v="0"/>
    <n v="0"/>
    <n v="0"/>
    <n v="0"/>
  </r>
  <r>
    <n v="69266"/>
    <n v="31"/>
    <n v="31"/>
    <n v="31"/>
    <n v="71"/>
    <m/>
    <m/>
    <m/>
    <n v="395.03207665375254"/>
    <s v="31 - extraction de matériaux, décharges, chantiers"/>
    <s v="Esp. en mutation"/>
    <s v="31 - extraction de matériaux, décharges, chantiers"/>
    <s v="Esp. en mutation"/>
    <s v="31 - extraction de matériaux, décharges, chantiers"/>
    <s v="Esp. en mutation"/>
    <x v="9"/>
    <x v="3"/>
    <n v="3.9503207665375253E-2"/>
    <n v="0"/>
    <n v="0"/>
    <n v="1"/>
    <n v="0"/>
    <n v="1"/>
  </r>
  <r>
    <n v="69266"/>
    <n v="61"/>
    <n v="61"/>
    <n v="31"/>
    <n v="31"/>
    <m/>
    <m/>
    <m/>
    <n v="2066.9533815168252"/>
    <s v="61 - feuillus dominants"/>
    <s v="Esp. naturel"/>
    <s v="61 - feuillus dominants"/>
    <s v="Esp. naturel"/>
    <s v="31 - extraction de matériaux, décharges, chantiers"/>
    <s v="Esp. en mutation"/>
    <x v="1"/>
    <x v="1"/>
    <n v="0.20669533815168251"/>
    <n v="0"/>
    <n v="1"/>
    <n v="0"/>
    <n v="1"/>
    <n v="1"/>
  </r>
  <r>
    <n v="69123"/>
    <n v="11"/>
    <n v="11"/>
    <n v="31"/>
    <n v="12"/>
    <m/>
    <m/>
    <m/>
    <n v="2454.8258511029612"/>
    <s v="11 - zones bâties à prédominance d'habitat"/>
    <s v="Esp. urbain"/>
    <s v="11 - zones bâties à prédominance d'habitat"/>
    <s v="Esp. urbain"/>
    <s v="31 - extraction de matériaux, décharges, chantiers"/>
    <s v="Esp. en mutation"/>
    <x v="4"/>
    <x v="0"/>
    <n v="0.24548258511029611"/>
    <n v="0"/>
    <n v="1"/>
    <n v="1"/>
    <n v="1"/>
    <n v="0"/>
  </r>
  <r>
    <n v="69123"/>
    <n v="12"/>
    <n v="12"/>
    <n v="31"/>
    <n v="12"/>
    <m/>
    <m/>
    <m/>
    <n v="34.117390109598304"/>
    <s v="12 - grands équipements urbains"/>
    <s v="Esp. urbain"/>
    <s v="12 - grands équipements urbains"/>
    <s v="Esp. urbain"/>
    <s v="31 - extraction de matériaux, décharges, chantiers"/>
    <s v="Esp. en mutation"/>
    <x v="4"/>
    <x v="0"/>
    <n v="3.4117390109598303E-3"/>
    <n v="0"/>
    <n v="1"/>
    <n v="1"/>
    <n v="1"/>
    <n v="0"/>
  </r>
  <r>
    <n v="69123"/>
    <n v="61"/>
    <n v="61"/>
    <n v="31"/>
    <n v="21"/>
    <m/>
    <m/>
    <m/>
    <n v="117.36351858379493"/>
    <s v="61 - feuillus dominants"/>
    <s v="Esp. naturel"/>
    <s v="61 - feuillus dominants"/>
    <s v="Esp. naturel"/>
    <s v="31 - extraction de matériaux, décharges, chantiers"/>
    <s v="Esp. en mutation"/>
    <x v="6"/>
    <x v="2"/>
    <n v="1.1736351858379493E-2"/>
    <n v="0"/>
    <n v="1"/>
    <n v="1"/>
    <n v="1"/>
    <n v="1"/>
  </r>
  <r>
    <n v="69123"/>
    <n v="61"/>
    <n v="61"/>
    <n v="31"/>
    <n v="90"/>
    <m/>
    <m/>
    <m/>
    <n v="8264.6221662546614"/>
    <s v="61 - feuillus dominants"/>
    <s v="Esp. naturel"/>
    <s v="61 - feuillus dominants"/>
    <s v="Esp. naturel"/>
    <s v="31 - extraction de matériaux, décharges, chantiers"/>
    <s v="Esp. en mutation"/>
    <x v="2"/>
    <x v="1"/>
    <n v="0.82646221662546615"/>
    <n v="0"/>
    <n v="1"/>
    <n v="0"/>
    <n v="1"/>
    <n v="1"/>
  </r>
  <r>
    <n v="69123"/>
    <n v="71"/>
    <n v="71"/>
    <n v="31"/>
    <n v="21"/>
    <m/>
    <m/>
    <m/>
    <n v="22471.852946294064"/>
    <s v="71 - landes et fourrés"/>
    <s v="Esp. naturel"/>
    <s v="71 - landes et fourrés"/>
    <s v="Esp. naturel"/>
    <s v="31 - extraction de matériaux, décharges, chantiers"/>
    <s v="Esp. en mutation"/>
    <x v="6"/>
    <x v="2"/>
    <n v="2.2471852946294066"/>
    <n v="0"/>
    <n v="1"/>
    <n v="1"/>
    <n v="1"/>
    <n v="1"/>
  </r>
  <r>
    <n v="69123"/>
    <n v="71"/>
    <n v="71"/>
    <n v="31"/>
    <n v="90"/>
    <m/>
    <m/>
    <m/>
    <n v="3546.3459490682008"/>
    <s v="71 - landes et fourrés"/>
    <s v="Esp. naturel"/>
    <s v="71 - landes et fourrés"/>
    <s v="Esp. naturel"/>
    <s v="31 - extraction de matériaux, décharges, chantiers"/>
    <s v="Esp. en mutation"/>
    <x v="2"/>
    <x v="1"/>
    <n v="0.35463459490682009"/>
    <n v="0"/>
    <n v="1"/>
    <n v="0"/>
    <n v="1"/>
    <n v="1"/>
  </r>
  <r>
    <n v="69266"/>
    <n v="11"/>
    <n v="11"/>
    <n v="31"/>
    <n v="12"/>
    <m/>
    <m/>
    <m/>
    <n v="6991.2969162943682"/>
    <s v="11 - zones bâties à prédominance d'habitat"/>
    <s v="Esp. urbain"/>
    <s v="11 - zones bâties à prédominance d'habitat"/>
    <s v="Esp. urbain"/>
    <s v="31 - extraction de matériaux, décharges, chantiers"/>
    <s v="Esp. en mutation"/>
    <x v="4"/>
    <x v="0"/>
    <n v="0.69912969162943683"/>
    <n v="0"/>
    <n v="1"/>
    <n v="1"/>
    <n v="1"/>
    <n v="0"/>
  </r>
  <r>
    <n v="69266"/>
    <n v="11"/>
    <n v="11"/>
    <n v="31"/>
    <n v="90"/>
    <m/>
    <m/>
    <m/>
    <n v="128.56915106872071"/>
    <s v="11 - zones bâties à prédominance d'habitat"/>
    <s v="Esp. urbain"/>
    <s v="11 - zones bâties à prédominance d'habitat"/>
    <s v="Esp. urbain"/>
    <s v="31 - extraction de matériaux, décharges, chantiers"/>
    <s v="Esp. en mutation"/>
    <x v="2"/>
    <x v="1"/>
    <n v="1.2856915106872072E-2"/>
    <n v="0"/>
    <n v="1"/>
    <n v="0"/>
    <n v="1"/>
    <n v="1"/>
  </r>
  <r>
    <n v="69266"/>
    <n v="21"/>
    <n v="21"/>
    <n v="31"/>
    <n v="90"/>
    <m/>
    <m/>
    <m/>
    <n v="20023.19694450785"/>
    <s v="21 - zones d'activités économiques"/>
    <s v="Activités"/>
    <s v="21 - zones d'activités économiques"/>
    <s v="Activités"/>
    <s v="31 - extraction de matériaux, décharges, chantiers"/>
    <s v="Esp. en mutation"/>
    <x v="2"/>
    <x v="1"/>
    <n v="2.0023196944507848"/>
    <n v="0"/>
    <n v="1"/>
    <n v="0"/>
    <n v="1"/>
    <n v="1"/>
  </r>
  <r>
    <n v="69266"/>
    <n v="21"/>
    <n v="21"/>
    <n v="31"/>
    <n v="21"/>
    <m/>
    <m/>
    <m/>
    <n v="13.357874144621656"/>
    <s v="21 - zones d'activités économiques"/>
    <s v="Activités"/>
    <s v="21 - zones d'activités économiques"/>
    <s v="Activités"/>
    <s v="31 - extraction de matériaux, décharges, chantiers"/>
    <s v="Esp. en mutation"/>
    <x v="6"/>
    <x v="2"/>
    <n v="1.3357874144621655E-3"/>
    <n v="0"/>
    <n v="1"/>
    <n v="1"/>
    <n v="1"/>
    <n v="0"/>
  </r>
  <r>
    <n v="69266"/>
    <n v="21"/>
    <n v="21"/>
    <n v="31"/>
    <n v="21"/>
    <m/>
    <m/>
    <m/>
    <n v="6.5224710995005655"/>
    <s v="21 - zones d'activités économiques"/>
    <s v="Activités"/>
    <s v="21 - zones d'activités économiques"/>
    <s v="Activités"/>
    <s v="31 - extraction de matériaux, décharges, chantiers"/>
    <s v="Esp. en mutation"/>
    <x v="6"/>
    <x v="2"/>
    <n v="6.5224710995005655E-4"/>
    <n v="0"/>
    <n v="1"/>
    <n v="1"/>
    <n v="1"/>
    <n v="0"/>
  </r>
  <r>
    <n v="69266"/>
    <n v="71"/>
    <n v="71"/>
    <n v="31"/>
    <n v="12"/>
    <m/>
    <m/>
    <m/>
    <n v="9157.1905242712983"/>
    <s v="71 - landes et fourrés"/>
    <s v="Esp. naturel"/>
    <s v="71 - landes et fourrés"/>
    <s v="Esp. naturel"/>
    <s v="31 - extraction de matériaux, décharges, chantiers"/>
    <s v="Esp. en mutation"/>
    <x v="4"/>
    <x v="0"/>
    <n v="0.91571905242712981"/>
    <n v="0"/>
    <n v="1"/>
    <n v="1"/>
    <n v="1"/>
    <n v="1"/>
  </r>
  <r>
    <n v="69266"/>
    <n v="71"/>
    <n v="71"/>
    <n v="31"/>
    <n v="12"/>
    <m/>
    <m/>
    <m/>
    <n v="2750.0324178769597"/>
    <s v="71 - landes et fourrés"/>
    <s v="Esp. naturel"/>
    <s v="71 - landes et fourrés"/>
    <s v="Esp. naturel"/>
    <s v="31 - extraction de matériaux, décharges, chantiers"/>
    <s v="Esp. en mutation"/>
    <x v="4"/>
    <x v="0"/>
    <n v="0.27500324178769597"/>
    <n v="0"/>
    <n v="1"/>
    <n v="1"/>
    <n v="1"/>
    <n v="1"/>
  </r>
  <r>
    <n v="69266"/>
    <n v="71"/>
    <n v="71"/>
    <n v="31"/>
    <n v="90"/>
    <m/>
    <m/>
    <m/>
    <n v="8892.5582213867947"/>
    <s v="71 - landes et fourrés"/>
    <s v="Esp. naturel"/>
    <s v="71 - landes et fourrés"/>
    <s v="Esp. naturel"/>
    <s v="31 - extraction de matériaux, décharges, chantiers"/>
    <s v="Esp. en mutation"/>
    <x v="2"/>
    <x v="1"/>
    <n v="0.88925582213867949"/>
    <n v="0"/>
    <n v="1"/>
    <n v="0"/>
    <n v="1"/>
    <n v="1"/>
  </r>
  <r>
    <n v="69123"/>
    <n v="41"/>
    <n v="41"/>
    <n v="41"/>
    <n v="41"/>
    <m/>
    <m/>
    <m/>
    <n v="10271.930245284822"/>
    <s v="41 - espaces verts (parcs, jardins)"/>
    <s v="Esp. urbain"/>
    <s v="41 - espaces verts (parcs, jardins)"/>
    <s v="Esp. urbain"/>
    <s v="41 - espaces verts (parcs, jardins)"/>
    <s v="Esp. urbain"/>
    <x v="3"/>
    <x v="0"/>
    <n v="1.0271930245284822"/>
    <n v="0"/>
    <n v="0"/>
    <n v="0"/>
    <n v="0"/>
    <n v="0"/>
  </r>
  <r>
    <n v="69123"/>
    <n v="41"/>
    <n v="41"/>
    <n v="41"/>
    <n v="41"/>
    <m/>
    <m/>
    <m/>
    <n v="13126.361045475656"/>
    <s v="41 - espaces verts (parcs, jardins)"/>
    <s v="Esp. urbain"/>
    <s v="41 - espaces verts (parcs, jardins)"/>
    <s v="Esp. urbain"/>
    <s v="41 - espaces verts (parcs, jardins)"/>
    <s v="Esp. urbain"/>
    <x v="3"/>
    <x v="0"/>
    <n v="1.3126361045475656"/>
    <n v="0"/>
    <n v="0"/>
    <n v="0"/>
    <n v="0"/>
    <n v="0"/>
  </r>
  <r>
    <n v="69123"/>
    <n v="41"/>
    <n v="41"/>
    <n v="41"/>
    <n v="41"/>
    <m/>
    <m/>
    <m/>
    <n v="11483.255475700775"/>
    <s v="41 - espaces verts (parcs, jardins)"/>
    <s v="Esp. urbain"/>
    <s v="41 - espaces verts (parcs, jardins)"/>
    <s v="Esp. urbain"/>
    <s v="41 - espaces verts (parcs, jardins)"/>
    <s v="Esp. urbain"/>
    <x v="3"/>
    <x v="0"/>
    <n v="1.1483255475700775"/>
    <n v="0"/>
    <n v="0"/>
    <n v="0"/>
    <n v="0"/>
    <n v="0"/>
  </r>
  <r>
    <n v="69123"/>
    <n v="41"/>
    <n v="41"/>
    <n v="41"/>
    <n v="41"/>
    <m/>
    <m/>
    <m/>
    <n v="133257.42992688293"/>
    <s v="41 - espaces verts (parcs, jardins)"/>
    <s v="Esp. urbain"/>
    <s v="41 - espaces verts (parcs, jardins)"/>
    <s v="Esp. urbain"/>
    <s v="41 - espaces verts (parcs, jardins)"/>
    <s v="Esp. urbain"/>
    <x v="3"/>
    <x v="0"/>
    <n v="13.325742992688294"/>
    <n v="0"/>
    <n v="0"/>
    <n v="0"/>
    <n v="0"/>
    <n v="0"/>
  </r>
  <r>
    <n v="69123"/>
    <n v="41"/>
    <n v="41"/>
    <n v="41"/>
    <n v="41"/>
    <m/>
    <m/>
    <m/>
    <n v="22533.213515173287"/>
    <s v="41 - espaces verts (parcs, jardins)"/>
    <s v="Esp. urbain"/>
    <s v="41 - espaces verts (parcs, jardins)"/>
    <s v="Esp. urbain"/>
    <s v="41 - espaces verts (parcs, jardins)"/>
    <s v="Esp. urbain"/>
    <x v="3"/>
    <x v="0"/>
    <n v="2.2533213515173287"/>
    <n v="0"/>
    <n v="0"/>
    <n v="0"/>
    <n v="0"/>
    <n v="0"/>
  </r>
  <r>
    <n v="69123"/>
    <n v="41"/>
    <n v="41"/>
    <n v="41"/>
    <n v="41"/>
    <m/>
    <m/>
    <m/>
    <n v="7748.8672690546409"/>
    <s v="41 - espaces verts (parcs, jardins)"/>
    <s v="Esp. urbain"/>
    <s v="41 - espaces verts (parcs, jardins)"/>
    <s v="Esp. urbain"/>
    <s v="41 - espaces verts (parcs, jardins)"/>
    <s v="Esp. urbain"/>
    <x v="3"/>
    <x v="0"/>
    <n v="0.77488672690546412"/>
    <n v="0"/>
    <n v="0"/>
    <n v="0"/>
    <n v="0"/>
    <n v="0"/>
  </r>
  <r>
    <n v="69123"/>
    <n v="41"/>
    <n v="41"/>
    <n v="41"/>
    <n v="41"/>
    <m/>
    <m/>
    <m/>
    <n v="15859.831570279064"/>
    <s v="41 - espaces verts (parcs, jardins)"/>
    <s v="Esp. urbain"/>
    <s v="41 - espaces verts (parcs, jardins)"/>
    <s v="Esp. urbain"/>
    <s v="41 - espaces verts (parcs, jardins)"/>
    <s v="Esp. urbain"/>
    <x v="3"/>
    <x v="0"/>
    <n v="1.5859831570279064"/>
    <n v="0"/>
    <n v="0"/>
    <n v="0"/>
    <n v="0"/>
    <n v="0"/>
  </r>
  <r>
    <n v="69123"/>
    <n v="41"/>
    <n v="41"/>
    <n v="41"/>
    <n v="41"/>
    <m/>
    <m/>
    <m/>
    <n v="26510.729638805678"/>
    <s v="41 - espaces verts (parcs, jardins)"/>
    <s v="Esp. urbain"/>
    <s v="41 - espaces verts (parcs, jardins)"/>
    <s v="Esp. urbain"/>
    <s v="41 - espaces verts (parcs, jardins)"/>
    <s v="Esp. urbain"/>
    <x v="3"/>
    <x v="0"/>
    <n v="2.6510729638805679"/>
    <n v="0"/>
    <n v="0"/>
    <n v="0"/>
    <n v="0"/>
    <n v="0"/>
  </r>
  <r>
    <n v="69123"/>
    <n v="41"/>
    <n v="41"/>
    <n v="41"/>
    <n v="41"/>
    <m/>
    <m/>
    <m/>
    <n v="14448.993228994541"/>
    <s v="41 - espaces verts (parcs, jardins)"/>
    <s v="Esp. urbain"/>
    <s v="41 - espaces verts (parcs, jardins)"/>
    <s v="Esp. urbain"/>
    <s v="41 - espaces verts (parcs, jardins)"/>
    <s v="Esp. urbain"/>
    <x v="3"/>
    <x v="0"/>
    <n v="1.444899322899454"/>
    <n v="0"/>
    <n v="0"/>
    <n v="0"/>
    <n v="0"/>
    <n v="0"/>
  </r>
  <r>
    <n v="69123"/>
    <n v="41"/>
    <n v="41"/>
    <n v="41"/>
    <n v="41"/>
    <m/>
    <m/>
    <m/>
    <n v="10916.769986295149"/>
    <s v="41 - espaces verts (parcs, jardins)"/>
    <s v="Esp. urbain"/>
    <s v="41 - espaces verts (parcs, jardins)"/>
    <s v="Esp. urbain"/>
    <s v="41 - espaces verts (parcs, jardins)"/>
    <s v="Esp. urbain"/>
    <x v="3"/>
    <x v="0"/>
    <n v="1.0916769986295149"/>
    <n v="0"/>
    <n v="0"/>
    <n v="0"/>
    <n v="0"/>
    <n v="0"/>
  </r>
  <r>
    <n v="69123"/>
    <n v="41"/>
    <n v="41"/>
    <n v="41"/>
    <n v="41"/>
    <m/>
    <m/>
    <m/>
    <n v="11619.799676159417"/>
    <s v="41 - espaces verts (parcs, jardins)"/>
    <s v="Esp. urbain"/>
    <s v="41 - espaces verts (parcs, jardins)"/>
    <s v="Esp. urbain"/>
    <s v="41 - espaces verts (parcs, jardins)"/>
    <s v="Esp. urbain"/>
    <x v="3"/>
    <x v="0"/>
    <n v="1.1619799676159417"/>
    <n v="0"/>
    <n v="0"/>
    <n v="0"/>
    <n v="0"/>
    <n v="0"/>
  </r>
  <r>
    <n v="69123"/>
    <n v="41"/>
    <n v="41"/>
    <n v="41"/>
    <n v="41"/>
    <m/>
    <m/>
    <m/>
    <n v="130.85500374407061"/>
    <s v="41 - espaces verts (parcs, jardins)"/>
    <s v="Esp. urbain"/>
    <s v="41 - espaces verts (parcs, jardins)"/>
    <s v="Esp. urbain"/>
    <s v="41 - espaces verts (parcs, jardins)"/>
    <s v="Esp. urbain"/>
    <x v="3"/>
    <x v="0"/>
    <n v="1.3085500374407061E-2"/>
    <n v="0"/>
    <n v="0"/>
    <n v="0"/>
    <n v="0"/>
    <n v="0"/>
  </r>
  <r>
    <n v="69123"/>
    <n v="41"/>
    <n v="41"/>
    <n v="41"/>
    <n v="41"/>
    <m/>
    <m/>
    <m/>
    <n v="9214.5191973468936"/>
    <s v="41 - espaces verts (parcs, jardins)"/>
    <s v="Esp. urbain"/>
    <s v="41 - espaces verts (parcs, jardins)"/>
    <s v="Esp. urbain"/>
    <s v="41 - espaces verts (parcs, jardins)"/>
    <s v="Esp. urbain"/>
    <x v="3"/>
    <x v="0"/>
    <n v="0.92145191973468932"/>
    <n v="0"/>
    <n v="0"/>
    <n v="0"/>
    <n v="0"/>
    <n v="0"/>
  </r>
  <r>
    <n v="69123"/>
    <n v="41"/>
    <n v="41"/>
    <n v="41"/>
    <n v="41"/>
    <m/>
    <m/>
    <m/>
    <n v="18146.227586511952"/>
    <s v="41 - espaces verts (parcs, jardins)"/>
    <s v="Esp. urbain"/>
    <s v="41 - espaces verts (parcs, jardins)"/>
    <s v="Esp. urbain"/>
    <s v="41 - espaces verts (parcs, jardins)"/>
    <s v="Esp. urbain"/>
    <x v="3"/>
    <x v="0"/>
    <n v="1.8146227586511952"/>
    <n v="0"/>
    <n v="0"/>
    <n v="0"/>
    <n v="0"/>
    <n v="0"/>
  </r>
  <r>
    <n v="69123"/>
    <n v="41"/>
    <n v="41"/>
    <n v="41"/>
    <n v="41"/>
    <m/>
    <m/>
    <m/>
    <n v="12488.369354658942"/>
    <s v="41 - espaces verts (parcs, jardins)"/>
    <s v="Esp. urbain"/>
    <s v="41 - espaces verts (parcs, jardins)"/>
    <s v="Esp. urbain"/>
    <s v="41 - espaces verts (parcs, jardins)"/>
    <s v="Esp. urbain"/>
    <x v="3"/>
    <x v="0"/>
    <n v="1.2488369354658941"/>
    <n v="0"/>
    <n v="0"/>
    <n v="0"/>
    <n v="0"/>
    <n v="0"/>
  </r>
  <r>
    <n v="69123"/>
    <n v="41"/>
    <n v="41"/>
    <n v="41"/>
    <n v="41"/>
    <m/>
    <m/>
    <m/>
    <n v="506.41315147309336"/>
    <s v="41 - espaces verts (parcs, jardins)"/>
    <s v="Esp. urbain"/>
    <s v="41 - espaces verts (parcs, jardins)"/>
    <s v="Esp. urbain"/>
    <s v="41 - espaces verts (parcs, jardins)"/>
    <s v="Esp. urbain"/>
    <x v="3"/>
    <x v="0"/>
    <n v="5.0641315147309338E-2"/>
    <n v="0"/>
    <n v="0"/>
    <n v="0"/>
    <n v="0"/>
    <n v="0"/>
  </r>
  <r>
    <n v="69123"/>
    <n v="41"/>
    <n v="41"/>
    <n v="41"/>
    <n v="41"/>
    <m/>
    <m/>
    <m/>
    <n v="9328.1386513952293"/>
    <s v="41 - espaces verts (parcs, jardins)"/>
    <s v="Esp. urbain"/>
    <s v="41 - espaces verts (parcs, jardins)"/>
    <s v="Esp. urbain"/>
    <s v="41 - espaces verts (parcs, jardins)"/>
    <s v="Esp. urbain"/>
    <x v="3"/>
    <x v="0"/>
    <n v="0.93281386513952291"/>
    <n v="0"/>
    <n v="0"/>
    <n v="0"/>
    <n v="0"/>
    <n v="0"/>
  </r>
  <r>
    <n v="69123"/>
    <n v="41"/>
    <n v="41"/>
    <n v="41"/>
    <n v="41"/>
    <m/>
    <m/>
    <m/>
    <n v="9142.4021034712077"/>
    <s v="41 - espaces verts (parcs, jardins)"/>
    <s v="Esp. urbain"/>
    <s v="41 - espaces verts (parcs, jardins)"/>
    <s v="Esp. urbain"/>
    <s v="41 - espaces verts (parcs, jardins)"/>
    <s v="Esp. urbain"/>
    <x v="3"/>
    <x v="0"/>
    <n v="0.91424021034712077"/>
    <n v="0"/>
    <n v="0"/>
    <n v="0"/>
    <n v="0"/>
    <n v="0"/>
  </r>
  <r>
    <n v="69123"/>
    <n v="41"/>
    <n v="41"/>
    <n v="41"/>
    <n v="41"/>
    <m/>
    <m/>
    <m/>
    <n v="33587.479266159142"/>
    <s v="41 - espaces verts (parcs, jardins)"/>
    <s v="Esp. urbain"/>
    <s v="41 - espaces verts (parcs, jardins)"/>
    <s v="Esp. urbain"/>
    <s v="41 - espaces verts (parcs, jardins)"/>
    <s v="Esp. urbain"/>
    <x v="3"/>
    <x v="0"/>
    <n v="3.3587479266159144"/>
    <n v="0"/>
    <n v="0"/>
    <n v="0"/>
    <n v="0"/>
    <n v="0"/>
  </r>
  <r>
    <n v="69123"/>
    <n v="41"/>
    <n v="41"/>
    <n v="41"/>
    <n v="51"/>
    <m/>
    <m/>
    <m/>
    <n v="21026.856000451306"/>
    <s v="41 - espaces verts (parcs, jardins)"/>
    <s v="Esp. urbain"/>
    <s v="41 - espaces verts (parcs, jardins)"/>
    <s v="Esp. urbain"/>
    <s v="41 - espaces verts (parcs, jardins)"/>
    <s v="Esp. urbain"/>
    <x v="10"/>
    <x v="4"/>
    <n v="2.1026856000451306"/>
    <n v="0"/>
    <n v="0"/>
    <n v="1"/>
    <n v="0"/>
    <n v="1"/>
  </r>
  <r>
    <n v="69123"/>
    <n v="41"/>
    <n v="41"/>
    <n v="41"/>
    <n v="41"/>
    <m/>
    <m/>
    <m/>
    <n v="24502.231316229045"/>
    <s v="41 - espaces verts (parcs, jardins)"/>
    <s v="Esp. urbain"/>
    <s v="41 - espaces verts (parcs, jardins)"/>
    <s v="Esp. urbain"/>
    <s v="41 - espaces verts (parcs, jardins)"/>
    <s v="Esp. urbain"/>
    <x v="3"/>
    <x v="0"/>
    <n v="2.4502231316229044"/>
    <n v="0"/>
    <n v="0"/>
    <n v="0"/>
    <n v="0"/>
    <n v="0"/>
  </r>
  <r>
    <n v="69123"/>
    <n v="41"/>
    <n v="41"/>
    <n v="41"/>
    <n v="41"/>
    <m/>
    <m/>
    <m/>
    <n v="42283.054973512284"/>
    <s v="41 - espaces verts (parcs, jardins)"/>
    <s v="Esp. urbain"/>
    <s v="41 - espaces verts (parcs, jardins)"/>
    <s v="Esp. urbain"/>
    <s v="41 - espaces verts (parcs, jardins)"/>
    <s v="Esp. urbain"/>
    <x v="3"/>
    <x v="0"/>
    <n v="4.2283054973512284"/>
    <n v="0"/>
    <n v="0"/>
    <n v="0"/>
    <n v="0"/>
    <n v="0"/>
  </r>
  <r>
    <n v="69123"/>
    <n v="41"/>
    <n v="41"/>
    <n v="41"/>
    <n v="41"/>
    <m/>
    <m/>
    <m/>
    <n v="15010.475700232168"/>
    <s v="41 - espaces verts (parcs, jardins)"/>
    <s v="Esp. urbain"/>
    <s v="41 - espaces verts (parcs, jardins)"/>
    <s v="Esp. urbain"/>
    <s v="41 - espaces verts (parcs, jardins)"/>
    <s v="Esp. urbain"/>
    <x v="3"/>
    <x v="0"/>
    <n v="1.5010475700232166"/>
    <n v="0"/>
    <n v="0"/>
    <n v="0"/>
    <n v="0"/>
    <n v="0"/>
  </r>
  <r>
    <n v="69123"/>
    <n v="41"/>
    <n v="41"/>
    <n v="41"/>
    <n v="41"/>
    <m/>
    <m/>
    <m/>
    <n v="6902.589867719822"/>
    <s v="41 - espaces verts (parcs, jardins)"/>
    <s v="Esp. urbain"/>
    <s v="41 - espaces verts (parcs, jardins)"/>
    <s v="Esp. urbain"/>
    <s v="41 - espaces verts (parcs, jardins)"/>
    <s v="Esp. urbain"/>
    <x v="3"/>
    <x v="0"/>
    <n v="0.69025898677198216"/>
    <n v="0"/>
    <n v="0"/>
    <n v="0"/>
    <n v="0"/>
    <n v="0"/>
  </r>
  <r>
    <n v="69123"/>
    <n v="41"/>
    <n v="41"/>
    <n v="41"/>
    <n v="41"/>
    <m/>
    <m/>
    <m/>
    <n v="12937.239467820469"/>
    <s v="41 - espaces verts (parcs, jardins)"/>
    <s v="Esp. urbain"/>
    <s v="41 - espaces verts (parcs, jardins)"/>
    <s v="Esp. urbain"/>
    <s v="41 - espaces verts (parcs, jardins)"/>
    <s v="Esp. urbain"/>
    <x v="3"/>
    <x v="0"/>
    <n v="1.2937239467820469"/>
    <n v="0"/>
    <n v="0"/>
    <n v="0"/>
    <n v="0"/>
    <n v="0"/>
  </r>
  <r>
    <n v="69123"/>
    <n v="41"/>
    <n v="41"/>
    <n v="41"/>
    <n v="41"/>
    <m/>
    <m/>
    <m/>
    <n v="10453.586840778475"/>
    <s v="41 - espaces verts (parcs, jardins)"/>
    <s v="Esp. urbain"/>
    <s v="41 - espaces verts (parcs, jardins)"/>
    <s v="Esp. urbain"/>
    <s v="41 - espaces verts (parcs, jardins)"/>
    <s v="Esp. urbain"/>
    <x v="3"/>
    <x v="0"/>
    <n v="1.0453586840778475"/>
    <n v="0"/>
    <n v="0"/>
    <n v="0"/>
    <n v="0"/>
    <n v="0"/>
  </r>
  <r>
    <n v="69123"/>
    <n v="41"/>
    <n v="41"/>
    <n v="41"/>
    <n v="41"/>
    <m/>
    <m/>
    <m/>
    <n v="9909.3413671459257"/>
    <s v="41 - espaces verts (parcs, jardins)"/>
    <s v="Esp. urbain"/>
    <s v="41 - espaces verts (parcs, jardins)"/>
    <s v="Esp. urbain"/>
    <s v="41 - espaces verts (parcs, jardins)"/>
    <s v="Esp. urbain"/>
    <x v="3"/>
    <x v="0"/>
    <n v="0.99093413671459252"/>
    <n v="0"/>
    <n v="0"/>
    <n v="0"/>
    <n v="0"/>
    <n v="0"/>
  </r>
  <r>
    <n v="69123"/>
    <n v="41"/>
    <n v="41"/>
    <n v="41"/>
    <n v="41"/>
    <m/>
    <m/>
    <m/>
    <n v="28612.759930553068"/>
    <s v="41 - espaces verts (parcs, jardins)"/>
    <s v="Esp. urbain"/>
    <s v="41 - espaces verts (parcs, jardins)"/>
    <s v="Esp. urbain"/>
    <s v="41 - espaces verts (parcs, jardins)"/>
    <s v="Esp. urbain"/>
    <x v="3"/>
    <x v="0"/>
    <n v="2.8612759930553069"/>
    <n v="0"/>
    <n v="0"/>
    <n v="0"/>
    <n v="0"/>
    <n v="0"/>
  </r>
  <r>
    <n v="69123"/>
    <n v="41"/>
    <n v="41"/>
    <n v="41"/>
    <n v="41"/>
    <m/>
    <m/>
    <m/>
    <n v="11952.209833233153"/>
    <s v="41 - espaces verts (parcs, jardins)"/>
    <s v="Esp. urbain"/>
    <s v="41 - espaces verts (parcs, jardins)"/>
    <s v="Esp. urbain"/>
    <s v="41 - espaces verts (parcs, jardins)"/>
    <s v="Esp. urbain"/>
    <x v="3"/>
    <x v="0"/>
    <n v="1.1952209833233154"/>
    <n v="0"/>
    <n v="0"/>
    <n v="0"/>
    <n v="0"/>
    <n v="0"/>
  </r>
  <r>
    <n v="69123"/>
    <n v="41"/>
    <n v="41"/>
    <n v="41"/>
    <n v="41"/>
    <m/>
    <m/>
    <m/>
    <n v="10747.093356033258"/>
    <s v="41 - espaces verts (parcs, jardins)"/>
    <s v="Esp. urbain"/>
    <s v="41 - espaces verts (parcs, jardins)"/>
    <s v="Esp. urbain"/>
    <s v="41 - espaces verts (parcs, jardins)"/>
    <s v="Esp. urbain"/>
    <x v="3"/>
    <x v="0"/>
    <n v="1.0747093356033257"/>
    <n v="0"/>
    <n v="0"/>
    <n v="0"/>
    <n v="0"/>
    <n v="0"/>
  </r>
  <r>
    <n v="69123"/>
    <n v="41"/>
    <n v="41"/>
    <n v="41"/>
    <n v="41"/>
    <m/>
    <m/>
    <m/>
    <n v="21252.639438480077"/>
    <s v="41 - espaces verts (parcs, jardins)"/>
    <s v="Esp. urbain"/>
    <s v="41 - espaces verts (parcs, jardins)"/>
    <s v="Esp. urbain"/>
    <s v="41 - espaces verts (parcs, jardins)"/>
    <s v="Esp. urbain"/>
    <x v="3"/>
    <x v="0"/>
    <n v="2.1252639438480077"/>
    <n v="0"/>
    <n v="0"/>
    <n v="0"/>
    <n v="0"/>
    <n v="0"/>
  </r>
  <r>
    <n v="69123"/>
    <n v="41"/>
    <n v="41"/>
    <n v="41"/>
    <n v="41"/>
    <m/>
    <m/>
    <m/>
    <n v="42.37750549485061"/>
    <s v="41 - espaces verts (parcs, jardins)"/>
    <s v="Esp. urbain"/>
    <s v="41 - espaces verts (parcs, jardins)"/>
    <s v="Esp. urbain"/>
    <s v="41 - espaces verts (parcs, jardins)"/>
    <s v="Esp. urbain"/>
    <x v="3"/>
    <x v="0"/>
    <n v="4.2377505494850609E-3"/>
    <n v="0"/>
    <n v="0"/>
    <n v="0"/>
    <n v="0"/>
    <n v="0"/>
  </r>
  <r>
    <n v="69123"/>
    <n v="41"/>
    <n v="41"/>
    <n v="41"/>
    <n v="41"/>
    <m/>
    <m/>
    <m/>
    <n v="17264.250010801457"/>
    <s v="41 - espaces verts (parcs, jardins)"/>
    <s v="Esp. urbain"/>
    <s v="41 - espaces verts (parcs, jardins)"/>
    <s v="Esp. urbain"/>
    <s v="41 - espaces verts (parcs, jardins)"/>
    <s v="Esp. urbain"/>
    <x v="3"/>
    <x v="0"/>
    <n v="1.7264250010801458"/>
    <n v="0"/>
    <n v="0"/>
    <n v="0"/>
    <n v="0"/>
    <n v="0"/>
  </r>
  <r>
    <n v="69123"/>
    <n v="41"/>
    <n v="41"/>
    <n v="41"/>
    <n v="41"/>
    <m/>
    <m/>
    <m/>
    <n v="15556.559810025205"/>
    <s v="41 - espaces verts (parcs, jardins)"/>
    <s v="Esp. urbain"/>
    <s v="41 - espaces verts (parcs, jardins)"/>
    <s v="Esp. urbain"/>
    <s v="41 - espaces verts (parcs, jardins)"/>
    <s v="Esp. urbain"/>
    <x v="3"/>
    <x v="0"/>
    <n v="1.5556559810025206"/>
    <n v="0"/>
    <n v="0"/>
    <n v="0"/>
    <n v="0"/>
    <n v="0"/>
  </r>
  <r>
    <n v="69123"/>
    <n v="41"/>
    <n v="41"/>
    <n v="41"/>
    <n v="41"/>
    <m/>
    <m/>
    <m/>
    <n v="9090.3158385924271"/>
    <s v="41 - espaces verts (parcs, jardins)"/>
    <s v="Esp. urbain"/>
    <s v="41 - espaces verts (parcs, jardins)"/>
    <s v="Esp. urbain"/>
    <s v="41 - espaces verts (parcs, jardins)"/>
    <s v="Esp. urbain"/>
    <x v="3"/>
    <x v="0"/>
    <n v="0.90903158385924276"/>
    <n v="0"/>
    <n v="0"/>
    <n v="0"/>
    <n v="0"/>
    <n v="0"/>
  </r>
  <r>
    <n v="69123"/>
    <n v="41"/>
    <n v="41"/>
    <n v="41"/>
    <n v="41"/>
    <m/>
    <m/>
    <m/>
    <n v="44191.610405106912"/>
    <s v="41 - espaces verts (parcs, jardins)"/>
    <s v="Esp. urbain"/>
    <s v="41 - espaces verts (parcs, jardins)"/>
    <s v="Esp. urbain"/>
    <s v="41 - espaces verts (parcs, jardins)"/>
    <s v="Esp. urbain"/>
    <x v="3"/>
    <x v="0"/>
    <n v="4.4191610405106916"/>
    <n v="0"/>
    <n v="0"/>
    <n v="0"/>
    <n v="0"/>
    <n v="0"/>
  </r>
  <r>
    <n v="69123"/>
    <n v="41"/>
    <n v="41"/>
    <n v="41"/>
    <n v="41"/>
    <m/>
    <m/>
    <m/>
    <n v="12078.636491023053"/>
    <s v="41 - espaces verts (parcs, jardins)"/>
    <s v="Esp. urbain"/>
    <s v="41 - espaces verts (parcs, jardins)"/>
    <s v="Esp. urbain"/>
    <s v="41 - espaces verts (parcs, jardins)"/>
    <s v="Esp. urbain"/>
    <x v="3"/>
    <x v="0"/>
    <n v="1.2078636491023054"/>
    <n v="0"/>
    <n v="0"/>
    <n v="0"/>
    <n v="0"/>
    <n v="0"/>
  </r>
  <r>
    <n v="69123"/>
    <n v="41"/>
    <n v="41"/>
    <n v="41"/>
    <n v="41"/>
    <m/>
    <m/>
    <m/>
    <n v="9449.6051105273837"/>
    <s v="41 - espaces verts (parcs, jardins)"/>
    <s v="Esp. urbain"/>
    <s v="41 - espaces verts (parcs, jardins)"/>
    <s v="Esp. urbain"/>
    <s v="41 - espaces verts (parcs, jardins)"/>
    <s v="Esp. urbain"/>
    <x v="3"/>
    <x v="0"/>
    <n v="0.94496051105273837"/>
    <n v="0"/>
    <n v="0"/>
    <n v="0"/>
    <n v="0"/>
    <n v="0"/>
  </r>
  <r>
    <n v="69123"/>
    <n v="41"/>
    <n v="41"/>
    <n v="41"/>
    <n v="41"/>
    <m/>
    <m/>
    <m/>
    <n v="23000.813156876771"/>
    <s v="41 - espaces verts (parcs, jardins)"/>
    <s v="Esp. urbain"/>
    <s v="41 - espaces verts (parcs, jardins)"/>
    <s v="Esp. urbain"/>
    <s v="41 - espaces verts (parcs, jardins)"/>
    <s v="Esp. urbain"/>
    <x v="3"/>
    <x v="0"/>
    <n v="2.3000813156876769"/>
    <n v="0"/>
    <n v="0"/>
    <n v="0"/>
    <n v="0"/>
    <n v="0"/>
  </r>
  <r>
    <n v="69123"/>
    <n v="41"/>
    <n v="41"/>
    <n v="41"/>
    <n v="41"/>
    <m/>
    <m/>
    <m/>
    <n v="9004.5912474652287"/>
    <s v="41 - espaces verts (parcs, jardins)"/>
    <s v="Esp. urbain"/>
    <s v="41 - espaces verts (parcs, jardins)"/>
    <s v="Esp. urbain"/>
    <s v="41 - espaces verts (parcs, jardins)"/>
    <s v="Esp. urbain"/>
    <x v="3"/>
    <x v="0"/>
    <n v="0.9004591247465229"/>
    <n v="0"/>
    <n v="0"/>
    <n v="0"/>
    <n v="0"/>
    <n v="0"/>
  </r>
  <r>
    <n v="69123"/>
    <n v="41"/>
    <n v="41"/>
    <n v="41"/>
    <n v="41"/>
    <m/>
    <m/>
    <m/>
    <n v="38110.081156893168"/>
    <s v="41 - espaces verts (parcs, jardins)"/>
    <s v="Esp. urbain"/>
    <s v="41 - espaces verts (parcs, jardins)"/>
    <s v="Esp. urbain"/>
    <s v="41 - espaces verts (parcs, jardins)"/>
    <s v="Esp. urbain"/>
    <x v="3"/>
    <x v="0"/>
    <n v="3.811008115689317"/>
    <n v="0"/>
    <n v="0"/>
    <n v="0"/>
    <n v="0"/>
    <n v="0"/>
  </r>
  <r>
    <n v="69123"/>
    <n v="41"/>
    <n v="41"/>
    <n v="41"/>
    <n v="41"/>
    <m/>
    <m/>
    <m/>
    <n v="10310.323863773416"/>
    <s v="41 - espaces verts (parcs, jardins)"/>
    <s v="Esp. urbain"/>
    <s v="41 - espaces verts (parcs, jardins)"/>
    <s v="Esp. urbain"/>
    <s v="41 - espaces verts (parcs, jardins)"/>
    <s v="Esp. urbain"/>
    <x v="3"/>
    <x v="0"/>
    <n v="1.0310323863773416"/>
    <n v="0"/>
    <n v="0"/>
    <n v="0"/>
    <n v="0"/>
    <n v="0"/>
  </r>
  <r>
    <n v="69123"/>
    <n v="41"/>
    <n v="41"/>
    <n v="41"/>
    <n v="41"/>
    <m/>
    <m/>
    <m/>
    <n v="23446.510416698791"/>
    <s v="41 - espaces verts (parcs, jardins)"/>
    <s v="Esp. urbain"/>
    <s v="41 - espaces verts (parcs, jardins)"/>
    <s v="Esp. urbain"/>
    <s v="41 - espaces verts (parcs, jardins)"/>
    <s v="Esp. urbain"/>
    <x v="3"/>
    <x v="0"/>
    <n v="2.3446510416698789"/>
    <n v="0"/>
    <n v="0"/>
    <n v="0"/>
    <n v="0"/>
    <n v="0"/>
  </r>
  <r>
    <n v="69123"/>
    <n v="41"/>
    <n v="41"/>
    <n v="41"/>
    <n v="41"/>
    <m/>
    <m/>
    <m/>
    <n v="23.593855585598796"/>
    <s v="41 - espaces verts (parcs, jardins)"/>
    <s v="Esp. urbain"/>
    <s v="41 - espaces verts (parcs, jardins)"/>
    <s v="Esp. urbain"/>
    <s v="41 - espaces verts (parcs, jardins)"/>
    <s v="Esp. urbain"/>
    <x v="3"/>
    <x v="0"/>
    <n v="2.3593855585598796E-3"/>
    <n v="0"/>
    <n v="0"/>
    <n v="0"/>
    <n v="0"/>
    <n v="0"/>
  </r>
  <r>
    <n v="69123"/>
    <n v="41"/>
    <n v="41"/>
    <n v="41"/>
    <n v="41"/>
    <m/>
    <m/>
    <m/>
    <n v="23697.834285507623"/>
    <s v="41 - espaces verts (parcs, jardins)"/>
    <s v="Esp. urbain"/>
    <s v="41 - espaces verts (parcs, jardins)"/>
    <s v="Esp. urbain"/>
    <s v="41 - espaces verts (parcs, jardins)"/>
    <s v="Esp. urbain"/>
    <x v="3"/>
    <x v="0"/>
    <n v="2.3697834285507624"/>
    <n v="0"/>
    <n v="0"/>
    <n v="0"/>
    <n v="0"/>
    <n v="0"/>
  </r>
  <r>
    <n v="69123"/>
    <n v="41"/>
    <n v="41"/>
    <n v="41"/>
    <n v="41"/>
    <m/>
    <m/>
    <m/>
    <n v="16411.251123021095"/>
    <s v="41 - espaces verts (parcs, jardins)"/>
    <s v="Esp. urbain"/>
    <s v="41 - espaces verts (parcs, jardins)"/>
    <s v="Esp. urbain"/>
    <s v="41 - espaces verts (parcs, jardins)"/>
    <s v="Esp. urbain"/>
    <x v="3"/>
    <x v="0"/>
    <n v="1.6411251123021096"/>
    <n v="0"/>
    <n v="0"/>
    <n v="0"/>
    <n v="0"/>
    <n v="0"/>
  </r>
  <r>
    <n v="69123"/>
    <n v="41"/>
    <n v="41"/>
    <n v="41"/>
    <n v="41"/>
    <m/>
    <m/>
    <m/>
    <n v="25661.624269944939"/>
    <s v="41 - espaces verts (parcs, jardins)"/>
    <s v="Esp. urbain"/>
    <s v="41 - espaces verts (parcs, jardins)"/>
    <s v="Esp. urbain"/>
    <s v="41 - espaces verts (parcs, jardins)"/>
    <s v="Esp. urbain"/>
    <x v="3"/>
    <x v="0"/>
    <n v="2.5661624269944938"/>
    <n v="0"/>
    <n v="0"/>
    <n v="0"/>
    <n v="0"/>
    <n v="0"/>
  </r>
  <r>
    <n v="69123"/>
    <n v="41"/>
    <n v="41"/>
    <n v="41"/>
    <n v="41"/>
    <m/>
    <m/>
    <m/>
    <n v="56165.264203281709"/>
    <s v="41 - espaces verts (parcs, jardins)"/>
    <s v="Esp. urbain"/>
    <s v="41 - espaces verts (parcs, jardins)"/>
    <s v="Esp. urbain"/>
    <s v="41 - espaces verts (parcs, jardins)"/>
    <s v="Esp. urbain"/>
    <x v="3"/>
    <x v="0"/>
    <n v="5.6165264203281708"/>
    <n v="0"/>
    <n v="0"/>
    <n v="0"/>
    <n v="0"/>
    <n v="0"/>
  </r>
  <r>
    <n v="69123"/>
    <n v="41"/>
    <n v="41"/>
    <n v="41"/>
    <n v="41"/>
    <m/>
    <m/>
    <m/>
    <n v="19232.734846371131"/>
    <s v="41 - espaces verts (parcs, jardins)"/>
    <s v="Esp. urbain"/>
    <s v="41 - espaces verts (parcs, jardins)"/>
    <s v="Esp. urbain"/>
    <s v="41 - espaces verts (parcs, jardins)"/>
    <s v="Esp. urbain"/>
    <x v="3"/>
    <x v="0"/>
    <n v="1.9232734846371131"/>
    <n v="0"/>
    <n v="0"/>
    <n v="0"/>
    <n v="0"/>
    <n v="0"/>
  </r>
  <r>
    <n v="69123"/>
    <n v="41"/>
    <n v="41"/>
    <n v="41"/>
    <n v="41"/>
    <m/>
    <m/>
    <m/>
    <n v="10284.755918153192"/>
    <s v="41 - espaces verts (parcs, jardins)"/>
    <s v="Esp. urbain"/>
    <s v="41 - espaces verts (parcs, jardins)"/>
    <s v="Esp. urbain"/>
    <s v="41 - espaces verts (parcs, jardins)"/>
    <s v="Esp. urbain"/>
    <x v="3"/>
    <x v="0"/>
    <n v="1.0284755918153192"/>
    <n v="0"/>
    <n v="0"/>
    <n v="0"/>
    <n v="0"/>
    <n v="0"/>
  </r>
  <r>
    <n v="69123"/>
    <n v="41"/>
    <n v="41"/>
    <n v="41"/>
    <n v="41"/>
    <m/>
    <m/>
    <m/>
    <n v="9976.5621506351217"/>
    <s v="41 - espaces verts (parcs, jardins)"/>
    <s v="Esp. urbain"/>
    <s v="41 - espaces verts (parcs, jardins)"/>
    <s v="Esp. urbain"/>
    <s v="41 - espaces verts (parcs, jardins)"/>
    <s v="Esp. urbain"/>
    <x v="3"/>
    <x v="0"/>
    <n v="0.99765621506351221"/>
    <n v="0"/>
    <n v="0"/>
    <n v="0"/>
    <n v="0"/>
    <n v="0"/>
  </r>
  <r>
    <n v="69123"/>
    <n v="41"/>
    <n v="41"/>
    <n v="41"/>
    <n v="41"/>
    <m/>
    <m/>
    <m/>
    <n v="11775.722760510205"/>
    <s v="41 - espaces verts (parcs, jardins)"/>
    <s v="Esp. urbain"/>
    <s v="41 - espaces verts (parcs, jardins)"/>
    <s v="Esp. urbain"/>
    <s v="41 - espaces verts (parcs, jardins)"/>
    <s v="Esp. urbain"/>
    <x v="3"/>
    <x v="0"/>
    <n v="1.1775722760510206"/>
    <n v="0"/>
    <n v="0"/>
    <n v="0"/>
    <n v="0"/>
    <n v="0"/>
  </r>
  <r>
    <n v="69123"/>
    <n v="41"/>
    <n v="41"/>
    <n v="41"/>
    <n v="41"/>
    <m/>
    <m/>
    <m/>
    <n v="15890.929072472312"/>
    <s v="41 - espaces verts (parcs, jardins)"/>
    <s v="Esp. urbain"/>
    <s v="41 - espaces verts (parcs, jardins)"/>
    <s v="Esp. urbain"/>
    <s v="41 - espaces verts (parcs, jardins)"/>
    <s v="Esp. urbain"/>
    <x v="3"/>
    <x v="0"/>
    <n v="1.5890929072472313"/>
    <n v="0"/>
    <n v="0"/>
    <n v="0"/>
    <n v="0"/>
    <n v="0"/>
  </r>
  <r>
    <n v="69123"/>
    <n v="41"/>
    <n v="41"/>
    <n v="41"/>
    <n v="41"/>
    <m/>
    <m/>
    <m/>
    <n v="37638.726503260441"/>
    <s v="41 - espaces verts (parcs, jardins)"/>
    <s v="Esp. urbain"/>
    <s v="41 - espaces verts (parcs, jardins)"/>
    <s v="Esp. urbain"/>
    <s v="41 - espaces verts (parcs, jardins)"/>
    <s v="Esp. urbain"/>
    <x v="3"/>
    <x v="0"/>
    <n v="3.7638726503260442"/>
    <n v="0"/>
    <n v="0"/>
    <n v="0"/>
    <n v="0"/>
    <n v="0"/>
  </r>
  <r>
    <n v="69123"/>
    <n v="41"/>
    <n v="41"/>
    <n v="41"/>
    <n v="41"/>
    <m/>
    <m/>
    <m/>
    <n v="18805.860272699869"/>
    <s v="41 - espaces verts (parcs, jardins)"/>
    <s v="Esp. urbain"/>
    <s v="41 - espaces verts (parcs, jardins)"/>
    <s v="Esp. urbain"/>
    <s v="41 - espaces verts (parcs, jardins)"/>
    <s v="Esp. urbain"/>
    <x v="3"/>
    <x v="0"/>
    <n v="1.8805860272699868"/>
    <n v="0"/>
    <n v="0"/>
    <n v="0"/>
    <n v="0"/>
    <n v="0"/>
  </r>
  <r>
    <n v="69123"/>
    <n v="41"/>
    <n v="41"/>
    <n v="41"/>
    <n v="41"/>
    <m/>
    <m/>
    <m/>
    <n v="14119.97895471037"/>
    <s v="41 - espaces verts (parcs, jardins)"/>
    <s v="Esp. urbain"/>
    <s v="41 - espaces verts (parcs, jardins)"/>
    <s v="Esp. urbain"/>
    <s v="41 - espaces verts (parcs, jardins)"/>
    <s v="Esp. urbain"/>
    <x v="3"/>
    <x v="0"/>
    <n v="1.411997895471037"/>
    <n v="0"/>
    <n v="0"/>
    <n v="0"/>
    <n v="0"/>
    <n v="0"/>
  </r>
  <r>
    <n v="69123"/>
    <n v="41"/>
    <n v="41"/>
    <n v="41"/>
    <n v="41"/>
    <m/>
    <m/>
    <m/>
    <n v="87256.765789524696"/>
    <s v="41 - espaces verts (parcs, jardins)"/>
    <s v="Esp. urbain"/>
    <s v="41 - espaces verts (parcs, jardins)"/>
    <s v="Esp. urbain"/>
    <s v="41 - espaces verts (parcs, jardins)"/>
    <s v="Esp. urbain"/>
    <x v="3"/>
    <x v="0"/>
    <n v="8.72567657895247"/>
    <n v="0"/>
    <n v="0"/>
    <n v="0"/>
    <n v="0"/>
    <n v="0"/>
  </r>
  <r>
    <n v="69123"/>
    <n v="41"/>
    <n v="41"/>
    <n v="41"/>
    <n v="41"/>
    <m/>
    <m/>
    <m/>
    <n v="8092.4648240434462"/>
    <s v="41 - espaces verts (parcs, jardins)"/>
    <s v="Esp. urbain"/>
    <s v="41 - espaces verts (parcs, jardins)"/>
    <s v="Esp. urbain"/>
    <s v="41 - espaces verts (parcs, jardins)"/>
    <s v="Esp. urbain"/>
    <x v="3"/>
    <x v="0"/>
    <n v="0.8092464824043446"/>
    <n v="0"/>
    <n v="0"/>
    <n v="0"/>
    <n v="0"/>
    <n v="0"/>
  </r>
  <r>
    <n v="69123"/>
    <n v="41"/>
    <n v="41"/>
    <n v="41"/>
    <n v="41"/>
    <m/>
    <m/>
    <m/>
    <n v="18.154647497100839"/>
    <s v="41 - espaces verts (parcs, jardins)"/>
    <s v="Esp. urbain"/>
    <s v="41 - espaces verts (parcs, jardins)"/>
    <s v="Esp. urbain"/>
    <s v="41 - espaces verts (parcs, jardins)"/>
    <s v="Esp. urbain"/>
    <x v="3"/>
    <x v="0"/>
    <n v="1.8154647497100839E-3"/>
    <n v="0"/>
    <n v="0"/>
    <n v="0"/>
    <n v="0"/>
    <n v="0"/>
  </r>
  <r>
    <n v="69123"/>
    <n v="41"/>
    <n v="41"/>
    <n v="41"/>
    <n v="41"/>
    <m/>
    <m/>
    <m/>
    <n v="11921.966517639505"/>
    <s v="41 - espaces verts (parcs, jardins)"/>
    <s v="Esp. urbain"/>
    <s v="41 - espaces verts (parcs, jardins)"/>
    <s v="Esp. urbain"/>
    <s v="41 - espaces verts (parcs, jardins)"/>
    <s v="Esp. urbain"/>
    <x v="3"/>
    <x v="0"/>
    <n v="1.1921966517639504"/>
    <n v="0"/>
    <n v="0"/>
    <n v="0"/>
    <n v="0"/>
    <n v="0"/>
  </r>
  <r>
    <n v="69123"/>
    <n v="41"/>
    <n v="41"/>
    <n v="41"/>
    <n v="41"/>
    <m/>
    <m/>
    <m/>
    <n v="5294.1192120949891"/>
    <s v="41 - espaces verts (parcs, jardins)"/>
    <s v="Esp. urbain"/>
    <s v="41 - espaces verts (parcs, jardins)"/>
    <s v="Esp. urbain"/>
    <s v="41 - espaces verts (parcs, jardins)"/>
    <s v="Esp. urbain"/>
    <x v="3"/>
    <x v="0"/>
    <n v="0.52941192120949887"/>
    <n v="0"/>
    <n v="0"/>
    <n v="0"/>
    <n v="0"/>
    <n v="0"/>
  </r>
  <r>
    <n v="69123"/>
    <n v="41"/>
    <n v="41"/>
    <n v="41"/>
    <n v="41"/>
    <m/>
    <m/>
    <m/>
    <n v="34857.531497779419"/>
    <s v="41 - espaces verts (parcs, jardins)"/>
    <s v="Esp. urbain"/>
    <s v="41 - espaces verts (parcs, jardins)"/>
    <s v="Esp. urbain"/>
    <s v="41 - espaces verts (parcs, jardins)"/>
    <s v="Esp. urbain"/>
    <x v="3"/>
    <x v="0"/>
    <n v="3.4857531497779419"/>
    <n v="0"/>
    <n v="0"/>
    <n v="0"/>
    <n v="0"/>
    <n v="0"/>
  </r>
  <r>
    <n v="69123"/>
    <n v="41"/>
    <n v="41"/>
    <n v="41"/>
    <n v="41"/>
    <m/>
    <m/>
    <m/>
    <n v="479656.05826418224"/>
    <s v="41 - espaces verts (parcs, jardins)"/>
    <s v="Esp. urbain"/>
    <s v="41 - espaces verts (parcs, jardins)"/>
    <s v="Esp. urbain"/>
    <s v="41 - espaces verts (parcs, jardins)"/>
    <s v="Esp. urbain"/>
    <x v="3"/>
    <x v="0"/>
    <n v="47.965605826418226"/>
    <n v="0"/>
    <n v="0"/>
    <n v="0"/>
    <n v="0"/>
    <n v="0"/>
  </r>
  <r>
    <n v="69123"/>
    <n v="41"/>
    <n v="41"/>
    <n v="41"/>
    <n v="41"/>
    <m/>
    <m/>
    <m/>
    <n v="78281.475949754691"/>
    <s v="41 - espaces verts (parcs, jardins)"/>
    <s v="Esp. urbain"/>
    <s v="41 - espaces verts (parcs, jardins)"/>
    <s v="Esp. urbain"/>
    <s v="41 - espaces verts (parcs, jardins)"/>
    <s v="Esp. urbain"/>
    <x v="3"/>
    <x v="0"/>
    <n v="7.8281475949754693"/>
    <n v="0"/>
    <n v="0"/>
    <n v="0"/>
    <n v="0"/>
    <n v="0"/>
  </r>
  <r>
    <n v="69266"/>
    <n v="41"/>
    <n v="41"/>
    <n v="41"/>
    <n v="41"/>
    <m/>
    <m/>
    <m/>
    <n v="12775.207704768904"/>
    <s v="41 - espaces verts (parcs, jardins)"/>
    <s v="Esp. urbain"/>
    <s v="41 - espaces verts (parcs, jardins)"/>
    <s v="Esp. urbain"/>
    <s v="41 - espaces verts (parcs, jardins)"/>
    <s v="Esp. urbain"/>
    <x v="3"/>
    <x v="0"/>
    <n v="1.2775207704768903"/>
    <n v="0"/>
    <n v="0"/>
    <n v="0"/>
    <n v="0"/>
    <n v="0"/>
  </r>
  <r>
    <n v="69266"/>
    <n v="41"/>
    <n v="41"/>
    <n v="41"/>
    <n v="41"/>
    <m/>
    <m/>
    <m/>
    <n v="14806.815630819678"/>
    <s v="41 - espaces verts (parcs, jardins)"/>
    <s v="Esp. urbain"/>
    <s v="41 - espaces verts (parcs, jardins)"/>
    <s v="Esp. urbain"/>
    <s v="41 - espaces verts (parcs, jardins)"/>
    <s v="Esp. urbain"/>
    <x v="3"/>
    <x v="0"/>
    <n v="1.4806815630819679"/>
    <n v="0"/>
    <n v="0"/>
    <n v="0"/>
    <n v="0"/>
    <n v="0"/>
  </r>
  <r>
    <n v="69266"/>
    <n v="41"/>
    <n v="41"/>
    <n v="41"/>
    <n v="41"/>
    <m/>
    <m/>
    <m/>
    <n v="15730.181676405644"/>
    <s v="41 - espaces verts (parcs, jardins)"/>
    <s v="Esp. urbain"/>
    <s v="41 - espaces verts (parcs, jardins)"/>
    <s v="Esp. urbain"/>
    <s v="41 - espaces verts (parcs, jardins)"/>
    <s v="Esp. urbain"/>
    <x v="3"/>
    <x v="0"/>
    <n v="1.5730181676405643"/>
    <n v="0"/>
    <n v="0"/>
    <n v="0"/>
    <n v="0"/>
    <n v="0"/>
  </r>
  <r>
    <n v="69266"/>
    <n v="41"/>
    <n v="41"/>
    <n v="41"/>
    <n v="31"/>
    <m/>
    <m/>
    <m/>
    <n v="6110.5988548722453"/>
    <s v="41 - espaces verts (parcs, jardins)"/>
    <s v="Esp. urbain"/>
    <s v="41 - espaces verts (parcs, jardins)"/>
    <s v="Esp. urbain"/>
    <s v="41 - espaces verts (parcs, jardins)"/>
    <s v="Esp. urbain"/>
    <x v="1"/>
    <x v="1"/>
    <n v="0.61105988548722456"/>
    <n v="0"/>
    <n v="0"/>
    <n v="1"/>
    <n v="0"/>
    <n v="1"/>
  </r>
  <r>
    <n v="69266"/>
    <n v="41"/>
    <n v="41"/>
    <n v="41"/>
    <n v="41"/>
    <m/>
    <m/>
    <m/>
    <n v="4208.2632342135357"/>
    <s v="41 - espaces verts (parcs, jardins)"/>
    <s v="Esp. urbain"/>
    <s v="41 - espaces verts (parcs, jardins)"/>
    <s v="Esp. urbain"/>
    <s v="41 - espaces verts (parcs, jardins)"/>
    <s v="Esp. urbain"/>
    <x v="3"/>
    <x v="0"/>
    <n v="0.42082632342135357"/>
    <n v="0"/>
    <n v="0"/>
    <n v="0"/>
    <n v="0"/>
    <n v="0"/>
  </r>
  <r>
    <n v="69266"/>
    <n v="41"/>
    <n v="41"/>
    <n v="41"/>
    <n v="41"/>
    <m/>
    <m/>
    <m/>
    <n v="5091.6835606690411"/>
    <s v="41 - espaces verts (parcs, jardins)"/>
    <s v="Esp. urbain"/>
    <s v="41 - espaces verts (parcs, jardins)"/>
    <s v="Esp. urbain"/>
    <s v="41 - espaces verts (parcs, jardins)"/>
    <s v="Esp. urbain"/>
    <x v="3"/>
    <x v="0"/>
    <n v="0.50916835606690414"/>
    <n v="0"/>
    <n v="0"/>
    <n v="0"/>
    <n v="0"/>
    <n v="0"/>
  </r>
  <r>
    <n v="69266"/>
    <n v="41"/>
    <n v="41"/>
    <n v="41"/>
    <n v="41"/>
    <m/>
    <m/>
    <m/>
    <n v="9167.9814301834886"/>
    <s v="41 - espaces verts (parcs, jardins)"/>
    <s v="Esp. urbain"/>
    <s v="41 - espaces verts (parcs, jardins)"/>
    <s v="Esp. urbain"/>
    <s v="41 - espaces verts (parcs, jardins)"/>
    <s v="Esp. urbain"/>
    <x v="3"/>
    <x v="0"/>
    <n v="0.91679814301834883"/>
    <n v="0"/>
    <n v="0"/>
    <n v="0"/>
    <n v="0"/>
    <n v="0"/>
  </r>
  <r>
    <n v="69266"/>
    <n v="41"/>
    <n v="41"/>
    <n v="41"/>
    <n v="41"/>
    <m/>
    <m/>
    <m/>
    <n v="11600.341313242248"/>
    <s v="41 - espaces verts (parcs, jardins)"/>
    <s v="Esp. urbain"/>
    <s v="41 - espaces verts (parcs, jardins)"/>
    <s v="Esp. urbain"/>
    <s v="41 - espaces verts (parcs, jardins)"/>
    <s v="Esp. urbain"/>
    <x v="3"/>
    <x v="0"/>
    <n v="1.1600341313242248"/>
    <n v="0"/>
    <n v="0"/>
    <n v="0"/>
    <n v="0"/>
    <n v="0"/>
  </r>
  <r>
    <n v="69266"/>
    <n v="41"/>
    <n v="41"/>
    <n v="41"/>
    <n v="41"/>
    <m/>
    <m/>
    <m/>
    <n v="9701.146258212606"/>
    <s v="41 - espaces verts (parcs, jardins)"/>
    <s v="Esp. urbain"/>
    <s v="41 - espaces verts (parcs, jardins)"/>
    <s v="Esp. urbain"/>
    <s v="41 - espaces verts (parcs, jardins)"/>
    <s v="Esp. urbain"/>
    <x v="3"/>
    <x v="0"/>
    <n v="0.97011462582126062"/>
    <n v="0"/>
    <n v="0"/>
    <n v="0"/>
    <n v="0"/>
    <n v="0"/>
  </r>
  <r>
    <n v="69266"/>
    <n v="41"/>
    <n v="41"/>
    <n v="41"/>
    <n v="41"/>
    <m/>
    <m/>
    <m/>
    <n v="10934.85463680959"/>
    <s v="41 - espaces verts (parcs, jardins)"/>
    <s v="Esp. urbain"/>
    <s v="41 - espaces verts (parcs, jardins)"/>
    <s v="Esp. urbain"/>
    <s v="41 - espaces verts (parcs, jardins)"/>
    <s v="Esp. urbain"/>
    <x v="3"/>
    <x v="0"/>
    <n v="1.093485463680959"/>
    <n v="0"/>
    <n v="0"/>
    <n v="0"/>
    <n v="0"/>
    <n v="0"/>
  </r>
  <r>
    <n v="69266"/>
    <n v="41"/>
    <n v="41"/>
    <n v="41"/>
    <n v="41"/>
    <m/>
    <m/>
    <m/>
    <n v="17235.755962940235"/>
    <s v="41 - espaces verts (parcs, jardins)"/>
    <s v="Esp. urbain"/>
    <s v="41 - espaces verts (parcs, jardins)"/>
    <s v="Esp. urbain"/>
    <s v="41 - espaces verts (parcs, jardins)"/>
    <s v="Esp. urbain"/>
    <x v="3"/>
    <x v="0"/>
    <n v="1.7235755962940236"/>
    <n v="0"/>
    <n v="0"/>
    <n v="0"/>
    <n v="0"/>
    <n v="0"/>
  </r>
  <r>
    <n v="69266"/>
    <n v="41"/>
    <n v="41"/>
    <n v="41"/>
    <n v="41"/>
    <m/>
    <m/>
    <m/>
    <n v="10312.478515971969"/>
    <s v="41 - espaces verts (parcs, jardins)"/>
    <s v="Esp. urbain"/>
    <s v="41 - espaces verts (parcs, jardins)"/>
    <s v="Esp. urbain"/>
    <s v="41 - espaces verts (parcs, jardins)"/>
    <s v="Esp. urbain"/>
    <x v="3"/>
    <x v="0"/>
    <n v="1.0312478515971968"/>
    <n v="0"/>
    <n v="0"/>
    <n v="0"/>
    <n v="0"/>
    <n v="0"/>
  </r>
  <r>
    <n v="69266"/>
    <n v="41"/>
    <n v="41"/>
    <n v="41"/>
    <n v="41"/>
    <m/>
    <m/>
    <m/>
    <n v="197.83975308228906"/>
    <s v="41 - espaces verts (parcs, jardins)"/>
    <s v="Esp. urbain"/>
    <s v="41 - espaces verts (parcs, jardins)"/>
    <s v="Esp. urbain"/>
    <s v="41 - espaces verts (parcs, jardins)"/>
    <s v="Esp. urbain"/>
    <x v="3"/>
    <x v="0"/>
    <n v="1.9783975308228906E-2"/>
    <n v="0"/>
    <n v="0"/>
    <n v="0"/>
    <n v="0"/>
    <n v="0"/>
  </r>
  <r>
    <n v="69266"/>
    <n v="41"/>
    <n v="41"/>
    <n v="41"/>
    <n v="41"/>
    <m/>
    <m/>
    <m/>
    <n v="25482.021300387507"/>
    <s v="41 - espaces verts (parcs, jardins)"/>
    <s v="Esp. urbain"/>
    <s v="41 - espaces verts (parcs, jardins)"/>
    <s v="Esp. urbain"/>
    <s v="41 - espaces verts (parcs, jardins)"/>
    <s v="Esp. urbain"/>
    <x v="3"/>
    <x v="0"/>
    <n v="2.5482021300387507"/>
    <n v="0"/>
    <n v="0"/>
    <n v="0"/>
    <n v="0"/>
    <n v="0"/>
  </r>
  <r>
    <n v="69266"/>
    <n v="41"/>
    <n v="41"/>
    <n v="41"/>
    <n v="41"/>
    <m/>
    <m/>
    <m/>
    <n v="9512.1710373653696"/>
    <s v="41 - espaces verts (parcs, jardins)"/>
    <s v="Esp. urbain"/>
    <s v="41 - espaces verts (parcs, jardins)"/>
    <s v="Esp. urbain"/>
    <s v="41 - espaces verts (parcs, jardins)"/>
    <s v="Esp. urbain"/>
    <x v="3"/>
    <x v="0"/>
    <n v="0.95121710373653701"/>
    <n v="0"/>
    <n v="0"/>
    <n v="0"/>
    <n v="0"/>
    <n v="0"/>
  </r>
  <r>
    <n v="69266"/>
    <n v="41"/>
    <n v="41"/>
    <n v="41"/>
    <n v="41"/>
    <m/>
    <m/>
    <m/>
    <n v="17395.857229081463"/>
    <s v="41 - espaces verts (parcs, jardins)"/>
    <s v="Esp. urbain"/>
    <s v="41 - espaces verts (parcs, jardins)"/>
    <s v="Esp. urbain"/>
    <s v="41 - espaces verts (parcs, jardins)"/>
    <s v="Esp. urbain"/>
    <x v="3"/>
    <x v="0"/>
    <n v="1.7395857229081462"/>
    <n v="0"/>
    <n v="0"/>
    <n v="0"/>
    <n v="0"/>
    <n v="0"/>
  </r>
  <r>
    <n v="69266"/>
    <n v="41"/>
    <n v="41"/>
    <n v="41"/>
    <n v="41"/>
    <m/>
    <m/>
    <m/>
    <n v="23071.550501920992"/>
    <s v="41 - espaces verts (parcs, jardins)"/>
    <s v="Esp. urbain"/>
    <s v="41 - espaces verts (parcs, jardins)"/>
    <s v="Esp. urbain"/>
    <s v="41 - espaces verts (parcs, jardins)"/>
    <s v="Esp. urbain"/>
    <x v="3"/>
    <x v="0"/>
    <n v="2.3071550501920992"/>
    <n v="0"/>
    <n v="0"/>
    <n v="0"/>
    <n v="0"/>
    <n v="0"/>
  </r>
  <r>
    <n v="69266"/>
    <n v="41"/>
    <n v="41"/>
    <n v="41"/>
    <n v="41"/>
    <m/>
    <m/>
    <m/>
    <n v="4972.1682897016726"/>
    <s v="41 - espaces verts (parcs, jardins)"/>
    <s v="Esp. urbain"/>
    <s v="41 - espaces verts (parcs, jardins)"/>
    <s v="Esp. urbain"/>
    <s v="41 - espaces verts (parcs, jardins)"/>
    <s v="Esp. urbain"/>
    <x v="3"/>
    <x v="0"/>
    <n v="0.49721682897016728"/>
    <n v="0"/>
    <n v="0"/>
    <n v="0"/>
    <n v="0"/>
    <n v="0"/>
  </r>
  <r>
    <n v="69266"/>
    <n v="41"/>
    <n v="41"/>
    <n v="41"/>
    <n v="41"/>
    <m/>
    <m/>
    <m/>
    <n v="10739.569000172069"/>
    <s v="41 - espaces verts (parcs, jardins)"/>
    <s v="Esp. urbain"/>
    <s v="41 - espaces verts (parcs, jardins)"/>
    <s v="Esp. urbain"/>
    <s v="41 - espaces verts (parcs, jardins)"/>
    <s v="Esp. urbain"/>
    <x v="3"/>
    <x v="0"/>
    <n v="1.0739569000172069"/>
    <n v="0"/>
    <n v="0"/>
    <n v="0"/>
    <n v="0"/>
    <n v="0"/>
  </r>
  <r>
    <n v="69266"/>
    <n v="41"/>
    <n v="41"/>
    <n v="41"/>
    <n v="41"/>
    <m/>
    <m/>
    <m/>
    <n v="13331.6884406482"/>
    <s v="41 - espaces verts (parcs, jardins)"/>
    <s v="Esp. urbain"/>
    <s v="41 - espaces verts (parcs, jardins)"/>
    <s v="Esp. urbain"/>
    <s v="41 - espaces verts (parcs, jardins)"/>
    <s v="Esp. urbain"/>
    <x v="3"/>
    <x v="0"/>
    <n v="1.3331688440648199"/>
    <n v="0"/>
    <n v="0"/>
    <n v="0"/>
    <n v="0"/>
    <n v="0"/>
  </r>
  <r>
    <n v="69266"/>
    <n v="41"/>
    <n v="41"/>
    <n v="41"/>
    <n v="41"/>
    <m/>
    <m/>
    <m/>
    <n v="30818.620729053451"/>
    <s v="41 - espaces verts (parcs, jardins)"/>
    <s v="Esp. urbain"/>
    <s v="41 - espaces verts (parcs, jardins)"/>
    <s v="Esp. urbain"/>
    <s v="41 - espaces verts (parcs, jardins)"/>
    <s v="Esp. urbain"/>
    <x v="3"/>
    <x v="0"/>
    <n v="3.081862072905345"/>
    <n v="0"/>
    <n v="0"/>
    <n v="0"/>
    <n v="0"/>
    <n v="0"/>
  </r>
  <r>
    <n v="69266"/>
    <n v="41"/>
    <n v="41"/>
    <n v="41"/>
    <n v="41"/>
    <m/>
    <m/>
    <m/>
    <n v="12217.901510059099"/>
    <s v="41 - espaces verts (parcs, jardins)"/>
    <s v="Esp. urbain"/>
    <s v="41 - espaces verts (parcs, jardins)"/>
    <s v="Esp. urbain"/>
    <s v="41 - espaces verts (parcs, jardins)"/>
    <s v="Esp. urbain"/>
    <x v="3"/>
    <x v="0"/>
    <n v="1.2217901510059099"/>
    <n v="0"/>
    <n v="0"/>
    <n v="0"/>
    <n v="0"/>
    <n v="0"/>
  </r>
  <r>
    <n v="69266"/>
    <n v="41"/>
    <n v="41"/>
    <n v="41"/>
    <n v="41"/>
    <m/>
    <m/>
    <m/>
    <n v="16766.849448263813"/>
    <s v="41 - espaces verts (parcs, jardins)"/>
    <s v="Esp. urbain"/>
    <s v="41 - espaces verts (parcs, jardins)"/>
    <s v="Esp. urbain"/>
    <s v="41 - espaces verts (parcs, jardins)"/>
    <s v="Esp. urbain"/>
    <x v="3"/>
    <x v="0"/>
    <n v="1.6766849448263812"/>
    <n v="0"/>
    <n v="0"/>
    <n v="0"/>
    <n v="0"/>
    <n v="0"/>
  </r>
  <r>
    <n v="69266"/>
    <n v="41"/>
    <n v="41"/>
    <n v="41"/>
    <n v="41"/>
    <m/>
    <m/>
    <m/>
    <n v="13001.396626877313"/>
    <s v="41 - espaces verts (parcs, jardins)"/>
    <s v="Esp. urbain"/>
    <s v="41 - espaces verts (parcs, jardins)"/>
    <s v="Esp. urbain"/>
    <s v="41 - espaces verts (parcs, jardins)"/>
    <s v="Esp. urbain"/>
    <x v="3"/>
    <x v="0"/>
    <n v="1.3001396626877313"/>
    <n v="0"/>
    <n v="0"/>
    <n v="0"/>
    <n v="0"/>
    <n v="0"/>
  </r>
  <r>
    <n v="69266"/>
    <n v="41"/>
    <n v="41"/>
    <n v="41"/>
    <n v="41"/>
    <m/>
    <m/>
    <m/>
    <n v="9380.8808030263026"/>
    <s v="41 - espaces verts (parcs, jardins)"/>
    <s v="Esp. urbain"/>
    <s v="41 - espaces verts (parcs, jardins)"/>
    <s v="Esp. urbain"/>
    <s v="41 - espaces verts (parcs, jardins)"/>
    <s v="Esp. urbain"/>
    <x v="3"/>
    <x v="0"/>
    <n v="0.93808808030263025"/>
    <n v="0"/>
    <n v="0"/>
    <n v="0"/>
    <n v="0"/>
    <n v="0"/>
  </r>
  <r>
    <n v="69266"/>
    <n v="41"/>
    <n v="41"/>
    <n v="41"/>
    <n v="41"/>
    <m/>
    <m/>
    <m/>
    <n v="218345.34180251026"/>
    <s v="41 - espaces verts (parcs, jardins)"/>
    <s v="Esp. urbain"/>
    <s v="41 - espaces verts (parcs, jardins)"/>
    <s v="Esp. urbain"/>
    <s v="41 - espaces verts (parcs, jardins)"/>
    <s v="Esp. urbain"/>
    <x v="3"/>
    <x v="0"/>
    <n v="21.834534180251026"/>
    <n v="0"/>
    <n v="0"/>
    <n v="0"/>
    <n v="0"/>
    <n v="0"/>
  </r>
  <r>
    <n v="69266"/>
    <n v="41"/>
    <n v="41"/>
    <n v="41"/>
    <n v="41"/>
    <m/>
    <m/>
    <m/>
    <n v="27874.455258521393"/>
    <s v="41 - espaces verts (parcs, jardins)"/>
    <s v="Esp. urbain"/>
    <s v="41 - espaces verts (parcs, jardins)"/>
    <s v="Esp. urbain"/>
    <s v="41 - espaces verts (parcs, jardins)"/>
    <s v="Esp. urbain"/>
    <x v="3"/>
    <x v="0"/>
    <n v="2.7874455258521391"/>
    <n v="0"/>
    <n v="0"/>
    <n v="0"/>
    <n v="0"/>
    <n v="0"/>
  </r>
  <r>
    <n v="69266"/>
    <n v="41"/>
    <n v="41"/>
    <n v="41"/>
    <n v="41"/>
    <m/>
    <m/>
    <m/>
    <n v="1447.7801340531714"/>
    <s v="41 - espaces verts (parcs, jardins)"/>
    <s v="Esp. urbain"/>
    <s v="41 - espaces verts (parcs, jardins)"/>
    <s v="Esp. urbain"/>
    <s v="41 - espaces verts (parcs, jardins)"/>
    <s v="Esp. urbain"/>
    <x v="3"/>
    <x v="0"/>
    <n v="0.14477801340531715"/>
    <n v="0"/>
    <n v="0"/>
    <n v="0"/>
    <n v="0"/>
    <n v="0"/>
  </r>
  <r>
    <n v="69123"/>
    <n v="41"/>
    <n v="41"/>
    <n v="41"/>
    <n v="41"/>
    <m/>
    <m/>
    <m/>
    <n v="35561.078789627223"/>
    <s v="41 - espaces verts (parcs, jardins)"/>
    <s v="Esp. urbain"/>
    <s v="41 - espaces verts (parcs, jardins)"/>
    <s v="Esp. urbain"/>
    <s v="41 - espaces verts (parcs, jardins)"/>
    <s v="Esp. urbain"/>
    <x v="3"/>
    <x v="0"/>
    <n v="3.5561078789627225"/>
    <n v="0"/>
    <n v="0"/>
    <n v="0"/>
    <n v="0"/>
    <n v="0"/>
  </r>
  <r>
    <n v="69123"/>
    <n v="31"/>
    <n v="31"/>
    <n v="42"/>
    <n v="42"/>
    <m/>
    <m/>
    <m/>
    <n v="8.2089493809060059"/>
    <s v="31 - extraction de matériaux, décharges, chantiers"/>
    <s v="Esp. en mutation"/>
    <s v="31 - extraction de matériaux, décharges, chantiers"/>
    <s v="Esp. en mutation"/>
    <s v="42 - espaces sportifs et de loisirs"/>
    <s v="Esp. urbain"/>
    <x v="5"/>
    <x v="0"/>
    <n v="8.2089493809060061E-4"/>
    <n v="0"/>
    <n v="1"/>
    <n v="0"/>
    <n v="1"/>
    <n v="1"/>
  </r>
  <r>
    <n v="69123"/>
    <n v="31"/>
    <n v="31"/>
    <n v="42"/>
    <n v="42"/>
    <m/>
    <m/>
    <m/>
    <n v="5.6328031590486773"/>
    <s v="31 - extraction de matériaux, décharges, chantiers"/>
    <s v="Esp. en mutation"/>
    <s v="31 - extraction de matériaux, décharges, chantiers"/>
    <s v="Esp. en mutation"/>
    <s v="42 - espaces sportifs et de loisirs"/>
    <s v="Esp. urbain"/>
    <x v="5"/>
    <x v="0"/>
    <n v="5.6328031590486768E-4"/>
    <n v="0"/>
    <n v="1"/>
    <n v="0"/>
    <n v="1"/>
    <n v="1"/>
  </r>
  <r>
    <n v="69123"/>
    <n v="31"/>
    <n v="31"/>
    <n v="42"/>
    <n v="42"/>
    <m/>
    <m/>
    <m/>
    <n v="1.1740059330324575"/>
    <s v="31 - extraction de matériaux, décharges, chantiers"/>
    <s v="Esp. en mutation"/>
    <s v="31 - extraction de matériaux, décharges, chantiers"/>
    <s v="Esp. en mutation"/>
    <s v="42 - espaces sportifs et de loisirs"/>
    <s v="Esp. urbain"/>
    <x v="5"/>
    <x v="0"/>
    <n v="1.1740059330324575E-4"/>
    <n v="0"/>
    <n v="1"/>
    <n v="0"/>
    <n v="1"/>
    <n v="1"/>
  </r>
  <r>
    <n v="69123"/>
    <n v="51"/>
    <n v="31"/>
    <n v="42"/>
    <n v="42"/>
    <m/>
    <m/>
    <m/>
    <n v="56628.282806847754"/>
    <s v="51 - cultures annuelles et prairies"/>
    <s v="Esp. agricole"/>
    <s v="31 - extraction de matériaux, décharges, chantiers"/>
    <s v="Esp. en mutation"/>
    <s v="42 - espaces sportifs et de loisirs"/>
    <s v="Esp. urbain"/>
    <x v="5"/>
    <x v="0"/>
    <n v="5.6628282806847752"/>
    <n v="1"/>
    <n v="1"/>
    <n v="0"/>
    <n v="1"/>
    <n v="1"/>
  </r>
  <r>
    <n v="69123"/>
    <n v="41"/>
    <n v="41"/>
    <n v="42"/>
    <n v="42"/>
    <m/>
    <m/>
    <m/>
    <n v="20489.405672776582"/>
    <s v="41 - espaces verts (parcs, jardins)"/>
    <s v="Esp. urbain"/>
    <s v="41 - espaces verts (parcs, jardins)"/>
    <s v="Esp. urbain"/>
    <s v="42 - espaces sportifs et de loisirs"/>
    <s v="Esp. urbain"/>
    <x v="5"/>
    <x v="0"/>
    <n v="2.0489405672776582"/>
    <n v="0"/>
    <n v="0"/>
    <n v="0"/>
    <n v="0"/>
    <n v="0"/>
  </r>
  <r>
    <n v="69123"/>
    <n v="31"/>
    <n v="42"/>
    <n v="42"/>
    <n v="42"/>
    <m/>
    <m/>
    <m/>
    <n v="12100.761800137574"/>
    <s v="31 - extraction de matériaux, décharges, chantiers"/>
    <s v="Esp. en mutation"/>
    <s v="42 - espaces sportifs et de loisirs"/>
    <s v="Esp. urbain"/>
    <s v="42 - espaces sportifs et de loisirs"/>
    <s v="Esp. urbain"/>
    <x v="5"/>
    <x v="0"/>
    <n v="1.2100761800137574"/>
    <n v="1"/>
    <n v="0"/>
    <n v="0"/>
    <n v="1"/>
    <n v="0"/>
  </r>
  <r>
    <n v="69123"/>
    <n v="42"/>
    <n v="42"/>
    <n v="42"/>
    <n v="42"/>
    <m/>
    <m/>
    <m/>
    <n v="34285.037228902074"/>
    <s v="42 - espaces sportifs et de loisirs"/>
    <s v="Esp. urbain"/>
    <s v="42 - espaces sportifs et de loisirs"/>
    <s v="Esp. urbain"/>
    <s v="42 - espaces sportifs et de loisirs"/>
    <s v="Esp. urbain"/>
    <x v="5"/>
    <x v="0"/>
    <n v="3.4285037228902073"/>
    <n v="0"/>
    <n v="0"/>
    <n v="0"/>
    <n v="0"/>
    <n v="0"/>
  </r>
  <r>
    <n v="69123"/>
    <n v="42"/>
    <n v="42"/>
    <n v="42"/>
    <n v="42"/>
    <m/>
    <m/>
    <m/>
    <n v="538471.87807599839"/>
    <s v="42 - espaces sportifs et de loisirs"/>
    <s v="Esp. urbain"/>
    <s v="42 - espaces sportifs et de loisirs"/>
    <s v="Esp. urbain"/>
    <s v="42 - espaces sportifs et de loisirs"/>
    <s v="Esp. urbain"/>
    <x v="5"/>
    <x v="0"/>
    <n v="53.847187807599838"/>
    <n v="0"/>
    <n v="0"/>
    <n v="0"/>
    <n v="0"/>
    <n v="0"/>
  </r>
  <r>
    <n v="69123"/>
    <n v="42"/>
    <n v="42"/>
    <n v="42"/>
    <n v="42"/>
    <m/>
    <m/>
    <m/>
    <n v="0.23339353899163395"/>
    <s v="42 - espaces sportifs et de loisirs"/>
    <s v="Esp. urbain"/>
    <s v="42 - espaces sportifs et de loisirs"/>
    <s v="Esp. urbain"/>
    <s v="42 - espaces sportifs et de loisirs"/>
    <s v="Esp. urbain"/>
    <x v="5"/>
    <x v="0"/>
    <n v="2.3339353899163394E-5"/>
    <n v="0"/>
    <n v="0"/>
    <n v="0"/>
    <n v="0"/>
    <n v="0"/>
  </r>
  <r>
    <n v="69123"/>
    <n v="42"/>
    <n v="42"/>
    <n v="42"/>
    <n v="42"/>
    <m/>
    <m/>
    <m/>
    <n v="0.55213114080894599"/>
    <s v="42 - espaces sportifs et de loisirs"/>
    <s v="Esp. urbain"/>
    <s v="42 - espaces sportifs et de loisirs"/>
    <s v="Esp. urbain"/>
    <s v="42 - espaces sportifs et de loisirs"/>
    <s v="Esp. urbain"/>
    <x v="5"/>
    <x v="0"/>
    <n v="5.5213114080894601E-5"/>
    <n v="0"/>
    <n v="0"/>
    <n v="0"/>
    <n v="0"/>
    <n v="0"/>
  </r>
  <r>
    <n v="69123"/>
    <n v="42"/>
    <n v="42"/>
    <n v="42"/>
    <n v="42"/>
    <m/>
    <m/>
    <m/>
    <n v="56162.674987315178"/>
    <s v="42 - espaces sportifs et de loisirs"/>
    <s v="Esp. urbain"/>
    <s v="42 - espaces sportifs et de loisirs"/>
    <s v="Esp. urbain"/>
    <s v="42 - espaces sportifs et de loisirs"/>
    <s v="Esp. urbain"/>
    <x v="5"/>
    <x v="0"/>
    <n v="5.616267498731518"/>
    <n v="0"/>
    <n v="0"/>
    <n v="0"/>
    <n v="0"/>
    <n v="0"/>
  </r>
  <r>
    <n v="69123"/>
    <n v="42"/>
    <n v="42"/>
    <n v="42"/>
    <n v="42"/>
    <m/>
    <m/>
    <m/>
    <n v="10484.813069696667"/>
    <s v="42 - espaces sportifs et de loisirs"/>
    <s v="Esp. urbain"/>
    <s v="42 - espaces sportifs et de loisirs"/>
    <s v="Esp. urbain"/>
    <s v="42 - espaces sportifs et de loisirs"/>
    <s v="Esp. urbain"/>
    <x v="5"/>
    <x v="0"/>
    <n v="1.0484813069696668"/>
    <n v="0"/>
    <n v="0"/>
    <n v="0"/>
    <n v="0"/>
    <n v="0"/>
  </r>
  <r>
    <n v="69123"/>
    <n v="42"/>
    <n v="42"/>
    <n v="42"/>
    <n v="42"/>
    <m/>
    <m/>
    <m/>
    <n v="1.4288833618381673"/>
    <s v="42 - espaces sportifs et de loisirs"/>
    <s v="Esp. urbain"/>
    <s v="42 - espaces sportifs et de loisirs"/>
    <s v="Esp. urbain"/>
    <s v="42 - espaces sportifs et de loisirs"/>
    <s v="Esp. urbain"/>
    <x v="5"/>
    <x v="0"/>
    <n v="1.4288833618381674E-4"/>
    <n v="0"/>
    <n v="0"/>
    <n v="0"/>
    <n v="0"/>
    <n v="0"/>
  </r>
  <r>
    <n v="69123"/>
    <n v="42"/>
    <n v="42"/>
    <n v="42"/>
    <n v="42"/>
    <m/>
    <m/>
    <m/>
    <n v="15390.018048115517"/>
    <s v="42 - espaces sportifs et de loisirs"/>
    <s v="Esp. urbain"/>
    <s v="42 - espaces sportifs et de loisirs"/>
    <s v="Esp. urbain"/>
    <s v="42 - espaces sportifs et de loisirs"/>
    <s v="Esp. urbain"/>
    <x v="5"/>
    <x v="0"/>
    <n v="1.5390018048115517"/>
    <n v="0"/>
    <n v="0"/>
    <n v="0"/>
    <n v="0"/>
    <n v="0"/>
  </r>
  <r>
    <n v="69123"/>
    <n v="42"/>
    <n v="42"/>
    <n v="42"/>
    <n v="42"/>
    <m/>
    <m/>
    <m/>
    <n v="9582.6161301407919"/>
    <s v="42 - espaces sportifs et de loisirs"/>
    <s v="Esp. urbain"/>
    <s v="42 - espaces sportifs et de loisirs"/>
    <s v="Esp. urbain"/>
    <s v="42 - espaces sportifs et de loisirs"/>
    <s v="Esp. urbain"/>
    <x v="5"/>
    <x v="0"/>
    <n v="0.95826161301407919"/>
    <n v="0"/>
    <n v="0"/>
    <n v="0"/>
    <n v="0"/>
    <n v="0"/>
  </r>
  <r>
    <n v="69123"/>
    <n v="42"/>
    <n v="42"/>
    <n v="42"/>
    <n v="42"/>
    <m/>
    <m/>
    <m/>
    <n v="4985.5430678867497"/>
    <s v="42 - espaces sportifs et de loisirs"/>
    <s v="Esp. urbain"/>
    <s v="42 - espaces sportifs et de loisirs"/>
    <s v="Esp. urbain"/>
    <s v="42 - espaces sportifs et de loisirs"/>
    <s v="Esp. urbain"/>
    <x v="5"/>
    <x v="0"/>
    <n v="0.49855430678867496"/>
    <n v="0"/>
    <n v="0"/>
    <n v="0"/>
    <n v="0"/>
    <n v="0"/>
  </r>
  <r>
    <n v="69123"/>
    <n v="42"/>
    <n v="42"/>
    <n v="42"/>
    <n v="42"/>
    <m/>
    <m/>
    <m/>
    <n v="10997.248506604392"/>
    <s v="42 - espaces sportifs et de loisirs"/>
    <s v="Esp. urbain"/>
    <s v="42 - espaces sportifs et de loisirs"/>
    <s v="Esp. urbain"/>
    <s v="42 - espaces sportifs et de loisirs"/>
    <s v="Esp. urbain"/>
    <x v="5"/>
    <x v="0"/>
    <n v="1.0997248506604391"/>
    <n v="0"/>
    <n v="0"/>
    <n v="0"/>
    <n v="0"/>
    <n v="0"/>
  </r>
  <r>
    <n v="69123"/>
    <n v="42"/>
    <n v="42"/>
    <n v="42"/>
    <n v="42"/>
    <m/>
    <m/>
    <m/>
    <n v="19619.348425625492"/>
    <s v="42 - espaces sportifs et de loisirs"/>
    <s v="Esp. urbain"/>
    <s v="42 - espaces sportifs et de loisirs"/>
    <s v="Esp. urbain"/>
    <s v="42 - espaces sportifs et de loisirs"/>
    <s v="Esp. urbain"/>
    <x v="5"/>
    <x v="0"/>
    <n v="1.9619348425625491"/>
    <n v="0"/>
    <n v="0"/>
    <n v="0"/>
    <n v="0"/>
    <n v="0"/>
  </r>
  <r>
    <n v="69123"/>
    <n v="42"/>
    <n v="42"/>
    <n v="42"/>
    <n v="42"/>
    <m/>
    <m/>
    <m/>
    <n v="9378.2484284946986"/>
    <s v="42 - espaces sportifs et de loisirs"/>
    <s v="Esp. urbain"/>
    <s v="42 - espaces sportifs et de loisirs"/>
    <s v="Esp. urbain"/>
    <s v="42 - espaces sportifs et de loisirs"/>
    <s v="Esp. urbain"/>
    <x v="5"/>
    <x v="0"/>
    <n v="0.93782484284946988"/>
    <n v="0"/>
    <n v="0"/>
    <n v="0"/>
    <n v="0"/>
    <n v="0"/>
  </r>
  <r>
    <n v="69123"/>
    <n v="42"/>
    <n v="42"/>
    <n v="42"/>
    <n v="42"/>
    <m/>
    <m/>
    <m/>
    <n v="10398.516410411759"/>
    <s v="42 - espaces sportifs et de loisirs"/>
    <s v="Esp. urbain"/>
    <s v="42 - espaces sportifs et de loisirs"/>
    <s v="Esp. urbain"/>
    <s v="42 - espaces sportifs et de loisirs"/>
    <s v="Esp. urbain"/>
    <x v="5"/>
    <x v="0"/>
    <n v="1.039851641041176"/>
    <n v="0"/>
    <n v="0"/>
    <n v="0"/>
    <n v="0"/>
    <n v="0"/>
  </r>
  <r>
    <n v="69123"/>
    <n v="42"/>
    <n v="42"/>
    <n v="42"/>
    <n v="42"/>
    <m/>
    <m/>
    <m/>
    <n v="12292.797787052981"/>
    <s v="42 - espaces sportifs et de loisirs"/>
    <s v="Esp. urbain"/>
    <s v="42 - espaces sportifs et de loisirs"/>
    <s v="Esp. urbain"/>
    <s v="42 - espaces sportifs et de loisirs"/>
    <s v="Esp. urbain"/>
    <x v="5"/>
    <x v="0"/>
    <n v="1.229279778705298"/>
    <n v="0"/>
    <n v="0"/>
    <n v="0"/>
    <n v="0"/>
    <n v="0"/>
  </r>
  <r>
    <n v="69123"/>
    <n v="42"/>
    <n v="42"/>
    <n v="42"/>
    <n v="42"/>
    <m/>
    <m/>
    <m/>
    <n v="10263.993713027408"/>
    <s v="42 - espaces sportifs et de loisirs"/>
    <s v="Esp. urbain"/>
    <s v="42 - espaces sportifs et de loisirs"/>
    <s v="Esp. urbain"/>
    <s v="42 - espaces sportifs et de loisirs"/>
    <s v="Esp. urbain"/>
    <x v="5"/>
    <x v="0"/>
    <n v="1.0263993713027408"/>
    <n v="0"/>
    <n v="0"/>
    <n v="0"/>
    <n v="0"/>
    <n v="0"/>
  </r>
  <r>
    <n v="69123"/>
    <n v="42"/>
    <n v="42"/>
    <n v="42"/>
    <n v="42"/>
    <m/>
    <m/>
    <m/>
    <n v="11529.710847555931"/>
    <s v="42 - espaces sportifs et de loisirs"/>
    <s v="Esp. urbain"/>
    <s v="42 - espaces sportifs et de loisirs"/>
    <s v="Esp. urbain"/>
    <s v="42 - espaces sportifs et de loisirs"/>
    <s v="Esp. urbain"/>
    <x v="5"/>
    <x v="0"/>
    <n v="1.1529710847555932"/>
    <n v="0"/>
    <n v="0"/>
    <n v="0"/>
    <n v="0"/>
    <n v="0"/>
  </r>
  <r>
    <n v="69123"/>
    <n v="42"/>
    <n v="42"/>
    <n v="42"/>
    <n v="42"/>
    <m/>
    <m/>
    <m/>
    <n v="10781.20600717687"/>
    <s v="42 - espaces sportifs et de loisirs"/>
    <s v="Esp. urbain"/>
    <s v="42 - espaces sportifs et de loisirs"/>
    <s v="Esp. urbain"/>
    <s v="42 - espaces sportifs et de loisirs"/>
    <s v="Esp. urbain"/>
    <x v="5"/>
    <x v="0"/>
    <n v="1.0781206007176871"/>
    <n v="0"/>
    <n v="0"/>
    <n v="0"/>
    <n v="0"/>
    <n v="0"/>
  </r>
  <r>
    <n v="69123"/>
    <n v="42"/>
    <n v="42"/>
    <n v="42"/>
    <n v="42"/>
    <m/>
    <m/>
    <m/>
    <n v="12446.830997991316"/>
    <s v="42 - espaces sportifs et de loisirs"/>
    <s v="Esp. urbain"/>
    <s v="42 - espaces sportifs et de loisirs"/>
    <s v="Esp. urbain"/>
    <s v="42 - espaces sportifs et de loisirs"/>
    <s v="Esp. urbain"/>
    <x v="5"/>
    <x v="0"/>
    <n v="1.2446830997991316"/>
    <n v="0"/>
    <n v="0"/>
    <n v="0"/>
    <n v="0"/>
    <n v="0"/>
  </r>
  <r>
    <n v="69123"/>
    <n v="42"/>
    <n v="42"/>
    <n v="42"/>
    <n v="42"/>
    <m/>
    <m/>
    <m/>
    <n v="19346.537396401673"/>
    <s v="42 - espaces sportifs et de loisirs"/>
    <s v="Esp. urbain"/>
    <s v="42 - espaces sportifs et de loisirs"/>
    <s v="Esp. urbain"/>
    <s v="42 - espaces sportifs et de loisirs"/>
    <s v="Esp. urbain"/>
    <x v="5"/>
    <x v="0"/>
    <n v="1.9346537396401673"/>
    <n v="0"/>
    <n v="0"/>
    <n v="0"/>
    <n v="0"/>
    <n v="0"/>
  </r>
  <r>
    <n v="69123"/>
    <n v="42"/>
    <n v="42"/>
    <n v="42"/>
    <n v="42"/>
    <m/>
    <m/>
    <m/>
    <n v="7349.5616548222797"/>
    <s v="42 - espaces sportifs et de loisirs"/>
    <s v="Esp. urbain"/>
    <s v="42 - espaces sportifs et de loisirs"/>
    <s v="Esp. urbain"/>
    <s v="42 - espaces sportifs et de loisirs"/>
    <s v="Esp. urbain"/>
    <x v="5"/>
    <x v="0"/>
    <n v="0.73495616548222797"/>
    <n v="0"/>
    <n v="0"/>
    <n v="0"/>
    <n v="0"/>
    <n v="0"/>
  </r>
  <r>
    <n v="69123"/>
    <n v="42"/>
    <n v="42"/>
    <n v="42"/>
    <n v="42"/>
    <m/>
    <m/>
    <m/>
    <n v="17103.432532841874"/>
    <s v="42 - espaces sportifs et de loisirs"/>
    <s v="Esp. urbain"/>
    <s v="42 - espaces sportifs et de loisirs"/>
    <s v="Esp. urbain"/>
    <s v="42 - espaces sportifs et de loisirs"/>
    <s v="Esp. urbain"/>
    <x v="5"/>
    <x v="0"/>
    <n v="1.7103432532841873"/>
    <n v="0"/>
    <n v="0"/>
    <n v="0"/>
    <n v="0"/>
    <n v="0"/>
  </r>
  <r>
    <n v="69123"/>
    <n v="42"/>
    <n v="42"/>
    <n v="42"/>
    <n v="42"/>
    <m/>
    <m/>
    <m/>
    <n v="27674.09948195031"/>
    <s v="42 - espaces sportifs et de loisirs"/>
    <s v="Esp. urbain"/>
    <s v="42 - espaces sportifs et de loisirs"/>
    <s v="Esp. urbain"/>
    <s v="42 - espaces sportifs et de loisirs"/>
    <s v="Esp. urbain"/>
    <x v="5"/>
    <x v="0"/>
    <n v="2.7674099481950312"/>
    <n v="0"/>
    <n v="0"/>
    <n v="0"/>
    <n v="0"/>
    <n v="0"/>
  </r>
  <r>
    <n v="69123"/>
    <n v="42"/>
    <n v="42"/>
    <n v="42"/>
    <n v="42"/>
    <m/>
    <m/>
    <m/>
    <n v="13305.920943608209"/>
    <s v="42 - espaces sportifs et de loisirs"/>
    <s v="Esp. urbain"/>
    <s v="42 - espaces sportifs et de loisirs"/>
    <s v="Esp. urbain"/>
    <s v="42 - espaces sportifs et de loisirs"/>
    <s v="Esp. urbain"/>
    <x v="5"/>
    <x v="0"/>
    <n v="1.3305920943608209"/>
    <n v="0"/>
    <n v="0"/>
    <n v="0"/>
    <n v="0"/>
    <n v="0"/>
  </r>
  <r>
    <n v="69123"/>
    <n v="42"/>
    <n v="42"/>
    <n v="42"/>
    <n v="42"/>
    <m/>
    <m/>
    <m/>
    <n v="5156.905650762561"/>
    <s v="42 - espaces sportifs et de loisirs"/>
    <s v="Esp. urbain"/>
    <s v="42 - espaces sportifs et de loisirs"/>
    <s v="Esp. urbain"/>
    <s v="42 - espaces sportifs et de loisirs"/>
    <s v="Esp. urbain"/>
    <x v="5"/>
    <x v="0"/>
    <n v="0.5156905650762561"/>
    <n v="0"/>
    <n v="0"/>
    <n v="0"/>
    <n v="0"/>
    <n v="0"/>
  </r>
  <r>
    <n v="69123"/>
    <n v="42"/>
    <n v="42"/>
    <n v="42"/>
    <n v="42"/>
    <m/>
    <m/>
    <m/>
    <n v="6908.5801934683586"/>
    <s v="42 - espaces sportifs et de loisirs"/>
    <s v="Esp. urbain"/>
    <s v="42 - espaces sportifs et de loisirs"/>
    <s v="Esp. urbain"/>
    <s v="42 - espaces sportifs et de loisirs"/>
    <s v="Esp. urbain"/>
    <x v="5"/>
    <x v="0"/>
    <n v="0.69085801934683588"/>
    <n v="0"/>
    <n v="0"/>
    <n v="0"/>
    <n v="0"/>
    <n v="0"/>
  </r>
  <r>
    <n v="69123"/>
    <n v="42"/>
    <n v="42"/>
    <n v="42"/>
    <n v="42"/>
    <m/>
    <m/>
    <m/>
    <n v="17174.034863204819"/>
    <s v="42 - espaces sportifs et de loisirs"/>
    <s v="Esp. urbain"/>
    <s v="42 - espaces sportifs et de loisirs"/>
    <s v="Esp. urbain"/>
    <s v="42 - espaces sportifs et de loisirs"/>
    <s v="Esp. urbain"/>
    <x v="5"/>
    <x v="0"/>
    <n v="1.7174034863204819"/>
    <n v="0"/>
    <n v="0"/>
    <n v="0"/>
    <n v="0"/>
    <n v="0"/>
  </r>
  <r>
    <n v="69123"/>
    <n v="42"/>
    <n v="42"/>
    <n v="42"/>
    <n v="42"/>
    <m/>
    <m/>
    <m/>
    <n v="5254.113573667114"/>
    <s v="42 - espaces sportifs et de loisirs"/>
    <s v="Esp. urbain"/>
    <s v="42 - espaces sportifs et de loisirs"/>
    <s v="Esp. urbain"/>
    <s v="42 - espaces sportifs et de loisirs"/>
    <s v="Esp. urbain"/>
    <x v="5"/>
    <x v="0"/>
    <n v="0.52541135736671141"/>
    <n v="0"/>
    <n v="0"/>
    <n v="0"/>
    <n v="0"/>
    <n v="0"/>
  </r>
  <r>
    <n v="69123"/>
    <n v="42"/>
    <n v="42"/>
    <n v="42"/>
    <n v="42"/>
    <m/>
    <m/>
    <m/>
    <n v="1.544401066792632"/>
    <s v="42 - espaces sportifs et de loisirs"/>
    <s v="Esp. urbain"/>
    <s v="42 - espaces sportifs et de loisirs"/>
    <s v="Esp. urbain"/>
    <s v="42 - espaces sportifs et de loisirs"/>
    <s v="Esp. urbain"/>
    <x v="5"/>
    <x v="0"/>
    <n v="1.5444010667926321E-4"/>
    <n v="0"/>
    <n v="0"/>
    <n v="0"/>
    <n v="0"/>
    <n v="0"/>
  </r>
  <r>
    <n v="69123"/>
    <n v="42"/>
    <n v="42"/>
    <n v="42"/>
    <n v="42"/>
    <m/>
    <m/>
    <m/>
    <n v="13746.50289830462"/>
    <s v="42 - espaces sportifs et de loisirs"/>
    <s v="Esp. urbain"/>
    <s v="42 - espaces sportifs et de loisirs"/>
    <s v="Esp. urbain"/>
    <s v="42 - espaces sportifs et de loisirs"/>
    <s v="Esp. urbain"/>
    <x v="5"/>
    <x v="0"/>
    <n v="1.374650289830462"/>
    <n v="0"/>
    <n v="0"/>
    <n v="0"/>
    <n v="0"/>
    <n v="0"/>
  </r>
  <r>
    <n v="69123"/>
    <n v="42"/>
    <n v="42"/>
    <n v="42"/>
    <n v="42"/>
    <m/>
    <m/>
    <m/>
    <n v="51606.174159550421"/>
    <s v="42 - espaces sportifs et de loisirs"/>
    <s v="Esp. urbain"/>
    <s v="42 - espaces sportifs et de loisirs"/>
    <s v="Esp. urbain"/>
    <s v="42 - espaces sportifs et de loisirs"/>
    <s v="Esp. urbain"/>
    <x v="5"/>
    <x v="0"/>
    <n v="5.1606174159550422"/>
    <n v="0"/>
    <n v="0"/>
    <n v="0"/>
    <n v="0"/>
    <n v="0"/>
  </r>
  <r>
    <n v="69123"/>
    <n v="42"/>
    <n v="42"/>
    <n v="42"/>
    <n v="42"/>
    <m/>
    <m/>
    <m/>
    <n v="28407.611914838042"/>
    <s v="42 - espaces sportifs et de loisirs"/>
    <s v="Esp. urbain"/>
    <s v="42 - espaces sportifs et de loisirs"/>
    <s v="Esp. urbain"/>
    <s v="42 - espaces sportifs et de loisirs"/>
    <s v="Esp. urbain"/>
    <x v="5"/>
    <x v="0"/>
    <n v="2.840761191483804"/>
    <n v="0"/>
    <n v="0"/>
    <n v="0"/>
    <n v="0"/>
    <n v="0"/>
  </r>
  <r>
    <n v="69123"/>
    <n v="42"/>
    <n v="42"/>
    <n v="42"/>
    <n v="42"/>
    <m/>
    <m/>
    <m/>
    <n v="17757.910858650572"/>
    <s v="42 - espaces sportifs et de loisirs"/>
    <s v="Esp. urbain"/>
    <s v="42 - espaces sportifs et de loisirs"/>
    <s v="Esp. urbain"/>
    <s v="42 - espaces sportifs et de loisirs"/>
    <s v="Esp. urbain"/>
    <x v="5"/>
    <x v="0"/>
    <n v="1.7757910858650572"/>
    <n v="0"/>
    <n v="0"/>
    <n v="0"/>
    <n v="0"/>
    <n v="0"/>
  </r>
  <r>
    <n v="69123"/>
    <n v="42"/>
    <n v="42"/>
    <n v="42"/>
    <n v="42"/>
    <m/>
    <m/>
    <m/>
    <n v="9897.6033084601477"/>
    <s v="42 - espaces sportifs et de loisirs"/>
    <s v="Esp. urbain"/>
    <s v="42 - espaces sportifs et de loisirs"/>
    <s v="Esp. urbain"/>
    <s v="42 - espaces sportifs et de loisirs"/>
    <s v="Esp. urbain"/>
    <x v="5"/>
    <x v="0"/>
    <n v="0.98976033084601478"/>
    <n v="0"/>
    <n v="0"/>
    <n v="0"/>
    <n v="0"/>
    <n v="0"/>
  </r>
  <r>
    <n v="69123"/>
    <n v="42"/>
    <n v="42"/>
    <n v="42"/>
    <n v="42"/>
    <m/>
    <m/>
    <m/>
    <n v="9536.8055472786691"/>
    <s v="42 - espaces sportifs et de loisirs"/>
    <s v="Esp. urbain"/>
    <s v="42 - espaces sportifs et de loisirs"/>
    <s v="Esp. urbain"/>
    <s v="42 - espaces sportifs et de loisirs"/>
    <s v="Esp. urbain"/>
    <x v="5"/>
    <x v="0"/>
    <n v="0.95368055472786695"/>
    <n v="0"/>
    <n v="0"/>
    <n v="0"/>
    <n v="0"/>
    <n v="0"/>
  </r>
  <r>
    <n v="69123"/>
    <n v="42"/>
    <n v="42"/>
    <n v="42"/>
    <n v="42"/>
    <m/>
    <m/>
    <m/>
    <n v="8989.235932458736"/>
    <s v="42 - espaces sportifs et de loisirs"/>
    <s v="Esp. urbain"/>
    <s v="42 - espaces sportifs et de loisirs"/>
    <s v="Esp. urbain"/>
    <s v="42 - espaces sportifs et de loisirs"/>
    <s v="Esp. urbain"/>
    <x v="5"/>
    <x v="0"/>
    <n v="0.89892359324587356"/>
    <n v="0"/>
    <n v="0"/>
    <n v="0"/>
    <n v="0"/>
    <n v="0"/>
  </r>
  <r>
    <n v="69123"/>
    <n v="42"/>
    <n v="42"/>
    <n v="42"/>
    <n v="42"/>
    <m/>
    <m/>
    <m/>
    <n v="11020.044310201776"/>
    <s v="42 - espaces sportifs et de loisirs"/>
    <s v="Esp. urbain"/>
    <s v="42 - espaces sportifs et de loisirs"/>
    <s v="Esp. urbain"/>
    <s v="42 - espaces sportifs et de loisirs"/>
    <s v="Esp. urbain"/>
    <x v="5"/>
    <x v="0"/>
    <n v="1.1020044310201775"/>
    <n v="0"/>
    <n v="0"/>
    <n v="0"/>
    <n v="0"/>
    <n v="0"/>
  </r>
  <r>
    <n v="69123"/>
    <n v="42"/>
    <n v="42"/>
    <n v="42"/>
    <n v="42"/>
    <m/>
    <m/>
    <m/>
    <n v="22610.242171060559"/>
    <s v="42 - espaces sportifs et de loisirs"/>
    <s v="Esp. urbain"/>
    <s v="42 - espaces sportifs et de loisirs"/>
    <s v="Esp. urbain"/>
    <s v="42 - espaces sportifs et de loisirs"/>
    <s v="Esp. urbain"/>
    <x v="5"/>
    <x v="0"/>
    <n v="2.2610242171060562"/>
    <n v="0"/>
    <n v="0"/>
    <n v="0"/>
    <n v="0"/>
    <n v="0"/>
  </r>
  <r>
    <n v="69123"/>
    <n v="42"/>
    <n v="42"/>
    <n v="42"/>
    <n v="12"/>
    <m/>
    <m/>
    <m/>
    <n v="3561.9105335009667"/>
    <s v="42 - espaces sportifs et de loisirs"/>
    <s v="Esp. urbain"/>
    <s v="42 - espaces sportifs et de loisirs"/>
    <s v="Esp. urbain"/>
    <s v="42 - espaces sportifs et de loisirs"/>
    <s v="Esp. urbain"/>
    <x v="4"/>
    <x v="0"/>
    <n v="0.35619105335009665"/>
    <n v="0"/>
    <n v="0"/>
    <n v="0"/>
    <n v="0"/>
    <n v="0"/>
  </r>
  <r>
    <n v="69123"/>
    <n v="42"/>
    <n v="42"/>
    <n v="42"/>
    <n v="42"/>
    <m/>
    <m/>
    <m/>
    <n v="102000.72817285302"/>
    <s v="42 - espaces sportifs et de loisirs"/>
    <s v="Esp. urbain"/>
    <s v="42 - espaces sportifs et de loisirs"/>
    <s v="Esp. urbain"/>
    <s v="42 - espaces sportifs et de loisirs"/>
    <s v="Esp. urbain"/>
    <x v="5"/>
    <x v="0"/>
    <n v="10.200072817285303"/>
    <n v="0"/>
    <n v="0"/>
    <n v="0"/>
    <n v="0"/>
    <n v="0"/>
  </r>
  <r>
    <n v="69123"/>
    <n v="42"/>
    <n v="42"/>
    <n v="42"/>
    <n v="42"/>
    <m/>
    <m/>
    <m/>
    <n v="16142.566743097324"/>
    <s v="42 - espaces sportifs et de loisirs"/>
    <s v="Esp. urbain"/>
    <s v="42 - espaces sportifs et de loisirs"/>
    <s v="Esp. urbain"/>
    <s v="42 - espaces sportifs et de loisirs"/>
    <s v="Esp. urbain"/>
    <x v="5"/>
    <x v="0"/>
    <n v="1.6142566743097324"/>
    <n v="0"/>
    <n v="0"/>
    <n v="0"/>
    <n v="0"/>
    <n v="0"/>
  </r>
  <r>
    <n v="69266"/>
    <n v="42"/>
    <n v="42"/>
    <n v="42"/>
    <n v="42"/>
    <m/>
    <m/>
    <m/>
    <n v="16835.772267939923"/>
    <s v="42 - espaces sportifs et de loisirs"/>
    <s v="Esp. urbain"/>
    <s v="42 - espaces sportifs et de loisirs"/>
    <s v="Esp. urbain"/>
    <s v="42 - espaces sportifs et de loisirs"/>
    <s v="Esp. urbain"/>
    <x v="5"/>
    <x v="0"/>
    <n v="1.6835772267939924"/>
    <n v="0"/>
    <n v="0"/>
    <n v="0"/>
    <n v="0"/>
    <n v="0"/>
  </r>
  <r>
    <n v="69266"/>
    <n v="42"/>
    <n v="42"/>
    <n v="42"/>
    <n v="42"/>
    <m/>
    <m/>
    <m/>
    <n v="14216.67034669717"/>
    <s v="42 - espaces sportifs et de loisirs"/>
    <s v="Esp. urbain"/>
    <s v="42 - espaces sportifs et de loisirs"/>
    <s v="Esp. urbain"/>
    <s v="42 - espaces sportifs et de loisirs"/>
    <s v="Esp. urbain"/>
    <x v="5"/>
    <x v="0"/>
    <n v="1.4216670346697171"/>
    <n v="0"/>
    <n v="0"/>
    <n v="0"/>
    <n v="0"/>
    <n v="0"/>
  </r>
  <r>
    <n v="69266"/>
    <n v="42"/>
    <n v="42"/>
    <n v="42"/>
    <n v="42"/>
    <m/>
    <m/>
    <m/>
    <n v="20348.480851680659"/>
    <s v="42 - espaces sportifs et de loisirs"/>
    <s v="Esp. urbain"/>
    <s v="42 - espaces sportifs et de loisirs"/>
    <s v="Esp. urbain"/>
    <s v="42 - espaces sportifs et de loisirs"/>
    <s v="Esp. urbain"/>
    <x v="5"/>
    <x v="0"/>
    <n v="2.0348480851680657"/>
    <n v="0"/>
    <n v="0"/>
    <n v="0"/>
    <n v="0"/>
    <n v="0"/>
  </r>
  <r>
    <n v="69266"/>
    <n v="42"/>
    <n v="42"/>
    <n v="42"/>
    <n v="42"/>
    <m/>
    <m/>
    <m/>
    <n v="25468.053330878072"/>
    <s v="42 - espaces sportifs et de loisirs"/>
    <s v="Esp. urbain"/>
    <s v="42 - espaces sportifs et de loisirs"/>
    <s v="Esp. urbain"/>
    <s v="42 - espaces sportifs et de loisirs"/>
    <s v="Esp. urbain"/>
    <x v="5"/>
    <x v="0"/>
    <n v="2.5468053330878071"/>
    <n v="0"/>
    <n v="0"/>
    <n v="0"/>
    <n v="0"/>
    <n v="0"/>
  </r>
  <r>
    <n v="69266"/>
    <n v="42"/>
    <n v="42"/>
    <n v="42"/>
    <n v="42"/>
    <m/>
    <m/>
    <m/>
    <n v="10935.711153427852"/>
    <s v="42 - espaces sportifs et de loisirs"/>
    <s v="Esp. urbain"/>
    <s v="42 - espaces sportifs et de loisirs"/>
    <s v="Esp. urbain"/>
    <s v="42 - espaces sportifs et de loisirs"/>
    <s v="Esp. urbain"/>
    <x v="5"/>
    <x v="0"/>
    <n v="1.0935711153427852"/>
    <n v="0"/>
    <n v="0"/>
    <n v="0"/>
    <n v="0"/>
    <n v="0"/>
  </r>
  <r>
    <n v="69266"/>
    <n v="42"/>
    <n v="42"/>
    <n v="42"/>
    <n v="21"/>
    <m/>
    <m/>
    <m/>
    <n v="18315.090781486848"/>
    <s v="42 - espaces sportifs et de loisirs"/>
    <s v="Esp. urbain"/>
    <s v="42 - espaces sportifs et de loisirs"/>
    <s v="Esp. urbain"/>
    <s v="42 - espaces sportifs et de loisirs"/>
    <s v="Esp. urbain"/>
    <x v="6"/>
    <x v="2"/>
    <n v="1.8315090781486847"/>
    <n v="0"/>
    <n v="0"/>
    <n v="1"/>
    <n v="0"/>
    <n v="1"/>
  </r>
  <r>
    <n v="69266"/>
    <n v="42"/>
    <n v="42"/>
    <n v="42"/>
    <n v="31"/>
    <m/>
    <m/>
    <m/>
    <n v="14418.362758956109"/>
    <s v="42 - espaces sportifs et de loisirs"/>
    <s v="Esp. urbain"/>
    <s v="42 - espaces sportifs et de loisirs"/>
    <s v="Esp. urbain"/>
    <s v="42 - espaces sportifs et de loisirs"/>
    <s v="Esp. urbain"/>
    <x v="1"/>
    <x v="1"/>
    <n v="1.4418362758956109"/>
    <n v="0"/>
    <n v="0"/>
    <n v="1"/>
    <n v="0"/>
    <n v="1"/>
  </r>
  <r>
    <n v="69266"/>
    <n v="42"/>
    <n v="42"/>
    <n v="42"/>
    <n v="42"/>
    <m/>
    <m/>
    <m/>
    <n v="8853.5978214907736"/>
    <s v="42 - espaces sportifs et de loisirs"/>
    <s v="Esp. urbain"/>
    <s v="42 - espaces sportifs et de loisirs"/>
    <s v="Esp. urbain"/>
    <s v="42 - espaces sportifs et de loisirs"/>
    <s v="Esp. urbain"/>
    <x v="5"/>
    <x v="0"/>
    <n v="0.8853597821490774"/>
    <n v="0"/>
    <n v="0"/>
    <n v="0"/>
    <n v="0"/>
    <n v="0"/>
  </r>
  <r>
    <n v="69266"/>
    <n v="42"/>
    <n v="42"/>
    <n v="42"/>
    <n v="42"/>
    <m/>
    <m/>
    <m/>
    <n v="49017.730134213285"/>
    <s v="42 - espaces sportifs et de loisirs"/>
    <s v="Esp. urbain"/>
    <s v="42 - espaces sportifs et de loisirs"/>
    <s v="Esp. urbain"/>
    <s v="42 - espaces sportifs et de loisirs"/>
    <s v="Esp. urbain"/>
    <x v="5"/>
    <x v="0"/>
    <n v="4.9017730134213284"/>
    <n v="0"/>
    <n v="0"/>
    <n v="0"/>
    <n v="0"/>
    <n v="0"/>
  </r>
  <r>
    <n v="69266"/>
    <n v="42"/>
    <n v="42"/>
    <n v="42"/>
    <n v="42"/>
    <m/>
    <m/>
    <m/>
    <n v="22525.003827667053"/>
    <s v="42 - espaces sportifs et de loisirs"/>
    <s v="Esp. urbain"/>
    <s v="42 - espaces sportifs et de loisirs"/>
    <s v="Esp. urbain"/>
    <s v="42 - espaces sportifs et de loisirs"/>
    <s v="Esp. urbain"/>
    <x v="5"/>
    <x v="0"/>
    <n v="2.2525003827667054"/>
    <n v="0"/>
    <n v="0"/>
    <n v="0"/>
    <n v="0"/>
    <n v="0"/>
  </r>
  <r>
    <n v="69266"/>
    <n v="42"/>
    <n v="42"/>
    <n v="42"/>
    <n v="42"/>
    <m/>
    <m/>
    <m/>
    <n v="29725.120631888116"/>
    <s v="42 - espaces sportifs et de loisirs"/>
    <s v="Esp. urbain"/>
    <s v="42 - espaces sportifs et de loisirs"/>
    <s v="Esp. urbain"/>
    <s v="42 - espaces sportifs et de loisirs"/>
    <s v="Esp. urbain"/>
    <x v="5"/>
    <x v="0"/>
    <n v="2.9725120631888116"/>
    <n v="0"/>
    <n v="0"/>
    <n v="0"/>
    <n v="0"/>
    <n v="0"/>
  </r>
  <r>
    <n v="69266"/>
    <n v="42"/>
    <n v="42"/>
    <n v="42"/>
    <n v="42"/>
    <m/>
    <m/>
    <m/>
    <n v="56337.264192625727"/>
    <s v="42 - espaces sportifs et de loisirs"/>
    <s v="Esp. urbain"/>
    <s v="42 - espaces sportifs et de loisirs"/>
    <s v="Esp. urbain"/>
    <s v="42 - espaces sportifs et de loisirs"/>
    <s v="Esp. urbain"/>
    <x v="5"/>
    <x v="0"/>
    <n v="5.6337264192625724"/>
    <n v="0"/>
    <n v="0"/>
    <n v="0"/>
    <n v="0"/>
    <n v="0"/>
  </r>
  <r>
    <n v="69266"/>
    <n v="42"/>
    <n v="42"/>
    <n v="42"/>
    <n v="42"/>
    <m/>
    <m/>
    <m/>
    <n v="11258.58595183328"/>
    <s v="42 - espaces sportifs et de loisirs"/>
    <s v="Esp. urbain"/>
    <s v="42 - espaces sportifs et de loisirs"/>
    <s v="Esp. urbain"/>
    <s v="42 - espaces sportifs et de loisirs"/>
    <s v="Esp. urbain"/>
    <x v="5"/>
    <x v="0"/>
    <n v="1.125858595183328"/>
    <n v="0"/>
    <n v="0"/>
    <n v="0"/>
    <n v="0"/>
    <n v="0"/>
  </r>
  <r>
    <n v="69266"/>
    <n v="42"/>
    <n v="42"/>
    <n v="42"/>
    <n v="42"/>
    <m/>
    <m/>
    <m/>
    <n v="10069.269411136629"/>
    <s v="42 - espaces sportifs et de loisirs"/>
    <s v="Esp. urbain"/>
    <s v="42 - espaces sportifs et de loisirs"/>
    <s v="Esp. urbain"/>
    <s v="42 - espaces sportifs et de loisirs"/>
    <s v="Esp. urbain"/>
    <x v="5"/>
    <x v="0"/>
    <n v="1.006926941113663"/>
    <n v="0"/>
    <n v="0"/>
    <n v="0"/>
    <n v="0"/>
    <n v="0"/>
  </r>
  <r>
    <n v="69266"/>
    <n v="42"/>
    <n v="42"/>
    <n v="42"/>
    <n v="42"/>
    <m/>
    <m/>
    <m/>
    <n v="9378.3694125499242"/>
    <s v="42 - espaces sportifs et de loisirs"/>
    <s v="Esp. urbain"/>
    <s v="42 - espaces sportifs et de loisirs"/>
    <s v="Esp. urbain"/>
    <s v="42 - espaces sportifs et de loisirs"/>
    <s v="Esp. urbain"/>
    <x v="5"/>
    <x v="0"/>
    <n v="0.9378369412549924"/>
    <n v="0"/>
    <n v="0"/>
    <n v="0"/>
    <n v="0"/>
    <n v="0"/>
  </r>
  <r>
    <n v="69266"/>
    <n v="42"/>
    <n v="42"/>
    <n v="42"/>
    <n v="42"/>
    <m/>
    <m/>
    <m/>
    <n v="9554.1887612639512"/>
    <s v="42 - espaces sportifs et de loisirs"/>
    <s v="Esp. urbain"/>
    <s v="42 - espaces sportifs et de loisirs"/>
    <s v="Esp. urbain"/>
    <s v="42 - espaces sportifs et de loisirs"/>
    <s v="Esp. urbain"/>
    <x v="5"/>
    <x v="0"/>
    <n v="0.95541887612639509"/>
    <n v="0"/>
    <n v="0"/>
    <n v="0"/>
    <n v="0"/>
    <n v="0"/>
  </r>
  <r>
    <n v="69266"/>
    <n v="42"/>
    <n v="42"/>
    <n v="42"/>
    <n v="42"/>
    <m/>
    <m/>
    <m/>
    <n v="7750.6370738085097"/>
    <s v="42 - espaces sportifs et de loisirs"/>
    <s v="Esp. urbain"/>
    <s v="42 - espaces sportifs et de loisirs"/>
    <s v="Esp. urbain"/>
    <s v="42 - espaces sportifs et de loisirs"/>
    <s v="Esp. urbain"/>
    <x v="5"/>
    <x v="0"/>
    <n v="0.77506370738085095"/>
    <n v="0"/>
    <n v="0"/>
    <n v="0"/>
    <n v="0"/>
    <n v="0"/>
  </r>
  <r>
    <n v="69266"/>
    <n v="42"/>
    <n v="42"/>
    <n v="42"/>
    <n v="42"/>
    <m/>
    <m/>
    <m/>
    <n v="62567.820393736882"/>
    <s v="42 - espaces sportifs et de loisirs"/>
    <s v="Esp. urbain"/>
    <s v="42 - espaces sportifs et de loisirs"/>
    <s v="Esp. urbain"/>
    <s v="42 - espaces sportifs et de loisirs"/>
    <s v="Esp. urbain"/>
    <x v="5"/>
    <x v="0"/>
    <n v="6.2567820393736886"/>
    <n v="0"/>
    <n v="0"/>
    <n v="0"/>
    <n v="0"/>
    <n v="0"/>
  </r>
  <r>
    <n v="69266"/>
    <n v="42"/>
    <n v="42"/>
    <n v="42"/>
    <n v="42"/>
    <m/>
    <m/>
    <m/>
    <n v="11074.641757808375"/>
    <s v="42 - espaces sportifs et de loisirs"/>
    <s v="Esp. urbain"/>
    <s v="42 - espaces sportifs et de loisirs"/>
    <s v="Esp. urbain"/>
    <s v="42 - espaces sportifs et de loisirs"/>
    <s v="Esp. urbain"/>
    <x v="5"/>
    <x v="0"/>
    <n v="1.1074641757808374"/>
    <n v="0"/>
    <n v="0"/>
    <n v="0"/>
    <n v="0"/>
    <n v="0"/>
  </r>
  <r>
    <n v="69266"/>
    <n v="42"/>
    <n v="42"/>
    <n v="42"/>
    <n v="42"/>
    <m/>
    <m/>
    <m/>
    <n v="111342.86247619879"/>
    <s v="42 - espaces sportifs et de loisirs"/>
    <s v="Esp. urbain"/>
    <s v="42 - espaces sportifs et de loisirs"/>
    <s v="Esp. urbain"/>
    <s v="42 - espaces sportifs et de loisirs"/>
    <s v="Esp. urbain"/>
    <x v="5"/>
    <x v="0"/>
    <n v="11.13428624761988"/>
    <n v="0"/>
    <n v="0"/>
    <n v="0"/>
    <n v="0"/>
    <n v="0"/>
  </r>
  <r>
    <n v="69266"/>
    <n v="42"/>
    <n v="42"/>
    <n v="42"/>
    <n v="42"/>
    <m/>
    <m/>
    <m/>
    <n v="11403.958211133709"/>
    <s v="42 - espaces sportifs et de loisirs"/>
    <s v="Esp. urbain"/>
    <s v="42 - espaces sportifs et de loisirs"/>
    <s v="Esp. urbain"/>
    <s v="42 - espaces sportifs et de loisirs"/>
    <s v="Esp. urbain"/>
    <x v="5"/>
    <x v="0"/>
    <n v="1.1403958211133709"/>
    <n v="0"/>
    <n v="0"/>
    <n v="0"/>
    <n v="0"/>
    <n v="0"/>
  </r>
  <r>
    <n v="69266"/>
    <n v="42"/>
    <n v="42"/>
    <n v="42"/>
    <n v="42"/>
    <m/>
    <m/>
    <m/>
    <n v="34931.501979388602"/>
    <s v="42 - espaces sportifs et de loisirs"/>
    <s v="Esp. urbain"/>
    <s v="42 - espaces sportifs et de loisirs"/>
    <s v="Esp. urbain"/>
    <s v="42 - espaces sportifs et de loisirs"/>
    <s v="Esp. urbain"/>
    <x v="5"/>
    <x v="0"/>
    <n v="3.4931501979388604"/>
    <n v="0"/>
    <n v="0"/>
    <n v="0"/>
    <n v="0"/>
    <n v="0"/>
  </r>
  <r>
    <n v="69266"/>
    <n v="42"/>
    <n v="42"/>
    <n v="42"/>
    <n v="42"/>
    <m/>
    <m/>
    <m/>
    <n v="63449.621256214996"/>
    <s v="42 - espaces sportifs et de loisirs"/>
    <s v="Esp. urbain"/>
    <s v="42 - espaces sportifs et de loisirs"/>
    <s v="Esp. urbain"/>
    <s v="42 - espaces sportifs et de loisirs"/>
    <s v="Esp. urbain"/>
    <x v="5"/>
    <x v="0"/>
    <n v="6.3449621256214996"/>
    <n v="0"/>
    <n v="0"/>
    <n v="0"/>
    <n v="0"/>
    <n v="0"/>
  </r>
  <r>
    <n v="69266"/>
    <n v="42"/>
    <n v="42"/>
    <n v="42"/>
    <n v="42"/>
    <m/>
    <m/>
    <m/>
    <n v="31687.763845000438"/>
    <s v="42 - espaces sportifs et de loisirs"/>
    <s v="Esp. urbain"/>
    <s v="42 - espaces sportifs et de loisirs"/>
    <s v="Esp. urbain"/>
    <s v="42 - espaces sportifs et de loisirs"/>
    <s v="Esp. urbain"/>
    <x v="5"/>
    <x v="0"/>
    <n v="3.1687763845000436"/>
    <n v="0"/>
    <n v="0"/>
    <n v="0"/>
    <n v="0"/>
    <n v="0"/>
  </r>
  <r>
    <n v="69123"/>
    <n v="51"/>
    <n v="51"/>
    <n v="51"/>
    <n v="51"/>
    <m/>
    <m/>
    <m/>
    <n v="5521.5693648440792"/>
    <s v="51 - cultures annuelles et prairies"/>
    <s v="Esp. agricole"/>
    <s v="51 - cultures annuelles et prairies"/>
    <s v="Esp. agricole"/>
    <s v="51 - cultures annuelles et prairies"/>
    <s v="Esp. agricole"/>
    <x v="10"/>
    <x v="4"/>
    <n v="0.55215693648440789"/>
    <n v="0"/>
    <n v="0"/>
    <n v="0"/>
    <n v="0"/>
    <n v="0"/>
  </r>
  <r>
    <n v="69123"/>
    <n v="51"/>
    <n v="51"/>
    <n v="51"/>
    <n v="51"/>
    <m/>
    <m/>
    <m/>
    <n v="56515.126440000211"/>
    <s v="51 - cultures annuelles et prairies"/>
    <s v="Esp. agricole"/>
    <s v="51 - cultures annuelles et prairies"/>
    <s v="Esp. agricole"/>
    <s v="51 - cultures annuelles et prairies"/>
    <s v="Esp. agricole"/>
    <x v="10"/>
    <x v="4"/>
    <n v="5.6515126440000207"/>
    <n v="0"/>
    <n v="0"/>
    <n v="0"/>
    <n v="0"/>
    <n v="0"/>
  </r>
  <r>
    <n v="69266"/>
    <n v="51"/>
    <n v="51"/>
    <n v="51"/>
    <n v="51"/>
    <m/>
    <m/>
    <m/>
    <n v="1.4429598197722437E-3"/>
    <s v="51 - cultures annuelles et prairies"/>
    <s v="Esp. agricole"/>
    <s v="51 - cultures annuelles et prairies"/>
    <s v="Esp. agricole"/>
    <s v="51 - cultures annuelles et prairies"/>
    <s v="Esp. agricole"/>
    <x v="10"/>
    <x v="4"/>
    <n v="1.4429598197722437E-7"/>
    <n v="0"/>
    <n v="0"/>
    <n v="0"/>
    <n v="0"/>
    <n v="0"/>
  </r>
  <r>
    <n v="69266"/>
    <n v="51"/>
    <n v="51"/>
    <n v="51"/>
    <n v="51"/>
    <m/>
    <m/>
    <m/>
    <n v="1.3313147270964691"/>
    <s v="51 - cultures annuelles et prairies"/>
    <s v="Esp. agricole"/>
    <s v="51 - cultures annuelles et prairies"/>
    <s v="Esp. agricole"/>
    <s v="51 - cultures annuelles et prairies"/>
    <s v="Esp. agricole"/>
    <x v="10"/>
    <x v="4"/>
    <n v="1.3313147270964691E-4"/>
    <n v="0"/>
    <n v="0"/>
    <n v="0"/>
    <n v="0"/>
    <n v="0"/>
  </r>
  <r>
    <n v="69266"/>
    <n v="51"/>
    <n v="51"/>
    <n v="51"/>
    <n v="51"/>
    <m/>
    <m/>
    <m/>
    <n v="0.70597422704859503"/>
    <s v="51 - cultures annuelles et prairies"/>
    <s v="Esp. agricole"/>
    <s v="51 - cultures annuelles et prairies"/>
    <s v="Esp. agricole"/>
    <s v="51 - cultures annuelles et prairies"/>
    <s v="Esp. agricole"/>
    <x v="10"/>
    <x v="4"/>
    <n v="7.0597422704859507E-5"/>
    <n v="0"/>
    <n v="0"/>
    <n v="0"/>
    <n v="0"/>
    <n v="0"/>
  </r>
  <r>
    <n v="69266"/>
    <n v="51"/>
    <n v="51"/>
    <n v="51"/>
    <n v="51"/>
    <m/>
    <m/>
    <m/>
    <n v="35110.974804666766"/>
    <s v="51 - cultures annuelles et prairies"/>
    <s v="Esp. agricole"/>
    <s v="51 - cultures annuelles et prairies"/>
    <s v="Esp. agricole"/>
    <s v="51 - cultures annuelles et prairies"/>
    <s v="Esp. agricole"/>
    <x v="10"/>
    <x v="4"/>
    <n v="3.5110974804666766"/>
    <n v="0"/>
    <n v="0"/>
    <n v="0"/>
    <n v="0"/>
    <n v="0"/>
  </r>
  <r>
    <n v="69266"/>
    <n v="51"/>
    <n v="51"/>
    <n v="51"/>
    <n v="51"/>
    <m/>
    <m/>
    <m/>
    <n v="15787.843306718536"/>
    <s v="51 - cultures annuelles et prairies"/>
    <s v="Esp. agricole"/>
    <s v="51 - cultures annuelles et prairies"/>
    <s v="Esp. agricole"/>
    <s v="51 - cultures annuelles et prairies"/>
    <s v="Esp. agricole"/>
    <x v="10"/>
    <x v="4"/>
    <n v="1.5787843306718536"/>
    <n v="0"/>
    <n v="0"/>
    <n v="0"/>
    <n v="0"/>
    <n v="0"/>
  </r>
  <r>
    <n v="69266"/>
    <n v="51"/>
    <n v="51"/>
    <n v="51"/>
    <n v="51"/>
    <m/>
    <m/>
    <m/>
    <n v="1008.1485442437568"/>
    <s v="51 - cultures annuelles et prairies"/>
    <s v="Esp. agricole"/>
    <s v="51 - cultures annuelles et prairies"/>
    <s v="Esp. agricole"/>
    <s v="51 - cultures annuelles et prairies"/>
    <s v="Esp. agricole"/>
    <x v="10"/>
    <x v="4"/>
    <n v="0.10081485442437568"/>
    <n v="0"/>
    <n v="0"/>
    <n v="0"/>
    <n v="0"/>
    <n v="0"/>
  </r>
  <r>
    <n v="69266"/>
    <n v="90"/>
    <n v="51"/>
    <n v="51"/>
    <n v="51"/>
    <m/>
    <m/>
    <m/>
    <n v="4787.1998873716057"/>
    <s v="90 - espaces libres urbains"/>
    <s v="Esp. en mutation"/>
    <s v="51 - cultures annuelles et prairies"/>
    <s v="Esp. agricole"/>
    <s v="51 - cultures annuelles et prairies"/>
    <s v="Esp. agricole"/>
    <x v="10"/>
    <x v="4"/>
    <n v="0.47871998873716054"/>
    <n v="1"/>
    <n v="0"/>
    <n v="0"/>
    <n v="1"/>
    <n v="0"/>
  </r>
  <r>
    <n v="69266"/>
    <n v="90"/>
    <n v="51"/>
    <n v="51"/>
    <n v="51"/>
    <m/>
    <m/>
    <m/>
    <n v="13303.758322880154"/>
    <s v="90 - espaces libres urbains"/>
    <s v="Esp. en mutation"/>
    <s v="51 - cultures annuelles et prairies"/>
    <s v="Esp. agricole"/>
    <s v="51 - cultures annuelles et prairies"/>
    <s v="Esp. agricole"/>
    <x v="10"/>
    <x v="4"/>
    <n v="1.3303758322880155"/>
    <n v="1"/>
    <n v="0"/>
    <n v="0"/>
    <n v="1"/>
    <n v="0"/>
  </r>
  <r>
    <n v="69123"/>
    <n v="51"/>
    <n v="51"/>
    <n v="51"/>
    <n v="51"/>
    <m/>
    <m/>
    <m/>
    <n v="11744.025572555602"/>
    <s v="51 - cultures annuelles et prairies"/>
    <s v="Esp. agricole"/>
    <s v="51 - cultures annuelles et prairies"/>
    <s v="Esp. agricole"/>
    <s v="51 - cultures annuelles et prairies"/>
    <s v="Esp. agricole"/>
    <x v="10"/>
    <x v="4"/>
    <n v="1.1744025572555601"/>
    <n v="0"/>
    <n v="0"/>
    <n v="0"/>
    <n v="0"/>
    <n v="0"/>
  </r>
  <r>
    <n v="69123"/>
    <n v="61"/>
    <n v="61"/>
    <n v="51"/>
    <n v="21"/>
    <m/>
    <m/>
    <m/>
    <n v="4424.8195404546132"/>
    <s v="61 - feuillus dominants"/>
    <s v="Esp. naturel"/>
    <s v="61 - feuillus dominants"/>
    <s v="Esp. naturel"/>
    <s v="51 - cultures annuelles et prairies"/>
    <s v="Esp. agricole"/>
    <x v="6"/>
    <x v="2"/>
    <n v="0.44248195404546131"/>
    <n v="0"/>
    <n v="1"/>
    <n v="1"/>
    <n v="1"/>
    <n v="1"/>
  </r>
  <r>
    <n v="69123"/>
    <n v="61"/>
    <n v="61"/>
    <n v="51"/>
    <n v="51"/>
    <m/>
    <m/>
    <m/>
    <n v="22228.896243984778"/>
    <s v="61 - feuillus dominants"/>
    <s v="Esp. naturel"/>
    <s v="61 - feuillus dominants"/>
    <s v="Esp. naturel"/>
    <s v="51 - cultures annuelles et prairies"/>
    <s v="Esp. agricole"/>
    <x v="10"/>
    <x v="4"/>
    <n v="2.2228896243984777"/>
    <n v="0"/>
    <n v="1"/>
    <n v="0"/>
    <n v="1"/>
    <n v="1"/>
  </r>
  <r>
    <n v="69266"/>
    <n v="51"/>
    <n v="51"/>
    <n v="51"/>
    <n v="51"/>
    <m/>
    <m/>
    <m/>
    <n v="9.8358446768504599"/>
    <s v="51 - cultures annuelles et prairies"/>
    <s v="Esp. agricole"/>
    <s v="51 - cultures annuelles et prairies"/>
    <s v="Esp. agricole"/>
    <s v="51 - cultures annuelles et prairies"/>
    <s v="Esp. agricole"/>
    <x v="10"/>
    <x v="4"/>
    <n v="9.8358446768504609E-4"/>
    <n v="0"/>
    <n v="0"/>
    <n v="0"/>
    <n v="0"/>
    <n v="0"/>
  </r>
  <r>
    <n v="69266"/>
    <n v="81"/>
    <n v="81"/>
    <n v="51"/>
    <n v="71"/>
    <m/>
    <m/>
    <m/>
    <n v="5683.7055145218583"/>
    <s v="81 - cours et voies d'eau"/>
    <s v="Esp. naturel"/>
    <s v="81 - cours et voies d'eau"/>
    <s v="Esp. naturel"/>
    <s v="51 - cultures annuelles et prairies"/>
    <s v="Esp. agricole"/>
    <x v="9"/>
    <x v="3"/>
    <n v="0.56837055145218585"/>
    <n v="0"/>
    <n v="1"/>
    <n v="1"/>
    <n v="1"/>
    <n v="0"/>
  </r>
  <r>
    <n v="69266"/>
    <n v="81"/>
    <n v="81"/>
    <n v="51"/>
    <n v="74"/>
    <m/>
    <m/>
    <m/>
    <n v="9297.2368714077656"/>
    <s v="81 - cours et voies d'eau"/>
    <s v="Esp. naturel"/>
    <s v="81 - cours et voies d'eau"/>
    <s v="Esp. naturel"/>
    <s v="51 - cultures annuelles et prairies"/>
    <s v="Esp. agricole"/>
    <x v="11"/>
    <x v="3"/>
    <n v="0.92972368714077658"/>
    <n v="0"/>
    <n v="1"/>
    <n v="1"/>
    <n v="1"/>
    <n v="0"/>
  </r>
  <r>
    <n v="69123"/>
    <n v="61"/>
    <n v="61"/>
    <n v="61"/>
    <n v="61"/>
    <m/>
    <m/>
    <m/>
    <n v="16984.530466777771"/>
    <s v="61 - feuillus dominants"/>
    <s v="Esp. naturel"/>
    <s v="61 - feuillus dominants"/>
    <s v="Esp. naturel"/>
    <s v="61 - feuillus dominants"/>
    <s v="Esp. naturel"/>
    <x v="12"/>
    <x v="3"/>
    <n v="1.6984530466777772"/>
    <n v="0"/>
    <n v="0"/>
    <n v="0"/>
    <n v="0"/>
    <n v="0"/>
  </r>
  <r>
    <n v="69123"/>
    <n v="61"/>
    <n v="61"/>
    <n v="61"/>
    <n v="61"/>
    <m/>
    <m/>
    <m/>
    <n v="11315.395462486054"/>
    <s v="61 - feuillus dominants"/>
    <s v="Esp. naturel"/>
    <s v="61 - feuillus dominants"/>
    <s v="Esp. naturel"/>
    <s v="61 - feuillus dominants"/>
    <s v="Esp. naturel"/>
    <x v="12"/>
    <x v="3"/>
    <n v="1.1315395462486055"/>
    <n v="0"/>
    <n v="0"/>
    <n v="0"/>
    <n v="0"/>
    <n v="0"/>
  </r>
  <r>
    <n v="69123"/>
    <n v="61"/>
    <n v="61"/>
    <n v="61"/>
    <n v="61"/>
    <m/>
    <m/>
    <m/>
    <n v="31873.233055243647"/>
    <s v="61 - feuillus dominants"/>
    <s v="Esp. naturel"/>
    <s v="61 - feuillus dominants"/>
    <s v="Esp. naturel"/>
    <s v="61 - feuillus dominants"/>
    <s v="Esp. naturel"/>
    <x v="12"/>
    <x v="3"/>
    <n v="3.1873233055243646"/>
    <n v="0"/>
    <n v="0"/>
    <n v="0"/>
    <n v="0"/>
    <n v="0"/>
  </r>
  <r>
    <n v="69123"/>
    <n v="61"/>
    <n v="61"/>
    <n v="61"/>
    <n v="61"/>
    <m/>
    <m/>
    <m/>
    <n v="26213.384839735438"/>
    <s v="61 - feuillus dominants"/>
    <s v="Esp. naturel"/>
    <s v="61 - feuillus dominants"/>
    <s v="Esp. naturel"/>
    <s v="61 - feuillus dominants"/>
    <s v="Esp. naturel"/>
    <x v="12"/>
    <x v="3"/>
    <n v="2.6213384839735436"/>
    <n v="0"/>
    <n v="0"/>
    <n v="0"/>
    <n v="0"/>
    <n v="0"/>
  </r>
  <r>
    <n v="69123"/>
    <n v="61"/>
    <n v="61"/>
    <n v="61"/>
    <n v="12"/>
    <m/>
    <m/>
    <m/>
    <n v="7798.9335020184972"/>
    <s v="61 - feuillus dominants"/>
    <s v="Esp. naturel"/>
    <s v="61 - feuillus dominants"/>
    <s v="Esp. naturel"/>
    <s v="61 - feuillus dominants"/>
    <s v="Esp. naturel"/>
    <x v="4"/>
    <x v="0"/>
    <n v="0.77989335020184969"/>
    <n v="0"/>
    <n v="0"/>
    <n v="1"/>
    <n v="0"/>
    <n v="1"/>
  </r>
  <r>
    <n v="69123"/>
    <n v="61"/>
    <n v="61"/>
    <n v="61"/>
    <n v="61"/>
    <m/>
    <m/>
    <m/>
    <n v="9187.3562396666366"/>
    <s v="61 - feuillus dominants"/>
    <s v="Esp. naturel"/>
    <s v="61 - feuillus dominants"/>
    <s v="Esp. naturel"/>
    <s v="61 - feuillus dominants"/>
    <s v="Esp. naturel"/>
    <x v="12"/>
    <x v="3"/>
    <n v="0.91873562396666364"/>
    <n v="0"/>
    <n v="0"/>
    <n v="0"/>
    <n v="0"/>
    <n v="0"/>
  </r>
  <r>
    <n v="69123"/>
    <n v="61"/>
    <n v="61"/>
    <n v="61"/>
    <n v="61"/>
    <m/>
    <m/>
    <m/>
    <n v="2210.4742550987826"/>
    <s v="61 - feuillus dominants"/>
    <s v="Esp. naturel"/>
    <s v="61 - feuillus dominants"/>
    <s v="Esp. naturel"/>
    <s v="61 - feuillus dominants"/>
    <s v="Esp. naturel"/>
    <x v="12"/>
    <x v="3"/>
    <n v="0.22104742550987827"/>
    <n v="0"/>
    <n v="0"/>
    <n v="0"/>
    <n v="0"/>
    <n v="0"/>
  </r>
  <r>
    <n v="69123"/>
    <n v="61"/>
    <n v="61"/>
    <n v="61"/>
    <n v="61"/>
    <m/>
    <m/>
    <m/>
    <n v="13161.262054257004"/>
    <s v="61 - feuillus dominants"/>
    <s v="Esp. naturel"/>
    <s v="61 - feuillus dominants"/>
    <s v="Esp. naturel"/>
    <s v="61 - feuillus dominants"/>
    <s v="Esp. naturel"/>
    <x v="12"/>
    <x v="3"/>
    <n v="1.3161262054257004"/>
    <n v="0"/>
    <n v="0"/>
    <n v="0"/>
    <n v="0"/>
    <n v="0"/>
  </r>
  <r>
    <n v="69123"/>
    <n v="61"/>
    <n v="61"/>
    <n v="61"/>
    <n v="61"/>
    <m/>
    <m/>
    <m/>
    <n v="89.795805296661371"/>
    <s v="61 - feuillus dominants"/>
    <s v="Esp. naturel"/>
    <s v="61 - feuillus dominants"/>
    <s v="Esp. naturel"/>
    <s v="61 - feuillus dominants"/>
    <s v="Esp. naturel"/>
    <x v="12"/>
    <x v="3"/>
    <n v="8.9795805296661365E-3"/>
    <n v="0"/>
    <n v="0"/>
    <n v="0"/>
    <n v="0"/>
    <n v="0"/>
  </r>
  <r>
    <n v="69123"/>
    <n v="61"/>
    <n v="61"/>
    <n v="61"/>
    <n v="61"/>
    <m/>
    <m/>
    <m/>
    <n v="38637.775078270213"/>
    <s v="61 - feuillus dominants"/>
    <s v="Esp. naturel"/>
    <s v="61 - feuillus dominants"/>
    <s v="Esp. naturel"/>
    <s v="61 - feuillus dominants"/>
    <s v="Esp. naturel"/>
    <x v="12"/>
    <x v="3"/>
    <n v="3.8637775078270211"/>
    <n v="0"/>
    <n v="0"/>
    <n v="0"/>
    <n v="0"/>
    <n v="0"/>
  </r>
  <r>
    <n v="69123"/>
    <n v="61"/>
    <n v="61"/>
    <n v="61"/>
    <n v="61"/>
    <m/>
    <m/>
    <m/>
    <n v="9868.4278711391726"/>
    <s v="61 - feuillus dominants"/>
    <s v="Esp. naturel"/>
    <s v="61 - feuillus dominants"/>
    <s v="Esp. naturel"/>
    <s v="61 - feuillus dominants"/>
    <s v="Esp. naturel"/>
    <x v="12"/>
    <x v="3"/>
    <n v="0.98684278711391726"/>
    <n v="0"/>
    <n v="0"/>
    <n v="0"/>
    <n v="0"/>
    <n v="0"/>
  </r>
  <r>
    <n v="69123"/>
    <n v="61"/>
    <n v="61"/>
    <n v="61"/>
    <n v="61"/>
    <m/>
    <m/>
    <m/>
    <n v="18874.335349376724"/>
    <s v="61 - feuillus dominants"/>
    <s v="Esp. naturel"/>
    <s v="61 - feuillus dominants"/>
    <s v="Esp. naturel"/>
    <s v="61 - feuillus dominants"/>
    <s v="Esp. naturel"/>
    <x v="12"/>
    <x v="3"/>
    <n v="1.8874335349376725"/>
    <n v="0"/>
    <n v="0"/>
    <n v="0"/>
    <n v="0"/>
    <n v="0"/>
  </r>
  <r>
    <n v="69123"/>
    <n v="61"/>
    <n v="61"/>
    <n v="61"/>
    <n v="61"/>
    <m/>
    <m/>
    <m/>
    <n v="23622.952015006584"/>
    <s v="61 - feuillus dominants"/>
    <s v="Esp. naturel"/>
    <s v="61 - feuillus dominants"/>
    <s v="Esp. naturel"/>
    <s v="61 - feuillus dominants"/>
    <s v="Esp. naturel"/>
    <x v="12"/>
    <x v="3"/>
    <n v="2.3622952015006584"/>
    <n v="0"/>
    <n v="0"/>
    <n v="0"/>
    <n v="0"/>
    <n v="0"/>
  </r>
  <r>
    <n v="69123"/>
    <n v="61"/>
    <n v="61"/>
    <n v="61"/>
    <n v="61"/>
    <m/>
    <m/>
    <m/>
    <n v="9285.7970572392042"/>
    <s v="61 - feuillus dominants"/>
    <s v="Esp. naturel"/>
    <s v="61 - feuillus dominants"/>
    <s v="Esp. naturel"/>
    <s v="61 - feuillus dominants"/>
    <s v="Esp. naturel"/>
    <x v="12"/>
    <x v="3"/>
    <n v="0.92857970572392046"/>
    <n v="0"/>
    <n v="0"/>
    <n v="0"/>
    <n v="0"/>
    <n v="0"/>
  </r>
  <r>
    <n v="69123"/>
    <n v="61"/>
    <n v="61"/>
    <n v="61"/>
    <n v="61"/>
    <m/>
    <m/>
    <m/>
    <n v="9566.3185659239589"/>
    <s v="61 - feuillus dominants"/>
    <s v="Esp. naturel"/>
    <s v="61 - feuillus dominants"/>
    <s v="Esp. naturel"/>
    <s v="61 - feuillus dominants"/>
    <s v="Esp. naturel"/>
    <x v="12"/>
    <x v="3"/>
    <n v="0.95663185659239591"/>
    <n v="0"/>
    <n v="0"/>
    <n v="0"/>
    <n v="0"/>
    <n v="0"/>
  </r>
  <r>
    <n v="69123"/>
    <n v="61"/>
    <n v="61"/>
    <n v="61"/>
    <n v="61"/>
    <m/>
    <m/>
    <m/>
    <n v="8962.4453179847533"/>
    <s v="61 - feuillus dominants"/>
    <s v="Esp. naturel"/>
    <s v="61 - feuillus dominants"/>
    <s v="Esp. naturel"/>
    <s v="61 - feuillus dominants"/>
    <s v="Esp. naturel"/>
    <x v="12"/>
    <x v="3"/>
    <n v="0.8962445317984753"/>
    <n v="0"/>
    <n v="0"/>
    <n v="0"/>
    <n v="0"/>
    <n v="0"/>
  </r>
  <r>
    <n v="69123"/>
    <n v="61"/>
    <n v="61"/>
    <n v="61"/>
    <n v="41"/>
    <m/>
    <m/>
    <m/>
    <n v="3370.4999747286138"/>
    <s v="61 - feuillus dominants"/>
    <s v="Esp. naturel"/>
    <s v="61 - feuillus dominants"/>
    <s v="Esp. naturel"/>
    <s v="61 - feuillus dominants"/>
    <s v="Esp. naturel"/>
    <x v="3"/>
    <x v="0"/>
    <n v="0.33704999747286135"/>
    <n v="0"/>
    <n v="0"/>
    <n v="1"/>
    <n v="0"/>
    <n v="1"/>
  </r>
  <r>
    <n v="69123"/>
    <n v="61"/>
    <n v="61"/>
    <n v="61"/>
    <n v="61"/>
    <m/>
    <m/>
    <m/>
    <n v="71814.130888366824"/>
    <s v="61 - feuillus dominants"/>
    <s v="Esp. naturel"/>
    <s v="61 - feuillus dominants"/>
    <s v="Esp. naturel"/>
    <s v="61 - feuillus dominants"/>
    <s v="Esp. naturel"/>
    <x v="12"/>
    <x v="3"/>
    <n v="7.1814130888366821"/>
    <n v="0"/>
    <n v="0"/>
    <n v="0"/>
    <n v="0"/>
    <n v="0"/>
  </r>
  <r>
    <n v="69123"/>
    <n v="61"/>
    <n v="61"/>
    <n v="61"/>
    <n v="12"/>
    <m/>
    <m/>
    <m/>
    <n v="11503.3556618931"/>
    <s v="61 - feuillus dominants"/>
    <s v="Esp. naturel"/>
    <s v="61 - feuillus dominants"/>
    <s v="Esp. naturel"/>
    <s v="61 - feuillus dominants"/>
    <s v="Esp. naturel"/>
    <x v="4"/>
    <x v="0"/>
    <n v="1.15033556618931"/>
    <n v="0"/>
    <n v="0"/>
    <n v="1"/>
    <n v="0"/>
    <n v="1"/>
  </r>
  <r>
    <n v="69123"/>
    <n v="61"/>
    <n v="61"/>
    <n v="61"/>
    <n v="61"/>
    <m/>
    <m/>
    <m/>
    <n v="56623.333060356585"/>
    <s v="61 - feuillus dominants"/>
    <s v="Esp. naturel"/>
    <s v="61 - feuillus dominants"/>
    <s v="Esp. naturel"/>
    <s v="61 - feuillus dominants"/>
    <s v="Esp. naturel"/>
    <x v="12"/>
    <x v="3"/>
    <n v="5.6623333060356584"/>
    <n v="0"/>
    <n v="0"/>
    <n v="0"/>
    <n v="0"/>
    <n v="0"/>
  </r>
  <r>
    <n v="69123"/>
    <n v="61"/>
    <n v="61"/>
    <n v="61"/>
    <n v="61"/>
    <m/>
    <m/>
    <m/>
    <n v="19420.778784180096"/>
    <s v="61 - feuillus dominants"/>
    <s v="Esp. naturel"/>
    <s v="61 - feuillus dominants"/>
    <s v="Esp. naturel"/>
    <s v="61 - feuillus dominants"/>
    <s v="Esp. naturel"/>
    <x v="12"/>
    <x v="3"/>
    <n v="1.9420778784180097"/>
    <n v="0"/>
    <n v="0"/>
    <n v="0"/>
    <n v="0"/>
    <n v="0"/>
  </r>
  <r>
    <n v="69123"/>
    <n v="61"/>
    <n v="61"/>
    <n v="61"/>
    <n v="61"/>
    <m/>
    <m/>
    <m/>
    <n v="6543.7273349200568"/>
    <s v="61 - feuillus dominants"/>
    <s v="Esp. naturel"/>
    <s v="61 - feuillus dominants"/>
    <s v="Esp. naturel"/>
    <s v="61 - feuillus dominants"/>
    <s v="Esp. naturel"/>
    <x v="12"/>
    <x v="3"/>
    <n v="0.65437273349200564"/>
    <n v="0"/>
    <n v="0"/>
    <n v="0"/>
    <n v="0"/>
    <n v="0"/>
  </r>
  <r>
    <n v="69123"/>
    <n v="61"/>
    <n v="61"/>
    <n v="61"/>
    <n v="61"/>
    <m/>
    <m/>
    <m/>
    <n v="146587.92047572104"/>
    <s v="61 - feuillus dominants"/>
    <s v="Esp. naturel"/>
    <s v="61 - feuillus dominants"/>
    <s v="Esp. naturel"/>
    <s v="61 - feuillus dominants"/>
    <s v="Esp. naturel"/>
    <x v="12"/>
    <x v="3"/>
    <n v="14.658792047572105"/>
    <n v="0"/>
    <n v="0"/>
    <n v="0"/>
    <n v="0"/>
    <n v="0"/>
  </r>
  <r>
    <n v="69123"/>
    <n v="61"/>
    <n v="61"/>
    <n v="61"/>
    <n v="61"/>
    <m/>
    <m/>
    <m/>
    <n v="52836.705527350983"/>
    <s v="61 - feuillus dominants"/>
    <s v="Esp. naturel"/>
    <s v="61 - feuillus dominants"/>
    <s v="Esp. naturel"/>
    <s v="61 - feuillus dominants"/>
    <s v="Esp. naturel"/>
    <x v="12"/>
    <x v="3"/>
    <n v="5.2836705527350984"/>
    <n v="0"/>
    <n v="0"/>
    <n v="0"/>
    <n v="0"/>
    <n v="0"/>
  </r>
  <r>
    <n v="69123"/>
    <n v="61"/>
    <n v="61"/>
    <n v="61"/>
    <n v="61"/>
    <m/>
    <m/>
    <m/>
    <n v="4737.0897007426011"/>
    <s v="61 - feuillus dominants"/>
    <s v="Esp. naturel"/>
    <s v="61 - feuillus dominants"/>
    <s v="Esp. naturel"/>
    <s v="61 - feuillus dominants"/>
    <s v="Esp. naturel"/>
    <x v="12"/>
    <x v="3"/>
    <n v="0.47370897007426011"/>
    <n v="0"/>
    <n v="0"/>
    <n v="0"/>
    <n v="0"/>
    <n v="0"/>
  </r>
  <r>
    <n v="69123"/>
    <n v="61"/>
    <n v="61"/>
    <n v="61"/>
    <n v="61"/>
    <m/>
    <m/>
    <m/>
    <n v="51021.801075690935"/>
    <s v="61 - feuillus dominants"/>
    <s v="Esp. naturel"/>
    <s v="61 - feuillus dominants"/>
    <s v="Esp. naturel"/>
    <s v="61 - feuillus dominants"/>
    <s v="Esp. naturel"/>
    <x v="12"/>
    <x v="3"/>
    <n v="5.1021801075690938"/>
    <n v="0"/>
    <n v="0"/>
    <n v="0"/>
    <n v="0"/>
    <n v="0"/>
  </r>
  <r>
    <n v="69123"/>
    <n v="61"/>
    <n v="61"/>
    <n v="61"/>
    <n v="61"/>
    <m/>
    <m/>
    <m/>
    <n v="22973.519375937169"/>
    <s v="61 - feuillus dominants"/>
    <s v="Esp. naturel"/>
    <s v="61 - feuillus dominants"/>
    <s v="Esp. naturel"/>
    <s v="61 - feuillus dominants"/>
    <s v="Esp. naturel"/>
    <x v="12"/>
    <x v="3"/>
    <n v="2.2973519375937168"/>
    <n v="0"/>
    <n v="0"/>
    <n v="0"/>
    <n v="0"/>
    <n v="0"/>
  </r>
  <r>
    <n v="69123"/>
    <n v="61"/>
    <n v="61"/>
    <n v="61"/>
    <n v="61"/>
    <m/>
    <m/>
    <m/>
    <n v="232794.01522211326"/>
    <s v="61 - feuillus dominants"/>
    <s v="Esp. naturel"/>
    <s v="61 - feuillus dominants"/>
    <s v="Esp. naturel"/>
    <s v="61 - feuillus dominants"/>
    <s v="Esp. naturel"/>
    <x v="12"/>
    <x v="3"/>
    <n v="23.279401522211327"/>
    <n v="0"/>
    <n v="0"/>
    <n v="0"/>
    <n v="0"/>
    <n v="0"/>
  </r>
  <r>
    <n v="69123"/>
    <n v="61"/>
    <n v="61"/>
    <n v="61"/>
    <n v="61"/>
    <m/>
    <m/>
    <m/>
    <n v="30147.261277288573"/>
    <s v="61 - feuillus dominants"/>
    <s v="Esp. naturel"/>
    <s v="61 - feuillus dominants"/>
    <s v="Esp. naturel"/>
    <s v="61 - feuillus dominants"/>
    <s v="Esp. naturel"/>
    <x v="12"/>
    <x v="3"/>
    <n v="3.0147261277288573"/>
    <n v="0"/>
    <n v="0"/>
    <n v="0"/>
    <n v="0"/>
    <n v="0"/>
  </r>
  <r>
    <n v="69123"/>
    <n v="61"/>
    <n v="61"/>
    <n v="61"/>
    <n v="11"/>
    <m/>
    <m/>
    <m/>
    <n v="0.38803940185078828"/>
    <s v="61 - feuillus dominants"/>
    <s v="Esp. naturel"/>
    <s v="61 - feuillus dominants"/>
    <s v="Esp. naturel"/>
    <s v="61 - feuillus dominants"/>
    <s v="Esp. naturel"/>
    <x v="0"/>
    <x v="0"/>
    <n v="3.8803940185078826E-5"/>
    <n v="0"/>
    <n v="0"/>
    <n v="1"/>
    <n v="0"/>
    <n v="1"/>
  </r>
  <r>
    <n v="69123"/>
    <n v="61"/>
    <n v="61"/>
    <n v="61"/>
    <n v="21"/>
    <m/>
    <m/>
    <m/>
    <n v="4237.1145512243356"/>
    <s v="61 - feuillus dominants"/>
    <s v="Esp. naturel"/>
    <s v="61 - feuillus dominants"/>
    <s v="Esp. naturel"/>
    <s v="61 - feuillus dominants"/>
    <s v="Esp. naturel"/>
    <x v="6"/>
    <x v="2"/>
    <n v="0.42371145512243358"/>
    <n v="0"/>
    <n v="0"/>
    <n v="1"/>
    <n v="0"/>
    <n v="1"/>
  </r>
  <r>
    <n v="69123"/>
    <n v="61"/>
    <n v="61"/>
    <n v="61"/>
    <n v="61"/>
    <m/>
    <m/>
    <m/>
    <n v="14057.157135881314"/>
    <s v="61 - feuillus dominants"/>
    <s v="Esp. naturel"/>
    <s v="61 - feuillus dominants"/>
    <s v="Esp. naturel"/>
    <s v="61 - feuillus dominants"/>
    <s v="Esp. naturel"/>
    <x v="12"/>
    <x v="3"/>
    <n v="1.4057157135881315"/>
    <n v="0"/>
    <n v="0"/>
    <n v="0"/>
    <n v="0"/>
    <n v="0"/>
  </r>
  <r>
    <n v="69123"/>
    <n v="61"/>
    <n v="61"/>
    <n v="61"/>
    <n v="61"/>
    <m/>
    <m/>
    <m/>
    <n v="34667.554080702903"/>
    <s v="61 - feuillus dominants"/>
    <s v="Esp. naturel"/>
    <s v="61 - feuillus dominants"/>
    <s v="Esp. naturel"/>
    <s v="61 - feuillus dominants"/>
    <s v="Esp. naturel"/>
    <x v="12"/>
    <x v="3"/>
    <n v="3.4667554080702905"/>
    <n v="0"/>
    <n v="0"/>
    <n v="0"/>
    <n v="0"/>
    <n v="0"/>
  </r>
  <r>
    <n v="69123"/>
    <n v="61"/>
    <n v="61"/>
    <n v="61"/>
    <n v="61"/>
    <m/>
    <m/>
    <m/>
    <n v="7737.4598994133848"/>
    <s v="61 - feuillus dominants"/>
    <s v="Esp. naturel"/>
    <s v="61 - feuillus dominants"/>
    <s v="Esp. naturel"/>
    <s v="61 - feuillus dominants"/>
    <s v="Esp. naturel"/>
    <x v="12"/>
    <x v="3"/>
    <n v="0.77374598994133847"/>
    <n v="0"/>
    <n v="0"/>
    <n v="0"/>
    <n v="0"/>
    <n v="0"/>
  </r>
  <r>
    <n v="69123"/>
    <n v="61"/>
    <n v="61"/>
    <n v="61"/>
    <n v="61"/>
    <m/>
    <m/>
    <m/>
    <n v="12859.028024084839"/>
    <s v="61 - feuillus dominants"/>
    <s v="Esp. naturel"/>
    <s v="61 - feuillus dominants"/>
    <s v="Esp. naturel"/>
    <s v="61 - feuillus dominants"/>
    <s v="Esp. naturel"/>
    <x v="12"/>
    <x v="3"/>
    <n v="1.285902802408484"/>
    <n v="0"/>
    <n v="0"/>
    <n v="0"/>
    <n v="0"/>
    <n v="0"/>
  </r>
  <r>
    <n v="69123"/>
    <n v="61"/>
    <n v="61"/>
    <n v="61"/>
    <n v="41"/>
    <m/>
    <m/>
    <m/>
    <n v="6782.0203810491066"/>
    <s v="61 - feuillus dominants"/>
    <s v="Esp. naturel"/>
    <s v="61 - feuillus dominants"/>
    <s v="Esp. naturel"/>
    <s v="61 - feuillus dominants"/>
    <s v="Esp. naturel"/>
    <x v="3"/>
    <x v="0"/>
    <n v="0.67820203810491064"/>
    <n v="0"/>
    <n v="0"/>
    <n v="1"/>
    <n v="0"/>
    <n v="1"/>
  </r>
  <r>
    <n v="69123"/>
    <n v="61"/>
    <n v="61"/>
    <n v="61"/>
    <n v="61"/>
    <m/>
    <m/>
    <m/>
    <n v="19378.990616061943"/>
    <s v="61 - feuillus dominants"/>
    <s v="Esp. naturel"/>
    <s v="61 - feuillus dominants"/>
    <s v="Esp. naturel"/>
    <s v="61 - feuillus dominants"/>
    <s v="Esp. naturel"/>
    <x v="12"/>
    <x v="3"/>
    <n v="1.9378990616061944"/>
    <n v="0"/>
    <n v="0"/>
    <n v="0"/>
    <n v="0"/>
    <n v="0"/>
  </r>
  <r>
    <n v="69123"/>
    <n v="61"/>
    <n v="61"/>
    <n v="61"/>
    <n v="61"/>
    <m/>
    <m/>
    <m/>
    <n v="203939.94228504781"/>
    <s v="61 - feuillus dominants"/>
    <s v="Esp. naturel"/>
    <s v="61 - feuillus dominants"/>
    <s v="Esp. naturel"/>
    <s v="61 - feuillus dominants"/>
    <s v="Esp. naturel"/>
    <x v="12"/>
    <x v="3"/>
    <n v="20.393994228504781"/>
    <n v="0"/>
    <n v="0"/>
    <n v="0"/>
    <n v="0"/>
    <n v="0"/>
  </r>
  <r>
    <n v="69123"/>
    <n v="61"/>
    <n v="61"/>
    <n v="61"/>
    <n v="61"/>
    <m/>
    <m/>
    <m/>
    <n v="2281.9919825466027"/>
    <s v="61 - feuillus dominants"/>
    <s v="Esp. naturel"/>
    <s v="61 - feuillus dominants"/>
    <s v="Esp. naturel"/>
    <s v="61 - feuillus dominants"/>
    <s v="Esp. naturel"/>
    <x v="12"/>
    <x v="3"/>
    <n v="0.22819919825466026"/>
    <n v="0"/>
    <n v="0"/>
    <n v="0"/>
    <n v="0"/>
    <n v="0"/>
  </r>
  <r>
    <n v="69123"/>
    <n v="61"/>
    <n v="61"/>
    <n v="61"/>
    <n v="61"/>
    <m/>
    <m/>
    <m/>
    <n v="279512.20121091441"/>
    <s v="61 - feuillus dominants"/>
    <s v="Esp. naturel"/>
    <s v="61 - feuillus dominants"/>
    <s v="Esp. naturel"/>
    <s v="61 - feuillus dominants"/>
    <s v="Esp. naturel"/>
    <x v="12"/>
    <x v="3"/>
    <n v="27.951220121091442"/>
    <n v="0"/>
    <n v="0"/>
    <n v="0"/>
    <n v="0"/>
    <n v="0"/>
  </r>
  <r>
    <n v="69123"/>
    <n v="61"/>
    <n v="61"/>
    <n v="61"/>
    <n v="61"/>
    <m/>
    <m/>
    <m/>
    <n v="138424.40655634951"/>
    <s v="61 - feuillus dominants"/>
    <s v="Esp. naturel"/>
    <s v="61 - feuillus dominants"/>
    <s v="Esp. naturel"/>
    <s v="61 - feuillus dominants"/>
    <s v="Esp. naturel"/>
    <x v="12"/>
    <x v="3"/>
    <n v="13.842440655634951"/>
    <n v="0"/>
    <n v="0"/>
    <n v="0"/>
    <n v="0"/>
    <n v="0"/>
  </r>
  <r>
    <n v="69123"/>
    <n v="61"/>
    <n v="61"/>
    <n v="61"/>
    <n v="11"/>
    <m/>
    <m/>
    <m/>
    <n v="3475.2205116504638"/>
    <s v="61 - feuillus dominants"/>
    <s v="Esp. naturel"/>
    <s v="61 - feuillus dominants"/>
    <s v="Esp. naturel"/>
    <s v="61 - feuillus dominants"/>
    <s v="Esp. naturel"/>
    <x v="0"/>
    <x v="0"/>
    <n v="0.34752205116504636"/>
    <n v="0"/>
    <n v="0"/>
    <n v="1"/>
    <n v="0"/>
    <n v="1"/>
  </r>
  <r>
    <n v="69123"/>
    <n v="61"/>
    <n v="61"/>
    <n v="61"/>
    <n v="61"/>
    <m/>
    <m/>
    <m/>
    <n v="44230.415360171661"/>
    <s v="61 - feuillus dominants"/>
    <s v="Esp. naturel"/>
    <s v="61 - feuillus dominants"/>
    <s v="Esp. naturel"/>
    <s v="61 - feuillus dominants"/>
    <s v="Esp. naturel"/>
    <x v="12"/>
    <x v="3"/>
    <n v="4.4230415360171662"/>
    <n v="0"/>
    <n v="0"/>
    <n v="0"/>
    <n v="0"/>
    <n v="0"/>
  </r>
  <r>
    <n v="69123"/>
    <n v="61"/>
    <n v="61"/>
    <n v="61"/>
    <n v="61"/>
    <m/>
    <m/>
    <m/>
    <n v="63141.526574120886"/>
    <s v="61 - feuillus dominants"/>
    <s v="Esp. naturel"/>
    <s v="61 - feuillus dominants"/>
    <s v="Esp. naturel"/>
    <s v="61 - feuillus dominants"/>
    <s v="Esp. naturel"/>
    <x v="12"/>
    <x v="3"/>
    <n v="6.3141526574120883"/>
    <n v="0"/>
    <n v="0"/>
    <n v="0"/>
    <n v="0"/>
    <n v="0"/>
  </r>
  <r>
    <n v="69123"/>
    <n v="61"/>
    <n v="61"/>
    <n v="61"/>
    <n v="61"/>
    <m/>
    <m/>
    <m/>
    <n v="60800.36368610902"/>
    <s v="61 - feuillus dominants"/>
    <s v="Esp. naturel"/>
    <s v="61 - feuillus dominants"/>
    <s v="Esp. naturel"/>
    <s v="61 - feuillus dominants"/>
    <s v="Esp. naturel"/>
    <x v="12"/>
    <x v="3"/>
    <n v="6.0800363686109016"/>
    <n v="0"/>
    <n v="0"/>
    <n v="0"/>
    <n v="0"/>
    <n v="0"/>
  </r>
  <r>
    <n v="69123"/>
    <n v="61"/>
    <n v="61"/>
    <n v="61"/>
    <n v="61"/>
    <m/>
    <m/>
    <m/>
    <n v="28987.820502373426"/>
    <s v="61 - feuillus dominants"/>
    <s v="Esp. naturel"/>
    <s v="61 - feuillus dominants"/>
    <s v="Esp. naturel"/>
    <s v="61 - feuillus dominants"/>
    <s v="Esp. naturel"/>
    <x v="12"/>
    <x v="3"/>
    <n v="2.8987820502373425"/>
    <n v="0"/>
    <n v="0"/>
    <n v="0"/>
    <n v="0"/>
    <n v="0"/>
  </r>
  <r>
    <n v="69123"/>
    <n v="61"/>
    <n v="61"/>
    <n v="61"/>
    <n v="61"/>
    <m/>
    <m/>
    <m/>
    <n v="38284.187204909649"/>
    <s v="61 - feuillus dominants"/>
    <s v="Esp. naturel"/>
    <s v="61 - feuillus dominants"/>
    <s v="Esp. naturel"/>
    <s v="61 - feuillus dominants"/>
    <s v="Esp. naturel"/>
    <x v="12"/>
    <x v="3"/>
    <n v="3.8284187204909648"/>
    <n v="0"/>
    <n v="0"/>
    <n v="0"/>
    <n v="0"/>
    <n v="0"/>
  </r>
  <r>
    <n v="69123"/>
    <n v="61"/>
    <n v="61"/>
    <n v="61"/>
    <n v="61"/>
    <m/>
    <m/>
    <m/>
    <n v="115706.61000190576"/>
    <s v="61 - feuillus dominants"/>
    <s v="Esp. naturel"/>
    <s v="61 - feuillus dominants"/>
    <s v="Esp. naturel"/>
    <s v="61 - feuillus dominants"/>
    <s v="Esp. naturel"/>
    <x v="12"/>
    <x v="3"/>
    <n v="11.570661000190576"/>
    <n v="0"/>
    <n v="0"/>
    <n v="0"/>
    <n v="0"/>
    <n v="0"/>
  </r>
  <r>
    <n v="69123"/>
    <n v="61"/>
    <n v="61"/>
    <n v="61"/>
    <n v="64"/>
    <m/>
    <m/>
    <m/>
    <n v="4127.0423570492703"/>
    <s v="61 - feuillus dominants"/>
    <s v="Esp. naturel"/>
    <s v="61 - feuillus dominants"/>
    <s v="Esp. naturel"/>
    <s v="61 - feuillus dominants"/>
    <s v="Esp. naturel"/>
    <x v="13"/>
    <x v="3"/>
    <n v="0.41270423570492704"/>
    <n v="0"/>
    <n v="0"/>
    <n v="0"/>
    <n v="0"/>
    <n v="0"/>
  </r>
  <r>
    <n v="69123"/>
    <n v="61"/>
    <n v="61"/>
    <n v="61"/>
    <n v="61"/>
    <m/>
    <m/>
    <m/>
    <n v="8391.3906399838525"/>
    <s v="61 - feuillus dominants"/>
    <s v="Esp. naturel"/>
    <s v="61 - feuillus dominants"/>
    <s v="Esp. naturel"/>
    <s v="61 - feuillus dominants"/>
    <s v="Esp. naturel"/>
    <x v="12"/>
    <x v="3"/>
    <n v="0.83913906399838523"/>
    <n v="0"/>
    <n v="0"/>
    <n v="0"/>
    <n v="0"/>
    <n v="0"/>
  </r>
  <r>
    <n v="69123"/>
    <n v="61"/>
    <n v="61"/>
    <n v="61"/>
    <n v="61"/>
    <m/>
    <m/>
    <m/>
    <n v="7624.1968474243249"/>
    <s v="61 - feuillus dominants"/>
    <s v="Esp. naturel"/>
    <s v="61 - feuillus dominants"/>
    <s v="Esp. naturel"/>
    <s v="61 - feuillus dominants"/>
    <s v="Esp. naturel"/>
    <x v="12"/>
    <x v="3"/>
    <n v="0.76241968474243249"/>
    <n v="0"/>
    <n v="0"/>
    <n v="0"/>
    <n v="0"/>
    <n v="0"/>
  </r>
  <r>
    <n v="69123"/>
    <n v="61"/>
    <n v="61"/>
    <n v="61"/>
    <n v="61"/>
    <m/>
    <m/>
    <m/>
    <n v="11463.15605873134"/>
    <s v="61 - feuillus dominants"/>
    <s v="Esp. naturel"/>
    <s v="61 - feuillus dominants"/>
    <s v="Esp. naturel"/>
    <s v="61 - feuillus dominants"/>
    <s v="Esp. naturel"/>
    <x v="12"/>
    <x v="3"/>
    <n v="1.1463156058731341"/>
    <n v="0"/>
    <n v="0"/>
    <n v="0"/>
    <n v="0"/>
    <n v="0"/>
  </r>
  <r>
    <n v="69266"/>
    <n v="61"/>
    <n v="61"/>
    <n v="61"/>
    <n v="61"/>
    <m/>
    <m/>
    <m/>
    <n v="903.5713243865988"/>
    <s v="61 - feuillus dominants"/>
    <s v="Esp. naturel"/>
    <s v="61 - feuillus dominants"/>
    <s v="Esp. naturel"/>
    <s v="61 - feuillus dominants"/>
    <s v="Esp. naturel"/>
    <x v="12"/>
    <x v="3"/>
    <n v="9.0357132438659879E-2"/>
    <n v="0"/>
    <n v="0"/>
    <n v="0"/>
    <n v="0"/>
    <n v="0"/>
  </r>
  <r>
    <n v="69266"/>
    <n v="61"/>
    <n v="61"/>
    <n v="61"/>
    <n v="61"/>
    <m/>
    <m/>
    <m/>
    <n v="9363.5332382643519"/>
    <s v="61 - feuillus dominants"/>
    <s v="Esp. naturel"/>
    <s v="61 - feuillus dominants"/>
    <s v="Esp. naturel"/>
    <s v="61 - feuillus dominants"/>
    <s v="Esp. naturel"/>
    <x v="12"/>
    <x v="3"/>
    <n v="0.93635332382643521"/>
    <n v="0"/>
    <n v="0"/>
    <n v="0"/>
    <n v="0"/>
    <n v="0"/>
  </r>
  <r>
    <n v="69266"/>
    <n v="61"/>
    <n v="61"/>
    <n v="61"/>
    <n v="61"/>
    <m/>
    <m/>
    <m/>
    <n v="16616.400442228281"/>
    <s v="61 - feuillus dominants"/>
    <s v="Esp. naturel"/>
    <s v="61 - feuillus dominants"/>
    <s v="Esp. naturel"/>
    <s v="61 - feuillus dominants"/>
    <s v="Esp. naturel"/>
    <x v="12"/>
    <x v="3"/>
    <n v="1.6616400442228281"/>
    <n v="0"/>
    <n v="0"/>
    <n v="0"/>
    <n v="0"/>
    <n v="0"/>
  </r>
  <r>
    <n v="69266"/>
    <n v="61"/>
    <n v="61"/>
    <n v="61"/>
    <n v="61"/>
    <m/>
    <m/>
    <m/>
    <n v="158867.50144428181"/>
    <s v="61 - feuillus dominants"/>
    <s v="Esp. naturel"/>
    <s v="61 - feuillus dominants"/>
    <s v="Esp. naturel"/>
    <s v="61 - feuillus dominants"/>
    <s v="Esp. naturel"/>
    <x v="12"/>
    <x v="3"/>
    <n v="15.886750144428181"/>
    <n v="0"/>
    <n v="0"/>
    <n v="0"/>
    <n v="0"/>
    <n v="0"/>
  </r>
  <r>
    <n v="69266"/>
    <n v="61"/>
    <n v="61"/>
    <n v="61"/>
    <n v="61"/>
    <m/>
    <m/>
    <m/>
    <n v="6586.800316185856"/>
    <s v="61 - feuillus dominants"/>
    <s v="Esp. naturel"/>
    <s v="61 - feuillus dominants"/>
    <s v="Esp. naturel"/>
    <s v="61 - feuillus dominants"/>
    <s v="Esp. naturel"/>
    <x v="12"/>
    <x v="3"/>
    <n v="0.65868003161858557"/>
    <n v="0"/>
    <n v="0"/>
    <n v="0"/>
    <n v="0"/>
    <n v="0"/>
  </r>
  <r>
    <n v="69266"/>
    <n v="65"/>
    <n v="65"/>
    <n v="65"/>
    <n v="65"/>
    <m/>
    <m/>
    <m/>
    <n v="2892.9398485777438"/>
    <s v="65 - boisements linéaires"/>
    <s v="Esp. naturel"/>
    <s v="65 - boisements linéaires"/>
    <s v="Esp. naturel"/>
    <s v="65 - boisements linéaires"/>
    <s v="Esp. naturel"/>
    <x v="14"/>
    <x v="3"/>
    <n v="0.28929398485777436"/>
    <n v="0"/>
    <n v="0"/>
    <n v="0"/>
    <n v="0"/>
    <n v="0"/>
  </r>
  <r>
    <n v="69266"/>
    <n v="65"/>
    <n v="65"/>
    <n v="65"/>
    <n v="65"/>
    <m/>
    <m/>
    <m/>
    <n v="3937.2396797111046"/>
    <s v="65 - boisements linéaires"/>
    <s v="Esp. naturel"/>
    <s v="65 - boisements linéaires"/>
    <s v="Esp. naturel"/>
    <s v="65 - boisements linéaires"/>
    <s v="Esp. naturel"/>
    <x v="14"/>
    <x v="3"/>
    <n v="0.39372396797111048"/>
    <n v="0"/>
    <n v="0"/>
    <n v="0"/>
    <n v="0"/>
    <n v="0"/>
  </r>
  <r>
    <n v="69266"/>
    <n v="65"/>
    <n v="65"/>
    <n v="65"/>
    <n v="65"/>
    <m/>
    <m/>
    <m/>
    <n v="2152.6264455995533"/>
    <s v="65 - boisements linéaires"/>
    <s v="Esp. naturel"/>
    <s v="65 - boisements linéaires"/>
    <s v="Esp. naturel"/>
    <s v="65 - boisements linéaires"/>
    <s v="Esp. naturel"/>
    <x v="14"/>
    <x v="3"/>
    <n v="0.21526264455995534"/>
    <n v="0"/>
    <n v="0"/>
    <n v="0"/>
    <n v="0"/>
    <n v="0"/>
  </r>
  <r>
    <n v="69266"/>
    <n v="65"/>
    <n v="65"/>
    <n v="65"/>
    <n v="65"/>
    <m/>
    <m/>
    <m/>
    <n v="2538.2734761482502"/>
    <s v="65 - boisements linéaires"/>
    <s v="Esp. naturel"/>
    <s v="65 - boisements linéaires"/>
    <s v="Esp. naturel"/>
    <s v="65 - boisements linéaires"/>
    <s v="Esp. naturel"/>
    <x v="14"/>
    <x v="3"/>
    <n v="0.25382734761482501"/>
    <n v="0"/>
    <n v="0"/>
    <n v="0"/>
    <n v="0"/>
    <n v="0"/>
  </r>
  <r>
    <n v="69123"/>
    <n v="65"/>
    <n v="65"/>
    <n v="65"/>
    <n v="65"/>
    <m/>
    <m/>
    <m/>
    <n v="5411.6551571796253"/>
    <s v="65 - boisements linéaires"/>
    <s v="Esp. naturel"/>
    <s v="65 - boisements linéaires"/>
    <s v="Esp. naturel"/>
    <s v="65 - boisements linéaires"/>
    <s v="Esp. naturel"/>
    <x v="14"/>
    <x v="3"/>
    <n v="0.54116551571796256"/>
    <n v="0"/>
    <n v="0"/>
    <n v="0"/>
    <n v="0"/>
    <n v="0"/>
  </r>
  <r>
    <n v="69123"/>
    <n v="65"/>
    <n v="65"/>
    <n v="65"/>
    <n v="65"/>
    <m/>
    <m/>
    <m/>
    <n v="7853.258423104784"/>
    <s v="65 - boisements linéaires"/>
    <s v="Esp. naturel"/>
    <s v="65 - boisements linéaires"/>
    <s v="Esp. naturel"/>
    <s v="65 - boisements linéaires"/>
    <s v="Esp. naturel"/>
    <x v="14"/>
    <x v="3"/>
    <n v="0.78532584231047842"/>
    <n v="0"/>
    <n v="0"/>
    <n v="0"/>
    <n v="0"/>
    <n v="0"/>
  </r>
  <r>
    <n v="69123"/>
    <n v="65"/>
    <n v="65"/>
    <n v="65"/>
    <n v="65"/>
    <m/>
    <m/>
    <m/>
    <n v="8073.1294420663735"/>
    <s v="65 - boisements linéaires"/>
    <s v="Esp. naturel"/>
    <s v="65 - boisements linéaires"/>
    <s v="Esp. naturel"/>
    <s v="65 - boisements linéaires"/>
    <s v="Esp. naturel"/>
    <x v="14"/>
    <x v="3"/>
    <n v="0.80731294420663735"/>
    <n v="0"/>
    <n v="0"/>
    <n v="0"/>
    <n v="0"/>
    <n v="0"/>
  </r>
  <r>
    <n v="69123"/>
    <n v="65"/>
    <n v="65"/>
    <n v="65"/>
    <n v="65"/>
    <m/>
    <m/>
    <m/>
    <n v="1858.8533915970252"/>
    <s v="65 - boisements linéaires"/>
    <s v="Esp. naturel"/>
    <s v="65 - boisements linéaires"/>
    <s v="Esp. naturel"/>
    <s v="65 - boisements linéaires"/>
    <s v="Esp. naturel"/>
    <x v="14"/>
    <x v="3"/>
    <n v="0.18588533915970251"/>
    <n v="0"/>
    <n v="0"/>
    <n v="0"/>
    <n v="0"/>
    <n v="0"/>
  </r>
  <r>
    <n v="69123"/>
    <n v="65"/>
    <n v="65"/>
    <n v="65"/>
    <n v="65"/>
    <m/>
    <m/>
    <m/>
    <n v="2166.8721538572809"/>
    <s v="65 - boisements linéaires"/>
    <s v="Esp. naturel"/>
    <s v="65 - boisements linéaires"/>
    <s v="Esp. naturel"/>
    <s v="65 - boisements linéaires"/>
    <s v="Esp. naturel"/>
    <x v="14"/>
    <x v="3"/>
    <n v="0.21668721538572808"/>
    <n v="0"/>
    <n v="0"/>
    <n v="0"/>
    <n v="0"/>
    <n v="0"/>
  </r>
  <r>
    <n v="69123"/>
    <n v="65"/>
    <n v="65"/>
    <n v="65"/>
    <n v="65"/>
    <m/>
    <m/>
    <m/>
    <n v="4564.4387029933623"/>
    <s v="65 - boisements linéaires"/>
    <s v="Esp. naturel"/>
    <s v="65 - boisements linéaires"/>
    <s v="Esp. naturel"/>
    <s v="65 - boisements linéaires"/>
    <s v="Esp. naturel"/>
    <x v="14"/>
    <x v="3"/>
    <n v="0.45644387029933625"/>
    <n v="0"/>
    <n v="0"/>
    <n v="0"/>
    <n v="0"/>
    <n v="0"/>
  </r>
  <r>
    <n v="69123"/>
    <n v="65"/>
    <n v="65"/>
    <n v="65"/>
    <n v="65"/>
    <m/>
    <m/>
    <m/>
    <n v="4950.984542497099"/>
    <s v="65 - boisements linéaires"/>
    <s v="Esp. naturel"/>
    <s v="65 - boisements linéaires"/>
    <s v="Esp. naturel"/>
    <s v="65 - boisements linéaires"/>
    <s v="Esp. naturel"/>
    <x v="14"/>
    <x v="3"/>
    <n v="0.49509845424970989"/>
    <n v="0"/>
    <n v="0"/>
    <n v="0"/>
    <n v="0"/>
    <n v="0"/>
  </r>
  <r>
    <n v="69123"/>
    <n v="65"/>
    <n v="65"/>
    <n v="65"/>
    <n v="65"/>
    <m/>
    <m/>
    <m/>
    <n v="22411.989524237611"/>
    <s v="65 - boisements linéaires"/>
    <s v="Esp. naturel"/>
    <s v="65 - boisements linéaires"/>
    <s v="Esp. naturel"/>
    <s v="65 - boisements linéaires"/>
    <s v="Esp. naturel"/>
    <x v="14"/>
    <x v="3"/>
    <n v="2.241198952423761"/>
    <n v="0"/>
    <n v="0"/>
    <n v="0"/>
    <n v="0"/>
    <n v="0"/>
  </r>
  <r>
    <n v="69123"/>
    <n v="65"/>
    <n v="65"/>
    <n v="65"/>
    <n v="65"/>
    <m/>
    <m/>
    <m/>
    <n v="2661.75268767028"/>
    <s v="65 - boisements linéaires"/>
    <s v="Esp. naturel"/>
    <s v="65 - boisements linéaires"/>
    <s v="Esp. naturel"/>
    <s v="65 - boisements linéaires"/>
    <s v="Esp. naturel"/>
    <x v="14"/>
    <x v="3"/>
    <n v="0.26617526876702802"/>
    <n v="0"/>
    <n v="0"/>
    <n v="0"/>
    <n v="0"/>
    <n v="0"/>
  </r>
  <r>
    <n v="69123"/>
    <n v="65"/>
    <n v="65"/>
    <n v="65"/>
    <n v="65"/>
    <m/>
    <m/>
    <m/>
    <n v="15839.649768288176"/>
    <s v="65 - boisements linéaires"/>
    <s v="Esp. naturel"/>
    <s v="65 - boisements linéaires"/>
    <s v="Esp. naturel"/>
    <s v="65 - boisements linéaires"/>
    <s v="Esp. naturel"/>
    <x v="14"/>
    <x v="3"/>
    <n v="1.5839649768288175"/>
    <n v="0"/>
    <n v="0"/>
    <n v="0"/>
    <n v="0"/>
    <n v="0"/>
  </r>
  <r>
    <n v="69123"/>
    <n v="65"/>
    <n v="65"/>
    <n v="65"/>
    <n v="65"/>
    <m/>
    <m/>
    <m/>
    <n v="2022.067836169025"/>
    <s v="65 - boisements linéaires"/>
    <s v="Esp. naturel"/>
    <s v="65 - boisements linéaires"/>
    <s v="Esp. naturel"/>
    <s v="65 - boisements linéaires"/>
    <s v="Esp. naturel"/>
    <x v="14"/>
    <x v="3"/>
    <n v="0.2022067836169025"/>
    <n v="0"/>
    <n v="0"/>
    <n v="0"/>
    <n v="0"/>
    <n v="0"/>
  </r>
  <r>
    <n v="69123"/>
    <n v="65"/>
    <n v="65"/>
    <n v="65"/>
    <n v="65"/>
    <m/>
    <m/>
    <m/>
    <n v="1919.6630828101536"/>
    <s v="65 - boisements linéaires"/>
    <s v="Esp. naturel"/>
    <s v="65 - boisements linéaires"/>
    <s v="Esp. naturel"/>
    <s v="65 - boisements linéaires"/>
    <s v="Esp. naturel"/>
    <x v="14"/>
    <x v="3"/>
    <n v="0.19196630828101535"/>
    <n v="0"/>
    <n v="0"/>
    <n v="0"/>
    <n v="0"/>
    <n v="0"/>
  </r>
  <r>
    <n v="69123"/>
    <n v="65"/>
    <n v="65"/>
    <n v="65"/>
    <n v="65"/>
    <m/>
    <m/>
    <m/>
    <n v="5233.1214476830164"/>
    <s v="65 - boisements linéaires"/>
    <s v="Esp. naturel"/>
    <s v="65 - boisements linéaires"/>
    <s v="Esp. naturel"/>
    <s v="65 - boisements linéaires"/>
    <s v="Esp. naturel"/>
    <x v="14"/>
    <x v="3"/>
    <n v="0.52331214476830168"/>
    <n v="0"/>
    <n v="0"/>
    <n v="0"/>
    <n v="0"/>
    <n v="0"/>
  </r>
  <r>
    <n v="69123"/>
    <n v="65"/>
    <n v="65"/>
    <n v="65"/>
    <n v="65"/>
    <m/>
    <m/>
    <m/>
    <n v="3914.7761840743897"/>
    <s v="65 - boisements linéaires"/>
    <s v="Esp. naturel"/>
    <s v="65 - boisements linéaires"/>
    <s v="Esp. naturel"/>
    <s v="65 - boisements linéaires"/>
    <s v="Esp. naturel"/>
    <x v="14"/>
    <x v="3"/>
    <n v="0.39147761840743894"/>
    <n v="0"/>
    <n v="0"/>
    <n v="0"/>
    <n v="0"/>
    <n v="0"/>
  </r>
  <r>
    <n v="69123"/>
    <n v="65"/>
    <n v="65"/>
    <n v="65"/>
    <n v="65"/>
    <m/>
    <m/>
    <m/>
    <n v="5898.3528207399477"/>
    <s v="65 - boisements linéaires"/>
    <s v="Esp. naturel"/>
    <s v="65 - boisements linéaires"/>
    <s v="Esp. naturel"/>
    <s v="65 - boisements linéaires"/>
    <s v="Esp. naturel"/>
    <x v="14"/>
    <x v="3"/>
    <n v="0.58983528207399472"/>
    <n v="0"/>
    <n v="0"/>
    <n v="0"/>
    <n v="0"/>
    <n v="0"/>
  </r>
  <r>
    <n v="69123"/>
    <n v="65"/>
    <n v="65"/>
    <n v="65"/>
    <n v="65"/>
    <m/>
    <m/>
    <m/>
    <n v="4436.2566211258518"/>
    <s v="65 - boisements linéaires"/>
    <s v="Esp. naturel"/>
    <s v="65 - boisements linéaires"/>
    <s v="Esp. naturel"/>
    <s v="65 - boisements linéaires"/>
    <s v="Esp. naturel"/>
    <x v="14"/>
    <x v="3"/>
    <n v="0.4436256621125852"/>
    <n v="0"/>
    <n v="0"/>
    <n v="0"/>
    <n v="0"/>
    <n v="0"/>
  </r>
  <r>
    <n v="69123"/>
    <n v="65"/>
    <n v="65"/>
    <n v="65"/>
    <n v="65"/>
    <m/>
    <m/>
    <m/>
    <n v="2609.3682258041863"/>
    <s v="65 - boisements linéaires"/>
    <s v="Esp. naturel"/>
    <s v="65 - boisements linéaires"/>
    <s v="Esp. naturel"/>
    <s v="65 - boisements linéaires"/>
    <s v="Esp. naturel"/>
    <x v="14"/>
    <x v="3"/>
    <n v="0.26093682258041861"/>
    <n v="0"/>
    <n v="0"/>
    <n v="0"/>
    <n v="0"/>
    <n v="0"/>
  </r>
  <r>
    <n v="69123"/>
    <n v="65"/>
    <n v="65"/>
    <n v="65"/>
    <n v="65"/>
    <m/>
    <m/>
    <m/>
    <n v="5221.3276947592803"/>
    <s v="65 - boisements linéaires"/>
    <s v="Esp. naturel"/>
    <s v="65 - boisements linéaires"/>
    <s v="Esp. naturel"/>
    <s v="65 - boisements linéaires"/>
    <s v="Esp. naturel"/>
    <x v="14"/>
    <x v="3"/>
    <n v="0.52213276947592802"/>
    <n v="0"/>
    <n v="0"/>
    <n v="0"/>
    <n v="0"/>
    <n v="0"/>
  </r>
  <r>
    <n v="69123"/>
    <n v="65"/>
    <n v="65"/>
    <n v="65"/>
    <n v="65"/>
    <m/>
    <m/>
    <m/>
    <n v="1225.1620093439858"/>
    <s v="65 - boisements linéaires"/>
    <s v="Esp. naturel"/>
    <s v="65 - boisements linéaires"/>
    <s v="Esp. naturel"/>
    <s v="65 - boisements linéaires"/>
    <s v="Esp. naturel"/>
    <x v="14"/>
    <x v="3"/>
    <n v="0.12251620093439858"/>
    <n v="0"/>
    <n v="0"/>
    <n v="0"/>
    <n v="0"/>
    <n v="0"/>
  </r>
  <r>
    <n v="69123"/>
    <n v="65"/>
    <n v="65"/>
    <n v="65"/>
    <n v="65"/>
    <m/>
    <m/>
    <m/>
    <n v="2749.2313425640173"/>
    <s v="65 - boisements linéaires"/>
    <s v="Esp. naturel"/>
    <s v="65 - boisements linéaires"/>
    <s v="Esp. naturel"/>
    <s v="65 - boisements linéaires"/>
    <s v="Esp. naturel"/>
    <x v="14"/>
    <x v="3"/>
    <n v="0.27492313425640175"/>
    <n v="0"/>
    <n v="0"/>
    <n v="0"/>
    <n v="0"/>
    <n v="0"/>
  </r>
  <r>
    <n v="69123"/>
    <n v="65"/>
    <n v="65"/>
    <n v="65"/>
    <n v="65"/>
    <m/>
    <m/>
    <m/>
    <n v="4912.5608175680572"/>
    <s v="65 - boisements linéaires"/>
    <s v="Esp. naturel"/>
    <s v="65 - boisements linéaires"/>
    <s v="Esp. naturel"/>
    <s v="65 - boisements linéaires"/>
    <s v="Esp. naturel"/>
    <x v="14"/>
    <x v="3"/>
    <n v="0.49125608175680574"/>
    <n v="0"/>
    <n v="0"/>
    <n v="0"/>
    <n v="0"/>
    <n v="0"/>
  </r>
  <r>
    <n v="69123"/>
    <n v="65"/>
    <n v="65"/>
    <n v="65"/>
    <n v="65"/>
    <m/>
    <m/>
    <m/>
    <n v="2957.0876266808255"/>
    <s v="65 - boisements linéaires"/>
    <s v="Esp. naturel"/>
    <s v="65 - boisements linéaires"/>
    <s v="Esp. naturel"/>
    <s v="65 - boisements linéaires"/>
    <s v="Esp. naturel"/>
    <x v="14"/>
    <x v="3"/>
    <n v="0.29570876266808255"/>
    <n v="0"/>
    <n v="0"/>
    <n v="0"/>
    <n v="0"/>
    <n v="0"/>
  </r>
  <r>
    <n v="69123"/>
    <n v="65"/>
    <n v="65"/>
    <n v="65"/>
    <n v="65"/>
    <m/>
    <m/>
    <m/>
    <n v="4250.1528363141742"/>
    <s v="65 - boisements linéaires"/>
    <s v="Esp. naturel"/>
    <s v="65 - boisements linéaires"/>
    <s v="Esp. naturel"/>
    <s v="65 - boisements linéaires"/>
    <s v="Esp. naturel"/>
    <x v="14"/>
    <x v="3"/>
    <n v="0.42501528363141744"/>
    <n v="0"/>
    <n v="0"/>
    <n v="0"/>
    <n v="0"/>
    <n v="0"/>
  </r>
  <r>
    <n v="69123"/>
    <n v="65"/>
    <n v="65"/>
    <n v="65"/>
    <n v="65"/>
    <m/>
    <m/>
    <m/>
    <n v="5325.0735961339933"/>
    <s v="65 - boisements linéaires"/>
    <s v="Esp. naturel"/>
    <s v="65 - boisements linéaires"/>
    <s v="Esp. naturel"/>
    <s v="65 - boisements linéaires"/>
    <s v="Esp. naturel"/>
    <x v="14"/>
    <x v="3"/>
    <n v="0.53250735961339934"/>
    <n v="0"/>
    <n v="0"/>
    <n v="0"/>
    <n v="0"/>
    <n v="0"/>
  </r>
  <r>
    <n v="69123"/>
    <n v="65"/>
    <n v="65"/>
    <n v="65"/>
    <n v="65"/>
    <m/>
    <m/>
    <m/>
    <n v="1093.8118048358176"/>
    <s v="65 - boisements linéaires"/>
    <s v="Esp. naturel"/>
    <s v="65 - boisements linéaires"/>
    <s v="Esp. naturel"/>
    <s v="65 - boisements linéaires"/>
    <s v="Esp. naturel"/>
    <x v="14"/>
    <x v="3"/>
    <n v="0.10938118048358177"/>
    <n v="0"/>
    <n v="0"/>
    <n v="0"/>
    <n v="0"/>
    <n v="0"/>
  </r>
  <r>
    <n v="69123"/>
    <n v="65"/>
    <n v="65"/>
    <n v="65"/>
    <n v="65"/>
    <m/>
    <m/>
    <m/>
    <n v="3615.0320187002417"/>
    <s v="65 - boisements linéaires"/>
    <s v="Esp. naturel"/>
    <s v="65 - boisements linéaires"/>
    <s v="Esp. naturel"/>
    <s v="65 - boisements linéaires"/>
    <s v="Esp. naturel"/>
    <x v="14"/>
    <x v="3"/>
    <n v="0.36150320187002416"/>
    <n v="0"/>
    <n v="0"/>
    <n v="0"/>
    <n v="0"/>
    <n v="0"/>
  </r>
  <r>
    <n v="69123"/>
    <n v="65"/>
    <n v="65"/>
    <n v="65"/>
    <n v="65"/>
    <m/>
    <m/>
    <m/>
    <n v="4202.1485832692088"/>
    <s v="65 - boisements linéaires"/>
    <s v="Esp. naturel"/>
    <s v="65 - boisements linéaires"/>
    <s v="Esp. naturel"/>
    <s v="65 - boisements linéaires"/>
    <s v="Esp. naturel"/>
    <x v="14"/>
    <x v="3"/>
    <n v="0.42021485832692085"/>
    <n v="0"/>
    <n v="0"/>
    <n v="0"/>
    <n v="0"/>
    <n v="0"/>
  </r>
  <r>
    <n v="69123"/>
    <n v="65"/>
    <n v="65"/>
    <n v="65"/>
    <n v="65"/>
    <m/>
    <m/>
    <m/>
    <n v="2043.2775106562144"/>
    <s v="65 - boisements linéaires"/>
    <s v="Esp. naturel"/>
    <s v="65 - boisements linéaires"/>
    <s v="Esp. naturel"/>
    <s v="65 - boisements linéaires"/>
    <s v="Esp. naturel"/>
    <x v="14"/>
    <x v="3"/>
    <n v="0.20432775106562145"/>
    <n v="0"/>
    <n v="0"/>
    <n v="0"/>
    <n v="0"/>
    <n v="0"/>
  </r>
  <r>
    <n v="69123"/>
    <n v="65"/>
    <n v="65"/>
    <n v="65"/>
    <n v="65"/>
    <m/>
    <m/>
    <m/>
    <n v="1567.2720892451021"/>
    <s v="65 - boisements linéaires"/>
    <s v="Esp. naturel"/>
    <s v="65 - boisements linéaires"/>
    <s v="Esp. naturel"/>
    <s v="65 - boisements linéaires"/>
    <s v="Esp. naturel"/>
    <x v="14"/>
    <x v="3"/>
    <n v="0.1567272089245102"/>
    <n v="0"/>
    <n v="0"/>
    <n v="0"/>
    <n v="0"/>
    <n v="0"/>
  </r>
  <r>
    <n v="69123"/>
    <n v="65"/>
    <n v="65"/>
    <n v="65"/>
    <n v="65"/>
    <m/>
    <m/>
    <m/>
    <n v="2233.59610178001"/>
    <s v="65 - boisements linéaires"/>
    <s v="Esp. naturel"/>
    <s v="65 - boisements linéaires"/>
    <s v="Esp. naturel"/>
    <s v="65 - boisements linéaires"/>
    <s v="Esp. naturel"/>
    <x v="14"/>
    <x v="3"/>
    <n v="0.22335961017800102"/>
    <n v="0"/>
    <n v="0"/>
    <n v="0"/>
    <n v="0"/>
    <n v="0"/>
  </r>
  <r>
    <n v="69123"/>
    <n v="65"/>
    <n v="65"/>
    <n v="65"/>
    <n v="65"/>
    <m/>
    <m/>
    <m/>
    <n v="2046.8894293879403"/>
    <s v="65 - boisements linéaires"/>
    <s v="Esp. naturel"/>
    <s v="65 - boisements linéaires"/>
    <s v="Esp. naturel"/>
    <s v="65 - boisements linéaires"/>
    <s v="Esp. naturel"/>
    <x v="14"/>
    <x v="3"/>
    <n v="0.20468894293879403"/>
    <n v="0"/>
    <n v="0"/>
    <n v="0"/>
    <n v="0"/>
    <n v="0"/>
  </r>
  <r>
    <n v="69123"/>
    <n v="65"/>
    <n v="65"/>
    <n v="65"/>
    <n v="65"/>
    <m/>
    <m/>
    <m/>
    <n v="1691.0972198576865"/>
    <s v="65 - boisements linéaires"/>
    <s v="Esp. naturel"/>
    <s v="65 - boisements linéaires"/>
    <s v="Esp. naturel"/>
    <s v="65 - boisements linéaires"/>
    <s v="Esp. naturel"/>
    <x v="14"/>
    <x v="3"/>
    <n v="0.16910972198576865"/>
    <n v="0"/>
    <n v="0"/>
    <n v="0"/>
    <n v="0"/>
    <n v="0"/>
  </r>
  <r>
    <n v="69123"/>
    <n v="65"/>
    <n v="65"/>
    <n v="65"/>
    <n v="65"/>
    <m/>
    <m/>
    <m/>
    <n v="3297.7279816929663"/>
    <s v="65 - boisements linéaires"/>
    <s v="Esp. naturel"/>
    <s v="65 - boisements linéaires"/>
    <s v="Esp. naturel"/>
    <s v="65 - boisements linéaires"/>
    <s v="Esp. naturel"/>
    <x v="14"/>
    <x v="3"/>
    <n v="0.32977279816929661"/>
    <n v="0"/>
    <n v="0"/>
    <n v="0"/>
    <n v="0"/>
    <n v="0"/>
  </r>
  <r>
    <n v="69123"/>
    <n v="65"/>
    <n v="65"/>
    <n v="65"/>
    <n v="65"/>
    <m/>
    <m/>
    <m/>
    <n v="5461.9235488797185"/>
    <s v="65 - boisements linéaires"/>
    <s v="Esp. naturel"/>
    <s v="65 - boisements linéaires"/>
    <s v="Esp. naturel"/>
    <s v="65 - boisements linéaires"/>
    <s v="Esp. naturel"/>
    <x v="14"/>
    <x v="3"/>
    <n v="0.5461923548879718"/>
    <n v="0"/>
    <n v="0"/>
    <n v="0"/>
    <n v="0"/>
    <n v="0"/>
  </r>
  <r>
    <n v="69123"/>
    <n v="65"/>
    <n v="65"/>
    <n v="65"/>
    <n v="65"/>
    <m/>
    <m/>
    <m/>
    <n v="3792.4077021914368"/>
    <s v="65 - boisements linéaires"/>
    <s v="Esp. naturel"/>
    <s v="65 - boisements linéaires"/>
    <s v="Esp. naturel"/>
    <s v="65 - boisements linéaires"/>
    <s v="Esp. naturel"/>
    <x v="14"/>
    <x v="3"/>
    <n v="0.37924077021914365"/>
    <n v="0"/>
    <n v="0"/>
    <n v="0"/>
    <n v="0"/>
    <n v="0"/>
  </r>
  <r>
    <n v="69123"/>
    <n v="65"/>
    <n v="65"/>
    <n v="65"/>
    <n v="65"/>
    <m/>
    <m/>
    <m/>
    <n v="1665.407314271469"/>
    <s v="65 - boisements linéaires"/>
    <s v="Esp. naturel"/>
    <s v="65 - boisements linéaires"/>
    <s v="Esp. naturel"/>
    <s v="65 - boisements linéaires"/>
    <s v="Esp. naturel"/>
    <x v="14"/>
    <x v="3"/>
    <n v="0.1665407314271469"/>
    <n v="0"/>
    <n v="0"/>
    <n v="0"/>
    <n v="0"/>
    <n v="0"/>
  </r>
  <r>
    <n v="69123"/>
    <n v="65"/>
    <n v="65"/>
    <n v="65"/>
    <n v="65"/>
    <m/>
    <m/>
    <m/>
    <n v="1106.283074498808"/>
    <s v="65 - boisements linéaires"/>
    <s v="Esp. naturel"/>
    <s v="65 - boisements linéaires"/>
    <s v="Esp. naturel"/>
    <s v="65 - boisements linéaires"/>
    <s v="Esp. naturel"/>
    <x v="14"/>
    <x v="3"/>
    <n v="0.11062830744988079"/>
    <n v="0"/>
    <n v="0"/>
    <n v="0"/>
    <n v="0"/>
    <n v="0"/>
  </r>
  <r>
    <n v="69123"/>
    <n v="65"/>
    <n v="65"/>
    <n v="65"/>
    <n v="65"/>
    <m/>
    <m/>
    <m/>
    <n v="2109.7587295628746"/>
    <s v="65 - boisements linéaires"/>
    <s v="Esp. naturel"/>
    <s v="65 - boisements linéaires"/>
    <s v="Esp. naturel"/>
    <s v="65 - boisements linéaires"/>
    <s v="Esp. naturel"/>
    <x v="14"/>
    <x v="3"/>
    <n v="0.21097587295628745"/>
    <n v="0"/>
    <n v="0"/>
    <n v="0"/>
    <n v="0"/>
    <n v="0"/>
  </r>
  <r>
    <n v="69123"/>
    <n v="65"/>
    <n v="65"/>
    <n v="65"/>
    <n v="65"/>
    <m/>
    <m/>
    <m/>
    <n v="1680.4194128495485"/>
    <s v="65 - boisements linéaires"/>
    <s v="Esp. naturel"/>
    <s v="65 - boisements linéaires"/>
    <s v="Esp. naturel"/>
    <s v="65 - boisements linéaires"/>
    <s v="Esp. naturel"/>
    <x v="14"/>
    <x v="3"/>
    <n v="0.16804194128495484"/>
    <n v="0"/>
    <n v="0"/>
    <n v="0"/>
    <n v="0"/>
    <n v="0"/>
  </r>
  <r>
    <n v="69123"/>
    <n v="65"/>
    <n v="65"/>
    <n v="65"/>
    <n v="65"/>
    <m/>
    <m/>
    <m/>
    <n v="1709.8482402218442"/>
    <s v="65 - boisements linéaires"/>
    <s v="Esp. naturel"/>
    <s v="65 - boisements linéaires"/>
    <s v="Esp. naturel"/>
    <s v="65 - boisements linéaires"/>
    <s v="Esp. naturel"/>
    <x v="14"/>
    <x v="3"/>
    <n v="0.17098482402218443"/>
    <n v="0"/>
    <n v="0"/>
    <n v="0"/>
    <n v="0"/>
    <n v="0"/>
  </r>
  <r>
    <n v="69123"/>
    <n v="65"/>
    <n v="65"/>
    <n v="65"/>
    <n v="65"/>
    <m/>
    <m/>
    <m/>
    <n v="2554.7492318121576"/>
    <s v="65 - boisements linéaires"/>
    <s v="Esp. naturel"/>
    <s v="65 - boisements linéaires"/>
    <s v="Esp. naturel"/>
    <s v="65 - boisements linéaires"/>
    <s v="Esp. naturel"/>
    <x v="14"/>
    <x v="3"/>
    <n v="0.25547492318121579"/>
    <n v="0"/>
    <n v="0"/>
    <n v="0"/>
    <n v="0"/>
    <n v="0"/>
  </r>
  <r>
    <n v="69123"/>
    <n v="65"/>
    <n v="65"/>
    <n v="65"/>
    <n v="65"/>
    <m/>
    <m/>
    <m/>
    <n v="2103.1278025603342"/>
    <s v="65 - boisements linéaires"/>
    <s v="Esp. naturel"/>
    <s v="65 - boisements linéaires"/>
    <s v="Esp. naturel"/>
    <s v="65 - boisements linéaires"/>
    <s v="Esp. naturel"/>
    <x v="14"/>
    <x v="3"/>
    <n v="0.21031278025603342"/>
    <n v="0"/>
    <n v="0"/>
    <n v="0"/>
    <n v="0"/>
    <n v="0"/>
  </r>
  <r>
    <n v="69123"/>
    <n v="65"/>
    <n v="65"/>
    <n v="65"/>
    <n v="65"/>
    <m/>
    <m/>
    <m/>
    <n v="3879.4125757023508"/>
    <s v="65 - boisements linéaires"/>
    <s v="Esp. naturel"/>
    <s v="65 - boisements linéaires"/>
    <s v="Esp. naturel"/>
    <s v="65 - boisements linéaires"/>
    <s v="Esp. naturel"/>
    <x v="14"/>
    <x v="3"/>
    <n v="0.38794125757023507"/>
    <n v="0"/>
    <n v="0"/>
    <n v="0"/>
    <n v="0"/>
    <n v="0"/>
  </r>
  <r>
    <n v="69123"/>
    <n v="65"/>
    <n v="65"/>
    <n v="65"/>
    <n v="65"/>
    <m/>
    <m/>
    <m/>
    <n v="283.44171718295559"/>
    <s v="65 - boisements linéaires"/>
    <s v="Esp. naturel"/>
    <s v="65 - boisements linéaires"/>
    <s v="Esp. naturel"/>
    <s v="65 - boisements linéaires"/>
    <s v="Esp. naturel"/>
    <x v="14"/>
    <x v="3"/>
    <n v="2.834417171829556E-2"/>
    <n v="0"/>
    <n v="0"/>
    <n v="0"/>
    <n v="0"/>
    <n v="0"/>
  </r>
  <r>
    <n v="69123"/>
    <n v="65"/>
    <n v="65"/>
    <n v="65"/>
    <n v="65"/>
    <m/>
    <m/>
    <m/>
    <n v="3076.0544240746494"/>
    <s v="65 - boisements linéaires"/>
    <s v="Esp. naturel"/>
    <s v="65 - boisements linéaires"/>
    <s v="Esp. naturel"/>
    <s v="65 - boisements linéaires"/>
    <s v="Esp. naturel"/>
    <x v="14"/>
    <x v="3"/>
    <n v="0.30760544240746496"/>
    <n v="0"/>
    <n v="0"/>
    <n v="0"/>
    <n v="0"/>
    <n v="0"/>
  </r>
  <r>
    <n v="69123"/>
    <n v="65"/>
    <n v="65"/>
    <n v="65"/>
    <n v="65"/>
    <m/>
    <m/>
    <m/>
    <n v="2543.2540183485262"/>
    <s v="65 - boisements linéaires"/>
    <s v="Esp. naturel"/>
    <s v="65 - boisements linéaires"/>
    <s v="Esp. naturel"/>
    <s v="65 - boisements linéaires"/>
    <s v="Esp. naturel"/>
    <x v="14"/>
    <x v="3"/>
    <n v="0.25432540183485264"/>
    <n v="0"/>
    <n v="0"/>
    <n v="0"/>
    <n v="0"/>
    <n v="0"/>
  </r>
  <r>
    <n v="69123"/>
    <n v="65"/>
    <n v="65"/>
    <n v="65"/>
    <n v="65"/>
    <m/>
    <m/>
    <m/>
    <n v="2934.0920079241578"/>
    <s v="65 - boisements linéaires"/>
    <s v="Esp. naturel"/>
    <s v="65 - boisements linéaires"/>
    <s v="Esp. naturel"/>
    <s v="65 - boisements linéaires"/>
    <s v="Esp. naturel"/>
    <x v="14"/>
    <x v="3"/>
    <n v="0.29340920079241578"/>
    <n v="0"/>
    <n v="0"/>
    <n v="0"/>
    <n v="0"/>
    <n v="0"/>
  </r>
  <r>
    <n v="69123"/>
    <n v="65"/>
    <n v="65"/>
    <n v="65"/>
    <n v="65"/>
    <m/>
    <m/>
    <m/>
    <n v="2051.8309584708877"/>
    <s v="65 - boisements linéaires"/>
    <s v="Esp. naturel"/>
    <s v="65 - boisements linéaires"/>
    <s v="Esp. naturel"/>
    <s v="65 - boisements linéaires"/>
    <s v="Esp. naturel"/>
    <x v="14"/>
    <x v="3"/>
    <n v="0.20518309584708877"/>
    <n v="0"/>
    <n v="0"/>
    <n v="0"/>
    <n v="0"/>
    <n v="0"/>
  </r>
  <r>
    <n v="69123"/>
    <n v="65"/>
    <n v="65"/>
    <n v="65"/>
    <n v="65"/>
    <m/>
    <m/>
    <m/>
    <n v="2426.2261341819071"/>
    <s v="65 - boisements linéaires"/>
    <s v="Esp. naturel"/>
    <s v="65 - boisements linéaires"/>
    <s v="Esp. naturel"/>
    <s v="65 - boisements linéaires"/>
    <s v="Esp. naturel"/>
    <x v="14"/>
    <x v="3"/>
    <n v="0.24262261341819072"/>
    <n v="0"/>
    <n v="0"/>
    <n v="0"/>
    <n v="0"/>
    <n v="0"/>
  </r>
  <r>
    <n v="69123"/>
    <n v="65"/>
    <n v="65"/>
    <n v="65"/>
    <n v="65"/>
    <m/>
    <m/>
    <m/>
    <n v="3925.1326767631504"/>
    <s v="65 - boisements linéaires"/>
    <s v="Esp. naturel"/>
    <s v="65 - boisements linéaires"/>
    <s v="Esp. naturel"/>
    <s v="65 - boisements linéaires"/>
    <s v="Esp. naturel"/>
    <x v="14"/>
    <x v="3"/>
    <n v="0.39251326767631506"/>
    <n v="0"/>
    <n v="0"/>
    <n v="0"/>
    <n v="0"/>
    <n v="0"/>
  </r>
  <r>
    <n v="69123"/>
    <n v="65"/>
    <n v="65"/>
    <n v="65"/>
    <n v="65"/>
    <m/>
    <m/>
    <m/>
    <n v="5658.8792126523931"/>
    <s v="65 - boisements linéaires"/>
    <s v="Esp. naturel"/>
    <s v="65 - boisements linéaires"/>
    <s v="Esp. naturel"/>
    <s v="65 - boisements linéaires"/>
    <s v="Esp. naturel"/>
    <x v="14"/>
    <x v="3"/>
    <n v="0.56588792126523935"/>
    <n v="0"/>
    <n v="0"/>
    <n v="0"/>
    <n v="0"/>
    <n v="0"/>
  </r>
  <r>
    <n v="69123"/>
    <n v="65"/>
    <n v="65"/>
    <n v="65"/>
    <n v="65"/>
    <m/>
    <m/>
    <m/>
    <n v="1383.0364179112071"/>
    <s v="65 - boisements linéaires"/>
    <s v="Esp. naturel"/>
    <s v="65 - boisements linéaires"/>
    <s v="Esp. naturel"/>
    <s v="65 - boisements linéaires"/>
    <s v="Esp. naturel"/>
    <x v="14"/>
    <x v="3"/>
    <n v="0.1383036417911207"/>
    <n v="0"/>
    <n v="0"/>
    <n v="0"/>
    <n v="0"/>
    <n v="0"/>
  </r>
  <r>
    <n v="69123"/>
    <n v="65"/>
    <n v="65"/>
    <n v="65"/>
    <n v="65"/>
    <m/>
    <m/>
    <m/>
    <n v="1802.9697632343518"/>
    <s v="65 - boisements linéaires"/>
    <s v="Esp. naturel"/>
    <s v="65 - boisements linéaires"/>
    <s v="Esp. naturel"/>
    <s v="65 - boisements linéaires"/>
    <s v="Esp. naturel"/>
    <x v="14"/>
    <x v="3"/>
    <n v="0.18029697632343519"/>
    <n v="0"/>
    <n v="0"/>
    <n v="0"/>
    <n v="0"/>
    <n v="0"/>
  </r>
  <r>
    <n v="69123"/>
    <n v="65"/>
    <n v="65"/>
    <n v="65"/>
    <n v="65"/>
    <m/>
    <m/>
    <m/>
    <n v="1603.9650609745281"/>
    <s v="65 - boisements linéaires"/>
    <s v="Esp. naturel"/>
    <s v="65 - boisements linéaires"/>
    <s v="Esp. naturel"/>
    <s v="65 - boisements linéaires"/>
    <s v="Esp. naturel"/>
    <x v="14"/>
    <x v="3"/>
    <n v="0.16039650609745282"/>
    <n v="0"/>
    <n v="0"/>
    <n v="0"/>
    <n v="0"/>
    <n v="0"/>
  </r>
  <r>
    <n v="69123"/>
    <n v="65"/>
    <n v="65"/>
    <n v="65"/>
    <n v="65"/>
    <m/>
    <m/>
    <m/>
    <n v="2917.742257617525"/>
    <s v="65 - boisements linéaires"/>
    <s v="Esp. naturel"/>
    <s v="65 - boisements linéaires"/>
    <s v="Esp. naturel"/>
    <s v="65 - boisements linéaires"/>
    <s v="Esp. naturel"/>
    <x v="14"/>
    <x v="3"/>
    <n v="0.29177422576175249"/>
    <n v="0"/>
    <n v="0"/>
    <n v="0"/>
    <n v="0"/>
    <n v="0"/>
  </r>
  <r>
    <n v="69123"/>
    <n v="65"/>
    <n v="65"/>
    <n v="65"/>
    <n v="65"/>
    <m/>
    <m/>
    <m/>
    <n v="7780.6171762644735"/>
    <s v="65 - boisements linéaires"/>
    <s v="Esp. naturel"/>
    <s v="65 - boisements linéaires"/>
    <s v="Esp. naturel"/>
    <s v="65 - boisements linéaires"/>
    <s v="Esp. naturel"/>
    <x v="14"/>
    <x v="3"/>
    <n v="0.77806171762644738"/>
    <n v="0"/>
    <n v="0"/>
    <n v="0"/>
    <n v="0"/>
    <n v="0"/>
  </r>
  <r>
    <n v="69123"/>
    <n v="65"/>
    <n v="65"/>
    <n v="65"/>
    <n v="65"/>
    <m/>
    <m/>
    <m/>
    <n v="2802.0842122739036"/>
    <s v="65 - boisements linéaires"/>
    <s v="Esp. naturel"/>
    <s v="65 - boisements linéaires"/>
    <s v="Esp. naturel"/>
    <s v="65 - boisements linéaires"/>
    <s v="Esp. naturel"/>
    <x v="14"/>
    <x v="3"/>
    <n v="0.28020842122739037"/>
    <n v="0"/>
    <n v="0"/>
    <n v="0"/>
    <n v="0"/>
    <n v="0"/>
  </r>
  <r>
    <n v="69123"/>
    <n v="65"/>
    <n v="65"/>
    <n v="65"/>
    <n v="65"/>
    <m/>
    <m/>
    <m/>
    <n v="2171.2919086247921"/>
    <s v="65 - boisements linéaires"/>
    <s v="Esp. naturel"/>
    <s v="65 - boisements linéaires"/>
    <s v="Esp. naturel"/>
    <s v="65 - boisements linéaires"/>
    <s v="Esp. naturel"/>
    <x v="14"/>
    <x v="3"/>
    <n v="0.2171291908624792"/>
    <n v="0"/>
    <n v="0"/>
    <n v="0"/>
    <n v="0"/>
    <n v="0"/>
  </r>
  <r>
    <n v="69123"/>
    <n v="65"/>
    <n v="65"/>
    <n v="65"/>
    <n v="65"/>
    <m/>
    <m/>
    <m/>
    <n v="1710.5683635585378"/>
    <s v="65 - boisements linéaires"/>
    <s v="Esp. naturel"/>
    <s v="65 - boisements linéaires"/>
    <s v="Esp. naturel"/>
    <s v="65 - boisements linéaires"/>
    <s v="Esp. naturel"/>
    <x v="14"/>
    <x v="3"/>
    <n v="0.17105683635585378"/>
    <n v="0"/>
    <n v="0"/>
    <n v="0"/>
    <n v="0"/>
    <n v="0"/>
  </r>
  <r>
    <n v="69123"/>
    <n v="65"/>
    <n v="65"/>
    <n v="65"/>
    <n v="65"/>
    <m/>
    <m/>
    <m/>
    <n v="2014.8420972100917"/>
    <s v="65 - boisements linéaires"/>
    <s v="Esp. naturel"/>
    <s v="65 - boisements linéaires"/>
    <s v="Esp. naturel"/>
    <s v="65 - boisements linéaires"/>
    <s v="Esp. naturel"/>
    <x v="14"/>
    <x v="3"/>
    <n v="0.20148420972100917"/>
    <n v="0"/>
    <n v="0"/>
    <n v="0"/>
    <n v="0"/>
    <n v="0"/>
  </r>
  <r>
    <n v="69123"/>
    <n v="65"/>
    <n v="65"/>
    <n v="65"/>
    <n v="65"/>
    <m/>
    <m/>
    <m/>
    <n v="3140.9954847316089"/>
    <s v="65 - boisements linéaires"/>
    <s v="Esp. naturel"/>
    <s v="65 - boisements linéaires"/>
    <s v="Esp. naturel"/>
    <s v="65 - boisements linéaires"/>
    <s v="Esp. naturel"/>
    <x v="14"/>
    <x v="3"/>
    <n v="0.31409954847316091"/>
    <n v="0"/>
    <n v="0"/>
    <n v="0"/>
    <n v="0"/>
    <n v="0"/>
  </r>
  <r>
    <n v="69123"/>
    <n v="65"/>
    <n v="65"/>
    <n v="65"/>
    <n v="65"/>
    <m/>
    <m/>
    <m/>
    <n v="2578.1232873697945"/>
    <s v="65 - boisements linéaires"/>
    <s v="Esp. naturel"/>
    <s v="65 - boisements linéaires"/>
    <s v="Esp. naturel"/>
    <s v="65 - boisements linéaires"/>
    <s v="Esp. naturel"/>
    <x v="14"/>
    <x v="3"/>
    <n v="0.25781232873697946"/>
    <n v="0"/>
    <n v="0"/>
    <n v="0"/>
    <n v="0"/>
    <n v="0"/>
  </r>
  <r>
    <n v="69123"/>
    <n v="65"/>
    <n v="65"/>
    <n v="65"/>
    <n v="65"/>
    <m/>
    <m/>
    <m/>
    <n v="5753.461134218358"/>
    <s v="65 - boisements linéaires"/>
    <s v="Esp. naturel"/>
    <s v="65 - boisements linéaires"/>
    <s v="Esp. naturel"/>
    <s v="65 - boisements linéaires"/>
    <s v="Esp. naturel"/>
    <x v="14"/>
    <x v="3"/>
    <n v="0.57534611342183584"/>
    <n v="0"/>
    <n v="0"/>
    <n v="0"/>
    <n v="0"/>
    <n v="0"/>
  </r>
  <r>
    <n v="69123"/>
    <n v="65"/>
    <n v="65"/>
    <n v="65"/>
    <n v="65"/>
    <m/>
    <m/>
    <m/>
    <n v="2310.3662169032186"/>
    <s v="65 - boisements linéaires"/>
    <s v="Esp. naturel"/>
    <s v="65 - boisements linéaires"/>
    <s v="Esp. naturel"/>
    <s v="65 - boisements linéaires"/>
    <s v="Esp. naturel"/>
    <x v="14"/>
    <x v="3"/>
    <n v="0.23103662169032185"/>
    <n v="0"/>
    <n v="0"/>
    <n v="0"/>
    <n v="0"/>
    <n v="0"/>
  </r>
  <r>
    <n v="69123"/>
    <n v="65"/>
    <n v="65"/>
    <n v="65"/>
    <n v="65"/>
    <m/>
    <m/>
    <m/>
    <n v="175.5376683566306"/>
    <s v="65 - boisements linéaires"/>
    <s v="Esp. naturel"/>
    <s v="65 - boisements linéaires"/>
    <s v="Esp. naturel"/>
    <s v="65 - boisements linéaires"/>
    <s v="Esp. naturel"/>
    <x v="14"/>
    <x v="3"/>
    <n v="1.7553766835663061E-2"/>
    <n v="0"/>
    <n v="0"/>
    <n v="0"/>
    <n v="0"/>
    <n v="0"/>
  </r>
  <r>
    <n v="69123"/>
    <n v="65"/>
    <n v="65"/>
    <n v="65"/>
    <n v="65"/>
    <m/>
    <m/>
    <m/>
    <n v="118.64707138883006"/>
    <s v="65 - boisements linéaires"/>
    <s v="Esp. naturel"/>
    <s v="65 - boisements linéaires"/>
    <s v="Esp. naturel"/>
    <s v="65 - boisements linéaires"/>
    <s v="Esp. naturel"/>
    <x v="14"/>
    <x v="3"/>
    <n v="1.1864707138883006E-2"/>
    <n v="0"/>
    <n v="0"/>
    <n v="0"/>
    <n v="0"/>
    <n v="0"/>
  </r>
  <r>
    <n v="69123"/>
    <n v="65"/>
    <n v="65"/>
    <n v="65"/>
    <n v="65"/>
    <m/>
    <m/>
    <m/>
    <n v="2613.773620835676"/>
    <s v="65 - boisements linéaires"/>
    <s v="Esp. naturel"/>
    <s v="65 - boisements linéaires"/>
    <s v="Esp. naturel"/>
    <s v="65 - boisements linéaires"/>
    <s v="Esp. naturel"/>
    <x v="14"/>
    <x v="3"/>
    <n v="0.2613773620835676"/>
    <n v="0"/>
    <n v="0"/>
    <n v="0"/>
    <n v="0"/>
    <n v="0"/>
  </r>
  <r>
    <n v="69123"/>
    <n v="65"/>
    <n v="65"/>
    <n v="65"/>
    <n v="65"/>
    <m/>
    <m/>
    <m/>
    <n v="2879.1773883094734"/>
    <s v="65 - boisements linéaires"/>
    <s v="Esp. naturel"/>
    <s v="65 - boisements linéaires"/>
    <s v="Esp. naturel"/>
    <s v="65 - boisements linéaires"/>
    <s v="Esp. naturel"/>
    <x v="14"/>
    <x v="3"/>
    <n v="0.28791773883094735"/>
    <n v="0"/>
    <n v="0"/>
    <n v="0"/>
    <n v="0"/>
    <n v="0"/>
  </r>
  <r>
    <n v="69123"/>
    <n v="65"/>
    <n v="65"/>
    <n v="65"/>
    <n v="65"/>
    <m/>
    <m/>
    <m/>
    <n v="8578.3765739584233"/>
    <s v="65 - boisements linéaires"/>
    <s v="Esp. naturel"/>
    <s v="65 - boisements linéaires"/>
    <s v="Esp. naturel"/>
    <s v="65 - boisements linéaires"/>
    <s v="Esp. naturel"/>
    <x v="14"/>
    <x v="3"/>
    <n v="0.85783765739584228"/>
    <n v="0"/>
    <n v="0"/>
    <n v="0"/>
    <n v="0"/>
    <n v="0"/>
  </r>
  <r>
    <n v="69123"/>
    <n v="65"/>
    <n v="65"/>
    <n v="65"/>
    <n v="65"/>
    <m/>
    <m/>
    <m/>
    <n v="9207.1488002077949"/>
    <s v="65 - boisements linéaires"/>
    <s v="Esp. naturel"/>
    <s v="65 - boisements linéaires"/>
    <s v="Esp. naturel"/>
    <s v="65 - boisements linéaires"/>
    <s v="Esp. naturel"/>
    <x v="14"/>
    <x v="3"/>
    <n v="0.9207148800207795"/>
    <n v="0"/>
    <n v="0"/>
    <n v="0"/>
    <n v="0"/>
    <n v="0"/>
  </r>
  <r>
    <n v="69123"/>
    <n v="65"/>
    <n v="65"/>
    <n v="65"/>
    <n v="65"/>
    <m/>
    <m/>
    <m/>
    <n v="2480.0365786808043"/>
    <s v="65 - boisements linéaires"/>
    <s v="Esp. naturel"/>
    <s v="65 - boisements linéaires"/>
    <s v="Esp. naturel"/>
    <s v="65 - boisements linéaires"/>
    <s v="Esp. naturel"/>
    <x v="14"/>
    <x v="3"/>
    <n v="0.24800365786808043"/>
    <n v="0"/>
    <n v="0"/>
    <n v="0"/>
    <n v="0"/>
    <n v="0"/>
  </r>
  <r>
    <n v="69123"/>
    <n v="65"/>
    <n v="65"/>
    <n v="65"/>
    <n v="65"/>
    <m/>
    <m/>
    <m/>
    <n v="2433.5107504316284"/>
    <s v="65 - boisements linéaires"/>
    <s v="Esp. naturel"/>
    <s v="65 - boisements linéaires"/>
    <s v="Esp. naturel"/>
    <s v="65 - boisements linéaires"/>
    <s v="Esp. naturel"/>
    <x v="14"/>
    <x v="3"/>
    <n v="0.24335107504316283"/>
    <n v="0"/>
    <n v="0"/>
    <n v="0"/>
    <n v="0"/>
    <n v="0"/>
  </r>
  <r>
    <n v="69123"/>
    <n v="65"/>
    <n v="65"/>
    <n v="65"/>
    <n v="65"/>
    <m/>
    <m/>
    <m/>
    <n v="2810.3127202184573"/>
    <s v="65 - boisements linéaires"/>
    <s v="Esp. naturel"/>
    <s v="65 - boisements linéaires"/>
    <s v="Esp. naturel"/>
    <s v="65 - boisements linéaires"/>
    <s v="Esp. naturel"/>
    <x v="14"/>
    <x v="3"/>
    <n v="0.28103127202184575"/>
    <n v="0"/>
    <n v="0"/>
    <n v="0"/>
    <n v="0"/>
    <n v="0"/>
  </r>
  <r>
    <n v="69123"/>
    <n v="65"/>
    <n v="65"/>
    <n v="65"/>
    <n v="65"/>
    <m/>
    <m/>
    <m/>
    <n v="7778.6490637644483"/>
    <s v="65 - boisements linéaires"/>
    <s v="Esp. naturel"/>
    <s v="65 - boisements linéaires"/>
    <s v="Esp. naturel"/>
    <s v="65 - boisements linéaires"/>
    <s v="Esp. naturel"/>
    <x v="14"/>
    <x v="3"/>
    <n v="0.77786490637644479"/>
    <n v="0"/>
    <n v="0"/>
    <n v="0"/>
    <n v="0"/>
    <n v="0"/>
  </r>
  <r>
    <n v="69123"/>
    <n v="65"/>
    <n v="65"/>
    <n v="65"/>
    <n v="65"/>
    <m/>
    <m/>
    <m/>
    <n v="2158.5087770053933"/>
    <s v="65 - boisements linéaires"/>
    <s v="Esp. naturel"/>
    <s v="65 - boisements linéaires"/>
    <s v="Esp. naturel"/>
    <s v="65 - boisements linéaires"/>
    <s v="Esp. naturel"/>
    <x v="14"/>
    <x v="3"/>
    <n v="0.21585087770053932"/>
    <n v="0"/>
    <n v="0"/>
    <n v="0"/>
    <n v="0"/>
    <n v="0"/>
  </r>
  <r>
    <n v="69123"/>
    <n v="65"/>
    <n v="65"/>
    <n v="65"/>
    <n v="65"/>
    <m/>
    <m/>
    <m/>
    <n v="1016.6400014081606"/>
    <s v="65 - boisements linéaires"/>
    <s v="Esp. naturel"/>
    <s v="65 - boisements linéaires"/>
    <s v="Esp. naturel"/>
    <s v="65 - boisements linéaires"/>
    <s v="Esp. naturel"/>
    <x v="14"/>
    <x v="3"/>
    <n v="0.10166400014081606"/>
    <n v="0"/>
    <n v="0"/>
    <n v="0"/>
    <n v="0"/>
    <n v="0"/>
  </r>
  <r>
    <n v="69123"/>
    <n v="65"/>
    <n v="65"/>
    <n v="65"/>
    <n v="65"/>
    <m/>
    <m/>
    <m/>
    <n v="8686.1173438600235"/>
    <s v="65 - boisements linéaires"/>
    <s v="Esp. naturel"/>
    <s v="65 - boisements linéaires"/>
    <s v="Esp. naturel"/>
    <s v="65 - boisements linéaires"/>
    <s v="Esp. naturel"/>
    <x v="14"/>
    <x v="3"/>
    <n v="0.86861173438600237"/>
    <n v="0"/>
    <n v="0"/>
    <n v="0"/>
    <n v="0"/>
    <n v="0"/>
  </r>
  <r>
    <n v="69123"/>
    <n v="65"/>
    <n v="65"/>
    <n v="65"/>
    <n v="65"/>
    <m/>
    <m/>
    <m/>
    <n v="10741.391098070702"/>
    <s v="65 - boisements linéaires"/>
    <s v="Esp. naturel"/>
    <s v="65 - boisements linéaires"/>
    <s v="Esp. naturel"/>
    <s v="65 - boisements linéaires"/>
    <s v="Esp. naturel"/>
    <x v="14"/>
    <x v="3"/>
    <n v="1.0741391098070703"/>
    <n v="0"/>
    <n v="0"/>
    <n v="0"/>
    <n v="0"/>
    <n v="0"/>
  </r>
  <r>
    <n v="69123"/>
    <n v="65"/>
    <n v="65"/>
    <n v="65"/>
    <n v="65"/>
    <m/>
    <m/>
    <m/>
    <n v="1459.9668344761358"/>
    <s v="65 - boisements linéaires"/>
    <s v="Esp. naturel"/>
    <s v="65 - boisements linéaires"/>
    <s v="Esp. naturel"/>
    <s v="65 - boisements linéaires"/>
    <s v="Esp. naturel"/>
    <x v="14"/>
    <x v="3"/>
    <n v="0.14599668344761357"/>
    <n v="0"/>
    <n v="0"/>
    <n v="0"/>
    <n v="0"/>
    <n v="0"/>
  </r>
  <r>
    <n v="69123"/>
    <n v="65"/>
    <n v="65"/>
    <n v="65"/>
    <n v="65"/>
    <m/>
    <m/>
    <m/>
    <n v="14945.35085449518"/>
    <s v="65 - boisements linéaires"/>
    <s v="Esp. naturel"/>
    <s v="65 - boisements linéaires"/>
    <s v="Esp. naturel"/>
    <s v="65 - boisements linéaires"/>
    <s v="Esp. naturel"/>
    <x v="14"/>
    <x v="3"/>
    <n v="1.4945350854495181"/>
    <n v="0"/>
    <n v="0"/>
    <n v="0"/>
    <n v="0"/>
    <n v="0"/>
  </r>
  <r>
    <n v="69123"/>
    <n v="65"/>
    <n v="65"/>
    <n v="65"/>
    <n v="65"/>
    <m/>
    <m/>
    <m/>
    <n v="2391.0426333653991"/>
    <s v="65 - boisements linéaires"/>
    <s v="Esp. naturel"/>
    <s v="65 - boisements linéaires"/>
    <s v="Esp. naturel"/>
    <s v="65 - boisements linéaires"/>
    <s v="Esp. naturel"/>
    <x v="14"/>
    <x v="3"/>
    <n v="0.23910426333653992"/>
    <n v="0"/>
    <n v="0"/>
    <n v="0"/>
    <n v="0"/>
    <n v="0"/>
  </r>
  <r>
    <n v="69123"/>
    <n v="65"/>
    <n v="65"/>
    <n v="65"/>
    <n v="65"/>
    <m/>
    <m/>
    <m/>
    <n v="6342.9445886204703"/>
    <s v="65 - boisements linéaires"/>
    <s v="Esp. naturel"/>
    <s v="65 - boisements linéaires"/>
    <s v="Esp. naturel"/>
    <s v="65 - boisements linéaires"/>
    <s v="Esp. naturel"/>
    <x v="14"/>
    <x v="3"/>
    <n v="0.63429445886204705"/>
    <n v="0"/>
    <n v="0"/>
    <n v="0"/>
    <n v="0"/>
    <n v="0"/>
  </r>
  <r>
    <n v="69123"/>
    <n v="65"/>
    <n v="65"/>
    <n v="65"/>
    <n v="65"/>
    <m/>
    <m/>
    <m/>
    <n v="4170.6361218781549"/>
    <s v="65 - boisements linéaires"/>
    <s v="Esp. naturel"/>
    <s v="65 - boisements linéaires"/>
    <s v="Esp. naturel"/>
    <s v="65 - boisements linéaires"/>
    <s v="Esp. naturel"/>
    <x v="14"/>
    <x v="3"/>
    <n v="0.41706361218781551"/>
    <n v="0"/>
    <n v="0"/>
    <n v="0"/>
    <n v="0"/>
    <n v="0"/>
  </r>
  <r>
    <n v="69123"/>
    <n v="65"/>
    <n v="65"/>
    <n v="65"/>
    <n v="65"/>
    <m/>
    <m/>
    <m/>
    <n v="926.46704933763272"/>
    <s v="65 - boisements linéaires"/>
    <s v="Esp. naturel"/>
    <s v="65 - boisements linéaires"/>
    <s v="Esp. naturel"/>
    <s v="65 - boisements linéaires"/>
    <s v="Esp. naturel"/>
    <x v="14"/>
    <x v="3"/>
    <n v="9.2646704933763271E-2"/>
    <n v="0"/>
    <n v="0"/>
    <n v="0"/>
    <n v="0"/>
    <n v="0"/>
  </r>
  <r>
    <n v="69123"/>
    <n v="65"/>
    <n v="65"/>
    <n v="65"/>
    <n v="65"/>
    <m/>
    <m/>
    <m/>
    <n v="3349.3389485062767"/>
    <s v="65 - boisements linéaires"/>
    <s v="Esp. naturel"/>
    <s v="65 - boisements linéaires"/>
    <s v="Esp. naturel"/>
    <s v="65 - boisements linéaires"/>
    <s v="Esp. naturel"/>
    <x v="14"/>
    <x v="3"/>
    <n v="0.33493389485062769"/>
    <n v="0"/>
    <n v="0"/>
    <n v="0"/>
    <n v="0"/>
    <n v="0"/>
  </r>
  <r>
    <n v="69266"/>
    <n v="65"/>
    <n v="65"/>
    <n v="65"/>
    <n v="65"/>
    <m/>
    <m/>
    <m/>
    <n v="3537.6246242007105"/>
    <s v="65 - boisements linéaires"/>
    <s v="Esp. naturel"/>
    <s v="65 - boisements linéaires"/>
    <s v="Esp. naturel"/>
    <s v="65 - boisements linéaires"/>
    <s v="Esp. naturel"/>
    <x v="14"/>
    <x v="3"/>
    <n v="0.35376246242007103"/>
    <n v="0"/>
    <n v="0"/>
    <n v="0"/>
    <n v="0"/>
    <n v="0"/>
  </r>
  <r>
    <n v="69266"/>
    <n v="65"/>
    <n v="65"/>
    <n v="65"/>
    <n v="65"/>
    <m/>
    <m/>
    <m/>
    <n v="3631.4107501829312"/>
    <s v="65 - boisements linéaires"/>
    <s v="Esp. naturel"/>
    <s v="65 - boisements linéaires"/>
    <s v="Esp. naturel"/>
    <s v="65 - boisements linéaires"/>
    <s v="Esp. naturel"/>
    <x v="14"/>
    <x v="3"/>
    <n v="0.36314107501829312"/>
    <n v="0"/>
    <n v="0"/>
    <n v="0"/>
    <n v="0"/>
    <n v="0"/>
  </r>
  <r>
    <n v="69266"/>
    <n v="65"/>
    <n v="65"/>
    <n v="65"/>
    <n v="65"/>
    <m/>
    <m/>
    <m/>
    <n v="3477.6862071545866"/>
    <s v="65 - boisements linéaires"/>
    <s v="Esp. naturel"/>
    <s v="65 - boisements linéaires"/>
    <s v="Esp. naturel"/>
    <s v="65 - boisements linéaires"/>
    <s v="Esp. naturel"/>
    <x v="14"/>
    <x v="3"/>
    <n v="0.34776862071545867"/>
    <n v="0"/>
    <n v="0"/>
    <n v="0"/>
    <n v="0"/>
    <n v="0"/>
  </r>
  <r>
    <n v="69266"/>
    <n v="65"/>
    <n v="65"/>
    <n v="65"/>
    <n v="65"/>
    <m/>
    <m/>
    <m/>
    <n v="2752.2409296652568"/>
    <s v="65 - boisements linéaires"/>
    <s v="Esp. naturel"/>
    <s v="65 - boisements linéaires"/>
    <s v="Esp. naturel"/>
    <s v="65 - boisements linéaires"/>
    <s v="Esp. naturel"/>
    <x v="14"/>
    <x v="3"/>
    <n v="0.27522409296652567"/>
    <n v="0"/>
    <n v="0"/>
    <n v="0"/>
    <n v="0"/>
    <n v="0"/>
  </r>
  <r>
    <n v="69266"/>
    <n v="65"/>
    <n v="65"/>
    <n v="65"/>
    <n v="65"/>
    <m/>
    <m/>
    <m/>
    <n v="3133.4542744374598"/>
    <s v="65 - boisements linéaires"/>
    <s v="Esp. naturel"/>
    <s v="65 - boisements linéaires"/>
    <s v="Esp. naturel"/>
    <s v="65 - boisements linéaires"/>
    <s v="Esp. naturel"/>
    <x v="14"/>
    <x v="3"/>
    <n v="0.31334542744374599"/>
    <n v="0"/>
    <n v="0"/>
    <n v="0"/>
    <n v="0"/>
    <n v="0"/>
  </r>
  <r>
    <n v="69266"/>
    <n v="65"/>
    <n v="65"/>
    <n v="65"/>
    <n v="65"/>
    <m/>
    <m/>
    <m/>
    <n v="3832.1641195973079"/>
    <s v="65 - boisements linéaires"/>
    <s v="Esp. naturel"/>
    <s v="65 - boisements linéaires"/>
    <s v="Esp. naturel"/>
    <s v="65 - boisements linéaires"/>
    <s v="Esp. naturel"/>
    <x v="14"/>
    <x v="3"/>
    <n v="0.38321641195973077"/>
    <n v="0"/>
    <n v="0"/>
    <n v="0"/>
    <n v="0"/>
    <n v="0"/>
  </r>
  <r>
    <n v="69266"/>
    <n v="65"/>
    <n v="65"/>
    <n v="65"/>
    <n v="65"/>
    <m/>
    <m/>
    <m/>
    <n v="2235.1844821596692"/>
    <s v="65 - boisements linéaires"/>
    <s v="Esp. naturel"/>
    <s v="65 - boisements linéaires"/>
    <s v="Esp. naturel"/>
    <s v="65 - boisements linéaires"/>
    <s v="Esp. naturel"/>
    <x v="14"/>
    <x v="3"/>
    <n v="0.22351844821596692"/>
    <n v="0"/>
    <n v="0"/>
    <n v="0"/>
    <n v="0"/>
    <n v="0"/>
  </r>
  <r>
    <n v="69266"/>
    <n v="65"/>
    <n v="65"/>
    <n v="65"/>
    <n v="65"/>
    <m/>
    <m/>
    <m/>
    <n v="6277.6854624912257"/>
    <s v="65 - boisements linéaires"/>
    <s v="Esp. naturel"/>
    <s v="65 - boisements linéaires"/>
    <s v="Esp. naturel"/>
    <s v="65 - boisements linéaires"/>
    <s v="Esp. naturel"/>
    <x v="14"/>
    <x v="3"/>
    <n v="0.62776854624912259"/>
    <n v="0"/>
    <n v="0"/>
    <n v="0"/>
    <n v="0"/>
    <n v="0"/>
  </r>
  <r>
    <n v="69266"/>
    <n v="65"/>
    <n v="65"/>
    <n v="65"/>
    <n v="65"/>
    <m/>
    <m/>
    <m/>
    <n v="2744.4939247271991"/>
    <s v="65 - boisements linéaires"/>
    <s v="Esp. naturel"/>
    <s v="65 - boisements linéaires"/>
    <s v="Esp. naturel"/>
    <s v="65 - boisements linéaires"/>
    <s v="Esp. naturel"/>
    <x v="14"/>
    <x v="3"/>
    <n v="0.27444939247271993"/>
    <n v="0"/>
    <n v="0"/>
    <n v="0"/>
    <n v="0"/>
    <n v="0"/>
  </r>
  <r>
    <n v="69266"/>
    <n v="65"/>
    <n v="65"/>
    <n v="65"/>
    <n v="65"/>
    <m/>
    <m/>
    <m/>
    <n v="4813.4138412655275"/>
    <s v="65 - boisements linéaires"/>
    <s v="Esp. naturel"/>
    <s v="65 - boisements linéaires"/>
    <s v="Esp. naturel"/>
    <s v="65 - boisements linéaires"/>
    <s v="Esp. naturel"/>
    <x v="14"/>
    <x v="3"/>
    <n v="0.48134138412655275"/>
    <n v="0"/>
    <n v="0"/>
    <n v="0"/>
    <n v="0"/>
    <n v="0"/>
  </r>
  <r>
    <n v="69266"/>
    <n v="65"/>
    <n v="65"/>
    <n v="65"/>
    <n v="65"/>
    <m/>
    <m/>
    <m/>
    <n v="4682.0874095774734"/>
    <s v="65 - boisements linéaires"/>
    <s v="Esp. naturel"/>
    <s v="65 - boisements linéaires"/>
    <s v="Esp. naturel"/>
    <s v="65 - boisements linéaires"/>
    <s v="Esp. naturel"/>
    <x v="14"/>
    <x v="3"/>
    <n v="0.46820874095774734"/>
    <n v="0"/>
    <n v="0"/>
    <n v="0"/>
    <n v="0"/>
    <n v="0"/>
  </r>
  <r>
    <n v="69266"/>
    <n v="65"/>
    <n v="65"/>
    <n v="65"/>
    <n v="65"/>
    <m/>
    <m/>
    <m/>
    <n v="3081.8301930601347"/>
    <s v="65 - boisements linéaires"/>
    <s v="Esp. naturel"/>
    <s v="65 - boisements linéaires"/>
    <s v="Esp. naturel"/>
    <s v="65 - boisements linéaires"/>
    <s v="Esp. naturel"/>
    <x v="14"/>
    <x v="3"/>
    <n v="0.30818301930601344"/>
    <n v="0"/>
    <n v="0"/>
    <n v="0"/>
    <n v="0"/>
    <n v="0"/>
  </r>
  <r>
    <n v="69266"/>
    <n v="65"/>
    <n v="65"/>
    <n v="65"/>
    <n v="65"/>
    <m/>
    <m/>
    <m/>
    <n v="4217.5832698709228"/>
    <s v="65 - boisements linéaires"/>
    <s v="Esp. naturel"/>
    <s v="65 - boisements linéaires"/>
    <s v="Esp. naturel"/>
    <s v="65 - boisements linéaires"/>
    <s v="Esp. naturel"/>
    <x v="14"/>
    <x v="3"/>
    <n v="0.42175832698709226"/>
    <n v="0"/>
    <n v="0"/>
    <n v="0"/>
    <n v="0"/>
    <n v="0"/>
  </r>
  <r>
    <n v="69266"/>
    <n v="65"/>
    <n v="65"/>
    <n v="65"/>
    <n v="65"/>
    <m/>
    <m/>
    <m/>
    <n v="4928.3688229569198"/>
    <s v="65 - boisements linéaires"/>
    <s v="Esp. naturel"/>
    <s v="65 - boisements linéaires"/>
    <s v="Esp. naturel"/>
    <s v="65 - boisements linéaires"/>
    <s v="Esp. naturel"/>
    <x v="14"/>
    <x v="3"/>
    <n v="0.492836882295692"/>
    <n v="0"/>
    <n v="0"/>
    <n v="0"/>
    <n v="0"/>
    <n v="0"/>
  </r>
  <r>
    <n v="69266"/>
    <n v="65"/>
    <n v="65"/>
    <n v="65"/>
    <n v="65"/>
    <m/>
    <m/>
    <m/>
    <n v="5606.0852174697666"/>
    <s v="65 - boisements linéaires"/>
    <s v="Esp. naturel"/>
    <s v="65 - boisements linéaires"/>
    <s v="Esp. naturel"/>
    <s v="65 - boisements linéaires"/>
    <s v="Esp. naturel"/>
    <x v="14"/>
    <x v="3"/>
    <n v="0.56060852174697662"/>
    <n v="0"/>
    <n v="0"/>
    <n v="0"/>
    <n v="0"/>
    <n v="0"/>
  </r>
  <r>
    <n v="69266"/>
    <n v="65"/>
    <n v="65"/>
    <n v="65"/>
    <n v="65"/>
    <m/>
    <m/>
    <m/>
    <n v="3789.3932493431284"/>
    <s v="65 - boisements linéaires"/>
    <s v="Esp. naturel"/>
    <s v="65 - boisements linéaires"/>
    <s v="Esp. naturel"/>
    <s v="65 - boisements linéaires"/>
    <s v="Esp. naturel"/>
    <x v="14"/>
    <x v="3"/>
    <n v="0.37893932493431287"/>
    <n v="0"/>
    <n v="0"/>
    <n v="0"/>
    <n v="0"/>
    <n v="0"/>
  </r>
  <r>
    <n v="69266"/>
    <n v="65"/>
    <n v="65"/>
    <n v="65"/>
    <n v="65"/>
    <m/>
    <m/>
    <m/>
    <n v="25968.003052820695"/>
    <s v="65 - boisements linéaires"/>
    <s v="Esp. naturel"/>
    <s v="65 - boisements linéaires"/>
    <s v="Esp. naturel"/>
    <s v="65 - boisements linéaires"/>
    <s v="Esp. naturel"/>
    <x v="14"/>
    <x v="3"/>
    <n v="2.5968003052820694"/>
    <n v="0"/>
    <n v="0"/>
    <n v="0"/>
    <n v="0"/>
    <n v="0"/>
  </r>
  <r>
    <n v="69266"/>
    <n v="65"/>
    <n v="65"/>
    <n v="65"/>
    <n v="65"/>
    <m/>
    <m/>
    <m/>
    <n v="20434.915228405349"/>
    <s v="65 - boisements linéaires"/>
    <s v="Esp. naturel"/>
    <s v="65 - boisements linéaires"/>
    <s v="Esp. naturel"/>
    <s v="65 - boisements linéaires"/>
    <s v="Esp. naturel"/>
    <x v="14"/>
    <x v="3"/>
    <n v="2.0434915228405348"/>
    <n v="0"/>
    <n v="0"/>
    <n v="0"/>
    <n v="0"/>
    <n v="0"/>
  </r>
  <r>
    <n v="69266"/>
    <n v="65"/>
    <n v="65"/>
    <n v="65"/>
    <n v="65"/>
    <m/>
    <m/>
    <m/>
    <n v="2561.1631965170945"/>
    <s v="65 - boisements linéaires"/>
    <s v="Esp. naturel"/>
    <s v="65 - boisements linéaires"/>
    <s v="Esp. naturel"/>
    <s v="65 - boisements linéaires"/>
    <s v="Esp. naturel"/>
    <x v="14"/>
    <x v="3"/>
    <n v="0.25611631965170945"/>
    <n v="0"/>
    <n v="0"/>
    <n v="0"/>
    <n v="0"/>
    <n v="0"/>
  </r>
  <r>
    <n v="69266"/>
    <n v="65"/>
    <n v="65"/>
    <n v="65"/>
    <n v="65"/>
    <m/>
    <m/>
    <m/>
    <n v="3823.6923156620642"/>
    <s v="65 - boisements linéaires"/>
    <s v="Esp. naturel"/>
    <s v="65 - boisements linéaires"/>
    <s v="Esp. naturel"/>
    <s v="65 - boisements linéaires"/>
    <s v="Esp. naturel"/>
    <x v="14"/>
    <x v="3"/>
    <n v="0.38236923156620639"/>
    <n v="0"/>
    <n v="0"/>
    <n v="0"/>
    <n v="0"/>
    <n v="0"/>
  </r>
  <r>
    <n v="69266"/>
    <n v="65"/>
    <n v="65"/>
    <n v="65"/>
    <n v="65"/>
    <m/>
    <m/>
    <m/>
    <n v="2946.8300294362316"/>
    <s v="65 - boisements linéaires"/>
    <s v="Esp. naturel"/>
    <s v="65 - boisements linéaires"/>
    <s v="Esp. naturel"/>
    <s v="65 - boisements linéaires"/>
    <s v="Esp. naturel"/>
    <x v="14"/>
    <x v="3"/>
    <n v="0.29468300294362315"/>
    <n v="0"/>
    <n v="0"/>
    <n v="0"/>
    <n v="0"/>
    <n v="0"/>
  </r>
  <r>
    <n v="69266"/>
    <n v="65"/>
    <n v="65"/>
    <n v="65"/>
    <n v="65"/>
    <m/>
    <m/>
    <m/>
    <n v="5128.1851160918704"/>
    <s v="65 - boisements linéaires"/>
    <s v="Esp. naturel"/>
    <s v="65 - boisements linéaires"/>
    <s v="Esp. naturel"/>
    <s v="65 - boisements linéaires"/>
    <s v="Esp. naturel"/>
    <x v="14"/>
    <x v="3"/>
    <n v="0.51281851160918701"/>
    <n v="0"/>
    <n v="0"/>
    <n v="0"/>
    <n v="0"/>
    <n v="0"/>
  </r>
  <r>
    <n v="69266"/>
    <n v="65"/>
    <n v="65"/>
    <n v="65"/>
    <n v="65"/>
    <m/>
    <m/>
    <m/>
    <n v="2.8661695027473595"/>
    <s v="65 - boisements linéaires"/>
    <s v="Esp. naturel"/>
    <s v="65 - boisements linéaires"/>
    <s v="Esp. naturel"/>
    <s v="65 - boisements linéaires"/>
    <s v="Esp. naturel"/>
    <x v="14"/>
    <x v="3"/>
    <n v="2.8661695027473597E-4"/>
    <n v="0"/>
    <n v="0"/>
    <n v="0"/>
    <n v="0"/>
    <n v="0"/>
  </r>
  <r>
    <n v="69266"/>
    <n v="65"/>
    <n v="65"/>
    <n v="65"/>
    <n v="65"/>
    <m/>
    <m/>
    <m/>
    <n v="17679.717230401991"/>
    <s v="65 - boisements linéaires"/>
    <s v="Esp. naturel"/>
    <s v="65 - boisements linéaires"/>
    <s v="Esp. naturel"/>
    <s v="65 - boisements linéaires"/>
    <s v="Esp. naturel"/>
    <x v="14"/>
    <x v="3"/>
    <n v="1.7679717230401992"/>
    <n v="0"/>
    <n v="0"/>
    <n v="0"/>
    <n v="0"/>
    <n v="0"/>
  </r>
  <r>
    <n v="69266"/>
    <n v="65"/>
    <n v="65"/>
    <n v="65"/>
    <n v="65"/>
    <m/>
    <m/>
    <m/>
    <n v="16616.970032499543"/>
    <s v="65 - boisements linéaires"/>
    <s v="Esp. naturel"/>
    <s v="65 - boisements linéaires"/>
    <s v="Esp. naturel"/>
    <s v="65 - boisements linéaires"/>
    <s v="Esp. naturel"/>
    <x v="14"/>
    <x v="3"/>
    <n v="1.6616970032499543"/>
    <n v="0"/>
    <n v="0"/>
    <n v="0"/>
    <n v="0"/>
    <n v="0"/>
  </r>
  <r>
    <n v="69123"/>
    <n v="71"/>
    <n v="71"/>
    <n v="71"/>
    <n v="71"/>
    <m/>
    <m/>
    <m/>
    <n v="15599.097413728899"/>
    <s v="71 - landes et fourrés"/>
    <s v="Esp. naturel"/>
    <s v="71 - landes et fourrés"/>
    <s v="Esp. naturel"/>
    <s v="71 - landes et fourrés"/>
    <s v="Esp. naturel"/>
    <x v="9"/>
    <x v="3"/>
    <n v="1.55990974137289"/>
    <n v="0"/>
    <n v="0"/>
    <n v="0"/>
    <n v="0"/>
    <n v="0"/>
  </r>
  <r>
    <n v="69266"/>
    <n v="71"/>
    <n v="71"/>
    <n v="71"/>
    <n v="71"/>
    <m/>
    <m/>
    <m/>
    <n v="16848.76534632684"/>
    <s v="71 - landes et fourrés"/>
    <s v="Esp. naturel"/>
    <s v="71 - landes et fourrés"/>
    <s v="Esp. naturel"/>
    <s v="71 - landes et fourrés"/>
    <s v="Esp. naturel"/>
    <x v="9"/>
    <x v="3"/>
    <n v="1.6848765346326839"/>
    <n v="0"/>
    <n v="0"/>
    <n v="0"/>
    <n v="0"/>
    <n v="0"/>
  </r>
  <r>
    <n v="69266"/>
    <n v="71"/>
    <n v="71"/>
    <n v="71"/>
    <n v="71"/>
    <m/>
    <m/>
    <m/>
    <n v="12903.047110076801"/>
    <s v="71 - landes et fourrés"/>
    <s v="Esp. naturel"/>
    <s v="71 - landes et fourrés"/>
    <s v="Esp. naturel"/>
    <s v="71 - landes et fourrés"/>
    <s v="Esp. naturel"/>
    <x v="9"/>
    <x v="3"/>
    <n v="1.2903047110076802"/>
    <n v="0"/>
    <n v="0"/>
    <n v="0"/>
    <n v="0"/>
    <n v="0"/>
  </r>
  <r>
    <n v="69266"/>
    <n v="71"/>
    <n v="71"/>
    <n v="71"/>
    <n v="71"/>
    <m/>
    <m/>
    <m/>
    <n v="9494.3678359532405"/>
    <s v="71 - landes et fourrés"/>
    <s v="Esp. naturel"/>
    <s v="71 - landes et fourrés"/>
    <s v="Esp. naturel"/>
    <s v="71 - landes et fourrés"/>
    <s v="Esp. naturel"/>
    <x v="9"/>
    <x v="3"/>
    <n v="0.94943678359532402"/>
    <n v="0"/>
    <n v="0"/>
    <n v="0"/>
    <n v="0"/>
    <n v="0"/>
  </r>
  <r>
    <n v="69123"/>
    <n v="81"/>
    <n v="81"/>
    <n v="81"/>
    <n v="81"/>
    <m/>
    <m/>
    <m/>
    <n v="297659.41189825808"/>
    <s v="81 - cours et voies d'eau"/>
    <s v="Esp. naturel"/>
    <s v="81 - cours et voies d'eau"/>
    <s v="Esp. naturel"/>
    <s v="81 - cours et voies d'eau"/>
    <s v="Esp. naturel"/>
    <x v="15"/>
    <x v="3"/>
    <n v="29.76594118982581"/>
    <n v="0"/>
    <n v="0"/>
    <n v="0"/>
    <n v="0"/>
    <n v="0"/>
  </r>
  <r>
    <n v="69123"/>
    <n v="81"/>
    <n v="81"/>
    <n v="81"/>
    <n v="81"/>
    <m/>
    <m/>
    <m/>
    <n v="37695.573731439137"/>
    <s v="81 - cours et voies d'eau"/>
    <s v="Esp. naturel"/>
    <s v="81 - cours et voies d'eau"/>
    <s v="Esp. naturel"/>
    <s v="81 - cours et voies d'eau"/>
    <s v="Esp. naturel"/>
    <x v="15"/>
    <x v="3"/>
    <n v="3.7695573731439138"/>
    <n v="0"/>
    <n v="0"/>
    <n v="0"/>
    <n v="0"/>
    <n v="0"/>
  </r>
  <r>
    <n v="69123"/>
    <n v="81"/>
    <n v="81"/>
    <n v="81"/>
    <n v="81"/>
    <m/>
    <m/>
    <m/>
    <n v="203301.72844271085"/>
    <s v="81 - cours et voies d'eau"/>
    <s v="Esp. naturel"/>
    <s v="81 - cours et voies d'eau"/>
    <s v="Esp. naturel"/>
    <s v="81 - cours et voies d'eau"/>
    <s v="Esp. naturel"/>
    <x v="15"/>
    <x v="3"/>
    <n v="20.330172844271086"/>
    <n v="0"/>
    <n v="0"/>
    <n v="0"/>
    <n v="0"/>
    <n v="0"/>
  </r>
  <r>
    <n v="69123"/>
    <n v="81"/>
    <n v="81"/>
    <n v="81"/>
    <n v="81"/>
    <m/>
    <m/>
    <m/>
    <n v="5437.7037823127539"/>
    <s v="81 - cours et voies d'eau"/>
    <s v="Esp. naturel"/>
    <s v="81 - cours et voies d'eau"/>
    <s v="Esp. naturel"/>
    <s v="81 - cours et voies d'eau"/>
    <s v="Esp. naturel"/>
    <x v="15"/>
    <x v="3"/>
    <n v="0.54377037823127539"/>
    <n v="0"/>
    <n v="0"/>
    <n v="0"/>
    <n v="0"/>
    <n v="0"/>
  </r>
  <r>
    <n v="69123"/>
    <n v="81"/>
    <n v="81"/>
    <n v="81"/>
    <n v="81"/>
    <m/>
    <m/>
    <m/>
    <n v="94236.375237660366"/>
    <s v="81 - cours et voies d'eau"/>
    <s v="Esp. naturel"/>
    <s v="81 - cours et voies d'eau"/>
    <s v="Esp. naturel"/>
    <s v="81 - cours et voies d'eau"/>
    <s v="Esp. naturel"/>
    <x v="15"/>
    <x v="3"/>
    <n v="9.4236375237660361"/>
    <n v="0"/>
    <n v="0"/>
    <n v="0"/>
    <n v="0"/>
    <n v="0"/>
  </r>
  <r>
    <n v="69123"/>
    <n v="81"/>
    <n v="81"/>
    <n v="81"/>
    <n v="81"/>
    <m/>
    <m/>
    <m/>
    <n v="100122.94331428026"/>
    <s v="81 - cours et voies d'eau"/>
    <s v="Esp. naturel"/>
    <s v="81 - cours et voies d'eau"/>
    <s v="Esp. naturel"/>
    <s v="81 - cours et voies d'eau"/>
    <s v="Esp. naturel"/>
    <x v="15"/>
    <x v="3"/>
    <n v="10.012294331428025"/>
    <n v="0"/>
    <n v="0"/>
    <n v="0"/>
    <n v="0"/>
    <n v="0"/>
  </r>
  <r>
    <n v="69123"/>
    <n v="81"/>
    <n v="81"/>
    <n v="81"/>
    <n v="81"/>
    <m/>
    <m/>
    <m/>
    <n v="90283.447531165541"/>
    <s v="81 - cours et voies d'eau"/>
    <s v="Esp. naturel"/>
    <s v="81 - cours et voies d'eau"/>
    <s v="Esp. naturel"/>
    <s v="81 - cours et voies d'eau"/>
    <s v="Esp. naturel"/>
    <x v="15"/>
    <x v="3"/>
    <n v="9.0283447531165546"/>
    <n v="0"/>
    <n v="0"/>
    <n v="0"/>
    <n v="0"/>
    <n v="0"/>
  </r>
  <r>
    <n v="69123"/>
    <n v="81"/>
    <n v="81"/>
    <n v="81"/>
    <n v="81"/>
    <m/>
    <m/>
    <m/>
    <n v="62213.620512584988"/>
    <s v="81 - cours et voies d'eau"/>
    <s v="Esp. naturel"/>
    <s v="81 - cours et voies d'eau"/>
    <s v="Esp. naturel"/>
    <s v="81 - cours et voies d'eau"/>
    <s v="Esp. naturel"/>
    <x v="15"/>
    <x v="3"/>
    <n v="6.2213620512584988"/>
    <n v="0"/>
    <n v="0"/>
    <n v="0"/>
    <n v="0"/>
    <n v="0"/>
  </r>
  <r>
    <n v="69123"/>
    <n v="81"/>
    <n v="81"/>
    <n v="81"/>
    <n v="81"/>
    <m/>
    <m/>
    <m/>
    <n v="51651.860669415139"/>
    <s v="81 - cours et voies d'eau"/>
    <s v="Esp. naturel"/>
    <s v="81 - cours et voies d'eau"/>
    <s v="Esp. naturel"/>
    <s v="81 - cours et voies d'eau"/>
    <s v="Esp. naturel"/>
    <x v="15"/>
    <x v="3"/>
    <n v="5.1651860669415139"/>
    <n v="0"/>
    <n v="0"/>
    <n v="0"/>
    <n v="0"/>
    <n v="0"/>
  </r>
  <r>
    <n v="69123"/>
    <n v="81"/>
    <n v="81"/>
    <n v="81"/>
    <n v="81"/>
    <m/>
    <m/>
    <m/>
    <n v="55984.13906934228"/>
    <s v="81 - cours et voies d'eau"/>
    <s v="Esp. naturel"/>
    <s v="81 - cours et voies d'eau"/>
    <s v="Esp. naturel"/>
    <s v="81 - cours et voies d'eau"/>
    <s v="Esp. naturel"/>
    <x v="15"/>
    <x v="3"/>
    <n v="5.598413906934228"/>
    <n v="0"/>
    <n v="0"/>
    <n v="0"/>
    <n v="0"/>
    <n v="0"/>
  </r>
  <r>
    <n v="69123"/>
    <n v="81"/>
    <n v="81"/>
    <n v="81"/>
    <n v="81"/>
    <m/>
    <m/>
    <m/>
    <n v="42139.595694325268"/>
    <s v="81 - cours et voies d'eau"/>
    <s v="Esp. naturel"/>
    <s v="81 - cours et voies d'eau"/>
    <s v="Esp. naturel"/>
    <s v="81 - cours et voies d'eau"/>
    <s v="Esp. naturel"/>
    <x v="15"/>
    <x v="3"/>
    <n v="4.2139595694325269"/>
    <n v="0"/>
    <n v="0"/>
    <n v="0"/>
    <n v="0"/>
    <n v="0"/>
  </r>
  <r>
    <n v="69123"/>
    <n v="81"/>
    <n v="81"/>
    <n v="81"/>
    <n v="81"/>
    <m/>
    <m/>
    <m/>
    <n v="93007.875389869921"/>
    <s v="81 - cours et voies d'eau"/>
    <s v="Esp. naturel"/>
    <s v="81 - cours et voies d'eau"/>
    <s v="Esp. naturel"/>
    <s v="81 - cours et voies d'eau"/>
    <s v="Esp. naturel"/>
    <x v="15"/>
    <x v="3"/>
    <n v="9.3007875389869916"/>
    <n v="0"/>
    <n v="0"/>
    <n v="0"/>
    <n v="0"/>
    <n v="0"/>
  </r>
  <r>
    <n v="69123"/>
    <n v="81"/>
    <n v="81"/>
    <n v="81"/>
    <n v="81"/>
    <m/>
    <m/>
    <m/>
    <n v="133432.07602247267"/>
    <s v="81 - cours et voies d'eau"/>
    <s v="Esp. naturel"/>
    <s v="81 - cours et voies d'eau"/>
    <s v="Esp. naturel"/>
    <s v="81 - cours et voies d'eau"/>
    <s v="Esp. naturel"/>
    <x v="15"/>
    <x v="3"/>
    <n v="13.343207602247267"/>
    <n v="0"/>
    <n v="0"/>
    <n v="0"/>
    <n v="0"/>
    <n v="0"/>
  </r>
  <r>
    <n v="69123"/>
    <n v="81"/>
    <n v="81"/>
    <n v="81"/>
    <n v="81"/>
    <m/>
    <m/>
    <m/>
    <n v="63711.356544465547"/>
    <s v="81 - cours et voies d'eau"/>
    <s v="Esp. naturel"/>
    <s v="81 - cours et voies d'eau"/>
    <s v="Esp. naturel"/>
    <s v="81 - cours et voies d'eau"/>
    <s v="Esp. naturel"/>
    <x v="15"/>
    <x v="3"/>
    <n v="6.3711356544465545"/>
    <n v="0"/>
    <n v="0"/>
    <n v="0"/>
    <n v="0"/>
    <n v="0"/>
  </r>
  <r>
    <n v="69123"/>
    <n v="81"/>
    <n v="81"/>
    <n v="81"/>
    <n v="81"/>
    <m/>
    <m/>
    <m/>
    <n v="54522.101572773441"/>
    <s v="81 - cours et voies d'eau"/>
    <s v="Esp. naturel"/>
    <s v="81 - cours et voies d'eau"/>
    <s v="Esp. naturel"/>
    <s v="81 - cours et voies d'eau"/>
    <s v="Esp. naturel"/>
    <x v="15"/>
    <x v="3"/>
    <n v="5.452210157277344"/>
    <n v="0"/>
    <n v="0"/>
    <n v="0"/>
    <n v="0"/>
    <n v="0"/>
  </r>
  <r>
    <n v="69123"/>
    <n v="81"/>
    <n v="81"/>
    <n v="81"/>
    <n v="81"/>
    <m/>
    <m/>
    <m/>
    <n v="121604.30738323762"/>
    <s v="81 - cours et voies d'eau"/>
    <s v="Esp. naturel"/>
    <s v="81 - cours et voies d'eau"/>
    <s v="Esp. naturel"/>
    <s v="81 - cours et voies d'eau"/>
    <s v="Esp. naturel"/>
    <x v="15"/>
    <x v="3"/>
    <n v="12.160430738323763"/>
    <n v="0"/>
    <n v="0"/>
    <n v="0"/>
    <n v="0"/>
    <n v="0"/>
  </r>
  <r>
    <n v="69123"/>
    <n v="81"/>
    <n v="81"/>
    <n v="81"/>
    <n v="81"/>
    <m/>
    <m/>
    <m/>
    <n v="88979.851647078904"/>
    <s v="81 - cours et voies d'eau"/>
    <s v="Esp. naturel"/>
    <s v="81 - cours et voies d'eau"/>
    <s v="Esp. naturel"/>
    <s v="81 - cours et voies d'eau"/>
    <s v="Esp. naturel"/>
    <x v="15"/>
    <x v="3"/>
    <n v="8.8979851647078902"/>
    <n v="0"/>
    <n v="0"/>
    <n v="0"/>
    <n v="0"/>
    <n v="0"/>
  </r>
  <r>
    <n v="69123"/>
    <n v="81"/>
    <n v="81"/>
    <n v="81"/>
    <n v="81"/>
    <m/>
    <m/>
    <m/>
    <n v="505195.74173084414"/>
    <s v="81 - cours et voies d'eau"/>
    <s v="Esp. naturel"/>
    <s v="81 - cours et voies d'eau"/>
    <s v="Esp. naturel"/>
    <s v="81 - cours et voies d'eau"/>
    <s v="Esp. naturel"/>
    <x v="15"/>
    <x v="3"/>
    <n v="50.519574173084415"/>
    <n v="0"/>
    <n v="0"/>
    <n v="0"/>
    <n v="0"/>
    <n v="0"/>
  </r>
  <r>
    <n v="69266"/>
    <n v="81"/>
    <n v="81"/>
    <n v="81"/>
    <n v="81"/>
    <m/>
    <m/>
    <m/>
    <n v="47136.917664185465"/>
    <s v="81 - cours et voies d'eau"/>
    <s v="Esp. naturel"/>
    <s v="81 - cours et voies d'eau"/>
    <s v="Esp. naturel"/>
    <s v="81 - cours et voies d'eau"/>
    <s v="Esp. naturel"/>
    <x v="15"/>
    <x v="3"/>
    <n v="4.7136917664185463"/>
    <n v="0"/>
    <n v="0"/>
    <n v="0"/>
    <n v="0"/>
    <n v="0"/>
  </r>
  <r>
    <n v="69266"/>
    <n v="81"/>
    <n v="81"/>
    <n v="81"/>
    <n v="81"/>
    <m/>
    <m/>
    <m/>
    <n v="211841.18929384704"/>
    <s v="81 - cours et voies d'eau"/>
    <s v="Esp. naturel"/>
    <s v="81 - cours et voies d'eau"/>
    <s v="Esp. naturel"/>
    <s v="81 - cours et voies d'eau"/>
    <s v="Esp. naturel"/>
    <x v="15"/>
    <x v="3"/>
    <n v="21.184118929384706"/>
    <n v="0"/>
    <n v="0"/>
    <n v="0"/>
    <n v="0"/>
    <n v="0"/>
  </r>
  <r>
    <n v="69266"/>
    <n v="81"/>
    <n v="81"/>
    <n v="81"/>
    <n v="81"/>
    <m/>
    <m/>
    <m/>
    <n v="1252.7821584618996"/>
    <s v="81 - cours et voies d'eau"/>
    <s v="Esp. naturel"/>
    <s v="81 - cours et voies d'eau"/>
    <s v="Esp. naturel"/>
    <s v="81 - cours et voies d'eau"/>
    <s v="Esp. naturel"/>
    <x v="15"/>
    <x v="3"/>
    <n v="0.12527821584618995"/>
    <n v="0"/>
    <n v="0"/>
    <n v="0"/>
    <n v="0"/>
    <n v="0"/>
  </r>
  <r>
    <n v="69266"/>
    <n v="81"/>
    <n v="81"/>
    <n v="81"/>
    <n v="81"/>
    <m/>
    <m/>
    <m/>
    <n v="33621.813949881987"/>
    <s v="81 - cours et voies d'eau"/>
    <s v="Esp. naturel"/>
    <s v="81 - cours et voies d'eau"/>
    <s v="Esp. naturel"/>
    <s v="81 - cours et voies d'eau"/>
    <s v="Esp. naturel"/>
    <x v="15"/>
    <x v="3"/>
    <n v="3.3621813949881987"/>
    <n v="0"/>
    <n v="0"/>
    <n v="0"/>
    <n v="0"/>
    <n v="0"/>
  </r>
  <r>
    <n v="69266"/>
    <n v="81"/>
    <n v="81"/>
    <n v="81"/>
    <n v="74"/>
    <m/>
    <m/>
    <m/>
    <n v="9647.0717064510754"/>
    <s v="81 - cours et voies d'eau"/>
    <s v="Esp. naturel"/>
    <s v="81 - cours et voies d'eau"/>
    <s v="Esp. naturel"/>
    <s v="81 - cours et voies d'eau"/>
    <s v="Esp. naturel"/>
    <x v="11"/>
    <x v="3"/>
    <n v="0.96470717064510758"/>
    <n v="0"/>
    <n v="0"/>
    <n v="0"/>
    <n v="0"/>
    <n v="0"/>
  </r>
  <r>
    <n v="69266"/>
    <n v="81"/>
    <n v="81"/>
    <n v="81"/>
    <n v="81"/>
    <m/>
    <m/>
    <m/>
    <n v="330454.15065593435"/>
    <s v="81 - cours et voies d'eau"/>
    <s v="Esp. naturel"/>
    <s v="81 - cours et voies d'eau"/>
    <s v="Esp. naturel"/>
    <s v="81 - cours et voies d'eau"/>
    <s v="Esp. naturel"/>
    <x v="15"/>
    <x v="3"/>
    <n v="33.045415065593438"/>
    <n v="0"/>
    <n v="0"/>
    <n v="0"/>
    <n v="0"/>
    <n v="0"/>
  </r>
  <r>
    <n v="69266"/>
    <n v="81"/>
    <n v="81"/>
    <n v="81"/>
    <n v="81"/>
    <m/>
    <m/>
    <m/>
    <n v="55360.119293076954"/>
    <s v="81 - cours et voies d'eau"/>
    <s v="Esp. naturel"/>
    <s v="81 - cours et voies d'eau"/>
    <s v="Esp. naturel"/>
    <s v="81 - cours et voies d'eau"/>
    <s v="Esp. naturel"/>
    <x v="15"/>
    <x v="3"/>
    <n v="5.536011929307695"/>
    <n v="0"/>
    <n v="0"/>
    <n v="0"/>
    <n v="0"/>
    <n v="0"/>
  </r>
  <r>
    <n v="69123"/>
    <n v="82"/>
    <n v="82"/>
    <n v="82"/>
    <n v="82"/>
    <m/>
    <m/>
    <m/>
    <n v="156121.9234202092"/>
    <s v="82 - eaux continentales"/>
    <s v="Esp. naturel"/>
    <s v="82 - eaux continentales"/>
    <s v="Esp. naturel"/>
    <s v="82 - eaux continentales"/>
    <s v="Esp. naturel"/>
    <x v="16"/>
    <x v="3"/>
    <n v="15.61219234202092"/>
    <n v="0"/>
    <n v="0"/>
    <n v="0"/>
    <n v="0"/>
    <n v="0"/>
  </r>
  <r>
    <n v="69123"/>
    <n v="11"/>
    <n v="31"/>
    <n v="90"/>
    <n v="90"/>
    <m/>
    <m/>
    <m/>
    <n v="19788.065368089494"/>
    <s v="11 - zones bâties à prédominance d'habitat"/>
    <s v="Esp. urbain"/>
    <s v="31 - extraction de matériaux, décharges, chantiers"/>
    <s v="Esp. en mutation"/>
    <s v="90 - espaces libres urbains"/>
    <s v="Esp. en mutation"/>
    <x v="2"/>
    <x v="1"/>
    <n v="1.9788065368089494"/>
    <n v="1"/>
    <n v="0"/>
    <n v="0"/>
    <n v="1"/>
    <n v="0"/>
  </r>
  <r>
    <n v="69123"/>
    <n v="31"/>
    <n v="31"/>
    <n v="90"/>
    <n v="90"/>
    <m/>
    <m/>
    <m/>
    <n v="0.84574161171070728"/>
    <s v="31 - extraction de matériaux, décharges, chantiers"/>
    <s v="Esp. en mutation"/>
    <s v="31 - extraction de matériaux, décharges, chantiers"/>
    <s v="Esp. en mutation"/>
    <s v="90 - espaces libres urbains"/>
    <s v="Esp. en mutation"/>
    <x v="2"/>
    <x v="1"/>
    <n v="8.4574161171070732E-5"/>
    <n v="0"/>
    <n v="0"/>
    <n v="0"/>
    <n v="0"/>
    <n v="0"/>
  </r>
  <r>
    <n v="69123"/>
    <n v="31"/>
    <n v="31"/>
    <n v="90"/>
    <n v="90"/>
    <m/>
    <m/>
    <m/>
    <n v="3.8053862839291437"/>
    <s v="31 - extraction de matériaux, décharges, chantiers"/>
    <s v="Esp. en mutation"/>
    <s v="31 - extraction de matériaux, décharges, chantiers"/>
    <s v="Esp. en mutation"/>
    <s v="90 - espaces libres urbains"/>
    <s v="Esp. en mutation"/>
    <x v="2"/>
    <x v="1"/>
    <n v="3.8053862839291434E-4"/>
    <n v="0"/>
    <n v="0"/>
    <n v="0"/>
    <n v="0"/>
    <n v="0"/>
  </r>
  <r>
    <n v="69123"/>
    <n v="31"/>
    <n v="31"/>
    <n v="90"/>
    <n v="90"/>
    <m/>
    <m/>
    <m/>
    <n v="5.9777385382002585E-3"/>
    <s v="31 - extraction de matériaux, décharges, chantiers"/>
    <s v="Esp. en mutation"/>
    <s v="31 - extraction de matériaux, décharges, chantiers"/>
    <s v="Esp. en mutation"/>
    <s v="90 - espaces libres urbains"/>
    <s v="Esp. en mutation"/>
    <x v="2"/>
    <x v="1"/>
    <n v="5.9777385382002587E-7"/>
    <n v="0"/>
    <n v="0"/>
    <n v="0"/>
    <n v="0"/>
    <n v="0"/>
  </r>
  <r>
    <n v="69123"/>
    <n v="31"/>
    <n v="31"/>
    <n v="90"/>
    <n v="90"/>
    <m/>
    <m/>
    <m/>
    <n v="0.13024909053900868"/>
    <s v="31 - extraction de matériaux, décharges, chantiers"/>
    <s v="Esp. en mutation"/>
    <s v="31 - extraction de matériaux, décharges, chantiers"/>
    <s v="Esp. en mutation"/>
    <s v="90 - espaces libres urbains"/>
    <s v="Esp. en mutation"/>
    <x v="2"/>
    <x v="1"/>
    <n v="1.3024909053900868E-5"/>
    <n v="0"/>
    <n v="0"/>
    <n v="0"/>
    <n v="0"/>
    <n v="0"/>
  </r>
  <r>
    <n v="69123"/>
    <n v="31"/>
    <n v="31"/>
    <n v="90"/>
    <n v="90"/>
    <m/>
    <m/>
    <m/>
    <n v="0.26566695196584078"/>
    <s v="31 - extraction de matériaux, décharges, chantiers"/>
    <s v="Esp. en mutation"/>
    <s v="31 - extraction de matériaux, décharges, chantiers"/>
    <s v="Esp. en mutation"/>
    <s v="90 - espaces libres urbains"/>
    <s v="Esp. en mutation"/>
    <x v="2"/>
    <x v="1"/>
    <n v="2.6566695196584079E-5"/>
    <n v="0"/>
    <n v="0"/>
    <n v="0"/>
    <n v="0"/>
    <n v="0"/>
  </r>
  <r>
    <n v="69123"/>
    <n v="71"/>
    <n v="71"/>
    <n v="90"/>
    <n v="90"/>
    <m/>
    <m/>
    <m/>
    <n v="19567.645335389323"/>
    <s v="71 - landes et fourrés"/>
    <s v="Esp. naturel"/>
    <s v="71 - landes et fourrés"/>
    <s v="Esp. naturel"/>
    <s v="90 - espaces libres urbains"/>
    <s v="Esp. en mutation"/>
    <x v="2"/>
    <x v="1"/>
    <n v="1.9567645335389323"/>
    <n v="0"/>
    <n v="1"/>
    <n v="0"/>
    <n v="1"/>
    <n v="1"/>
  </r>
  <r>
    <n v="69123"/>
    <n v="71"/>
    <n v="71"/>
    <n v="90"/>
    <n v="90"/>
    <m/>
    <m/>
    <m/>
    <n v="19629.21672611776"/>
    <s v="71 - landes et fourrés"/>
    <s v="Esp. naturel"/>
    <s v="71 - landes et fourrés"/>
    <s v="Esp. naturel"/>
    <s v="90 - espaces libres urbains"/>
    <s v="Esp. en mutation"/>
    <x v="2"/>
    <x v="1"/>
    <n v="1.962921672611776"/>
    <n v="0"/>
    <n v="1"/>
    <n v="0"/>
    <n v="1"/>
    <n v="1"/>
  </r>
  <r>
    <n v="69123"/>
    <n v="90"/>
    <n v="90"/>
    <n v="90"/>
    <n v="12"/>
    <m/>
    <m/>
    <m/>
    <n v="23559.256043310248"/>
    <s v="90 - espaces libres urbains"/>
    <s v="Esp. en mutation"/>
    <s v="90 - espaces libres urbains"/>
    <s v="Esp. en mutation"/>
    <s v="90 - espaces libres urbains"/>
    <s v="Esp. en mutation"/>
    <x v="4"/>
    <x v="0"/>
    <n v="2.3559256043310248"/>
    <n v="0"/>
    <n v="0"/>
    <n v="1"/>
    <n v="0"/>
    <n v="1"/>
  </r>
  <r>
    <n v="69123"/>
    <n v="90"/>
    <n v="90"/>
    <n v="90"/>
    <n v="90"/>
    <m/>
    <m/>
    <m/>
    <n v="29143.29125166373"/>
    <s v="90 - espaces libres urbains"/>
    <s v="Esp. en mutation"/>
    <s v="90 - espaces libres urbains"/>
    <s v="Esp. en mutation"/>
    <s v="90 - espaces libres urbains"/>
    <s v="Esp. en mutation"/>
    <x v="2"/>
    <x v="1"/>
    <n v="2.9143291251663728"/>
    <n v="0"/>
    <n v="0"/>
    <n v="0"/>
    <n v="0"/>
    <n v="0"/>
  </r>
  <r>
    <n v="69123"/>
    <n v="90"/>
    <n v="90"/>
    <n v="90"/>
    <n v="90"/>
    <m/>
    <m/>
    <m/>
    <n v="4232.4603870068013"/>
    <s v="90 - espaces libres urbains"/>
    <s v="Esp. en mutation"/>
    <s v="90 - espaces libres urbains"/>
    <s v="Esp. en mutation"/>
    <s v="90 - espaces libres urbains"/>
    <s v="Esp. en mutation"/>
    <x v="2"/>
    <x v="1"/>
    <n v="0.42324603870068012"/>
    <n v="0"/>
    <n v="0"/>
    <n v="0"/>
    <n v="0"/>
    <n v="0"/>
  </r>
  <r>
    <n v="69123"/>
    <n v="90"/>
    <n v="90"/>
    <n v="90"/>
    <n v="11"/>
    <m/>
    <m/>
    <m/>
    <n v="3663.1696510964821"/>
    <s v="90 - espaces libres urbains"/>
    <s v="Esp. en mutation"/>
    <s v="90 - espaces libres urbains"/>
    <s v="Esp. en mutation"/>
    <s v="90 - espaces libres urbains"/>
    <s v="Esp. en mutation"/>
    <x v="0"/>
    <x v="0"/>
    <n v="0.36631696510964823"/>
    <n v="0"/>
    <n v="0"/>
    <n v="1"/>
    <n v="0"/>
    <n v="1"/>
  </r>
  <r>
    <n v="69123"/>
    <n v="90"/>
    <n v="90"/>
    <n v="90"/>
    <n v="11"/>
    <m/>
    <m/>
    <m/>
    <n v="10389.917360406815"/>
    <s v="90 - espaces libres urbains"/>
    <s v="Esp. en mutation"/>
    <s v="90 - espaces libres urbains"/>
    <s v="Esp. en mutation"/>
    <s v="90 - espaces libres urbains"/>
    <s v="Esp. en mutation"/>
    <x v="0"/>
    <x v="0"/>
    <n v="1.0389917360406815"/>
    <n v="0"/>
    <n v="0"/>
    <n v="1"/>
    <n v="0"/>
    <n v="1"/>
  </r>
  <r>
    <n v="69123"/>
    <n v="90"/>
    <n v="90"/>
    <n v="90"/>
    <n v="11"/>
    <m/>
    <m/>
    <m/>
    <n v="7674.2867984813911"/>
    <s v="90 - espaces libres urbains"/>
    <s v="Esp. en mutation"/>
    <s v="90 - espaces libres urbains"/>
    <s v="Esp. en mutation"/>
    <s v="90 - espaces libres urbains"/>
    <s v="Esp. en mutation"/>
    <x v="0"/>
    <x v="0"/>
    <n v="0.76742867984813912"/>
    <n v="0"/>
    <n v="0"/>
    <n v="1"/>
    <n v="0"/>
    <n v="1"/>
  </r>
  <r>
    <n v="69123"/>
    <n v="90"/>
    <n v="90"/>
    <n v="90"/>
    <n v="90"/>
    <m/>
    <m/>
    <m/>
    <n v="6560.3539157351634"/>
    <s v="90 - espaces libres urbains"/>
    <s v="Esp. en mutation"/>
    <s v="90 - espaces libres urbains"/>
    <s v="Esp. en mutation"/>
    <s v="90 - espaces libres urbains"/>
    <s v="Esp. en mutation"/>
    <x v="2"/>
    <x v="1"/>
    <n v="0.65603539157351631"/>
    <n v="0"/>
    <n v="0"/>
    <n v="0"/>
    <n v="0"/>
    <n v="0"/>
  </r>
  <r>
    <n v="69123"/>
    <n v="90"/>
    <n v="90"/>
    <n v="90"/>
    <n v="90"/>
    <m/>
    <m/>
    <m/>
    <n v="8502.9785042903022"/>
    <s v="90 - espaces libres urbains"/>
    <s v="Esp. en mutation"/>
    <s v="90 - espaces libres urbains"/>
    <s v="Esp. en mutation"/>
    <s v="90 - espaces libres urbains"/>
    <s v="Esp. en mutation"/>
    <x v="2"/>
    <x v="1"/>
    <n v="0.85029785042903028"/>
    <n v="0"/>
    <n v="0"/>
    <n v="0"/>
    <n v="0"/>
    <n v="0"/>
  </r>
  <r>
    <n v="69123"/>
    <n v="90"/>
    <n v="90"/>
    <n v="90"/>
    <n v="11"/>
    <m/>
    <m/>
    <m/>
    <n v="1659.2885149636227"/>
    <s v="90 - espaces libres urbains"/>
    <s v="Esp. en mutation"/>
    <s v="90 - espaces libres urbains"/>
    <s v="Esp. en mutation"/>
    <s v="90 - espaces libres urbains"/>
    <s v="Esp. en mutation"/>
    <x v="0"/>
    <x v="0"/>
    <n v="0.16592885149636227"/>
    <n v="0"/>
    <n v="0"/>
    <n v="1"/>
    <n v="0"/>
    <n v="1"/>
  </r>
  <r>
    <n v="69123"/>
    <n v="90"/>
    <n v="90"/>
    <n v="90"/>
    <n v="90"/>
    <m/>
    <m/>
    <m/>
    <n v="9476.9169740575962"/>
    <s v="90 - espaces libres urbains"/>
    <s v="Esp. en mutation"/>
    <s v="90 - espaces libres urbains"/>
    <s v="Esp. en mutation"/>
    <s v="90 - espaces libres urbains"/>
    <s v="Esp. en mutation"/>
    <x v="2"/>
    <x v="1"/>
    <n v="0.94769169740575965"/>
    <n v="0"/>
    <n v="0"/>
    <n v="0"/>
    <n v="0"/>
    <n v="0"/>
  </r>
  <r>
    <n v="69123"/>
    <n v="90"/>
    <n v="90"/>
    <n v="90"/>
    <n v="11"/>
    <m/>
    <m/>
    <m/>
    <n v="4326.9009747655637"/>
    <s v="90 - espaces libres urbains"/>
    <s v="Esp. en mutation"/>
    <s v="90 - espaces libres urbains"/>
    <s v="Esp. en mutation"/>
    <s v="90 - espaces libres urbains"/>
    <s v="Esp. en mutation"/>
    <x v="0"/>
    <x v="0"/>
    <n v="0.43269009747655635"/>
    <n v="0"/>
    <n v="0"/>
    <n v="1"/>
    <n v="0"/>
    <n v="1"/>
  </r>
  <r>
    <n v="69123"/>
    <n v="90"/>
    <n v="90"/>
    <n v="90"/>
    <n v="90"/>
    <m/>
    <m/>
    <m/>
    <n v="44434.56538309349"/>
    <s v="90 - espaces libres urbains"/>
    <s v="Esp. en mutation"/>
    <s v="90 - espaces libres urbains"/>
    <s v="Esp. en mutation"/>
    <s v="90 - espaces libres urbains"/>
    <s v="Esp. en mutation"/>
    <x v="2"/>
    <x v="1"/>
    <n v="4.4434565383093494"/>
    <n v="0"/>
    <n v="0"/>
    <n v="0"/>
    <n v="0"/>
    <n v="0"/>
  </r>
  <r>
    <n v="69123"/>
    <n v="90"/>
    <n v="90"/>
    <n v="90"/>
    <n v="11"/>
    <m/>
    <m/>
    <m/>
    <n v="5959.7729641850383"/>
    <s v="90 - espaces libres urbains"/>
    <s v="Esp. en mutation"/>
    <s v="90 - espaces libres urbains"/>
    <s v="Esp. en mutation"/>
    <s v="90 - espaces libres urbains"/>
    <s v="Esp. en mutation"/>
    <x v="0"/>
    <x v="0"/>
    <n v="0.59597729641850383"/>
    <n v="0"/>
    <n v="0"/>
    <n v="1"/>
    <n v="0"/>
    <n v="1"/>
  </r>
  <r>
    <n v="69123"/>
    <n v="90"/>
    <n v="90"/>
    <n v="90"/>
    <n v="11"/>
    <m/>
    <m/>
    <m/>
    <n v="7357.6201820155802"/>
    <s v="90 - espaces libres urbains"/>
    <s v="Esp. en mutation"/>
    <s v="90 - espaces libres urbains"/>
    <s v="Esp. en mutation"/>
    <s v="90 - espaces libres urbains"/>
    <s v="Esp. en mutation"/>
    <x v="0"/>
    <x v="0"/>
    <n v="0.73576201820155807"/>
    <n v="0"/>
    <n v="0"/>
    <n v="1"/>
    <n v="0"/>
    <n v="1"/>
  </r>
  <r>
    <n v="69123"/>
    <n v="90"/>
    <n v="90"/>
    <n v="90"/>
    <n v="21"/>
    <m/>
    <m/>
    <m/>
    <n v="5567.8402529642935"/>
    <s v="90 - espaces libres urbains"/>
    <s v="Esp. en mutation"/>
    <s v="90 - espaces libres urbains"/>
    <s v="Esp. en mutation"/>
    <s v="90 - espaces libres urbains"/>
    <s v="Esp. en mutation"/>
    <x v="6"/>
    <x v="2"/>
    <n v="0.55678402529642934"/>
    <n v="0"/>
    <n v="0"/>
    <n v="1"/>
    <n v="0"/>
    <n v="1"/>
  </r>
  <r>
    <n v="69123"/>
    <n v="90"/>
    <n v="90"/>
    <n v="90"/>
    <n v="31"/>
    <m/>
    <m/>
    <m/>
    <n v="21.081601521262058"/>
    <s v="90 - espaces libres urbains"/>
    <s v="Esp. en mutation"/>
    <s v="90 - espaces libres urbains"/>
    <s v="Esp. en mutation"/>
    <s v="90 - espaces libres urbains"/>
    <s v="Esp. en mutation"/>
    <x v="1"/>
    <x v="1"/>
    <n v="2.1081601521262057E-3"/>
    <n v="0"/>
    <n v="0"/>
    <n v="0"/>
    <n v="0"/>
    <n v="0"/>
  </r>
  <r>
    <n v="69123"/>
    <n v="90"/>
    <n v="90"/>
    <n v="90"/>
    <n v="90"/>
    <m/>
    <m/>
    <m/>
    <n v="48678.234697166292"/>
    <s v="90 - espaces libres urbains"/>
    <s v="Esp. en mutation"/>
    <s v="90 - espaces libres urbains"/>
    <s v="Esp. en mutation"/>
    <s v="90 - espaces libres urbains"/>
    <s v="Esp. en mutation"/>
    <x v="2"/>
    <x v="1"/>
    <n v="4.8678234697166296"/>
    <n v="0"/>
    <n v="0"/>
    <n v="0"/>
    <n v="0"/>
    <n v="0"/>
  </r>
  <r>
    <n v="69123"/>
    <n v="90"/>
    <n v="90"/>
    <n v="90"/>
    <n v="11"/>
    <m/>
    <m/>
    <m/>
    <n v="1680.9479568450085"/>
    <s v="90 - espaces libres urbains"/>
    <s v="Esp. en mutation"/>
    <s v="90 - espaces libres urbains"/>
    <s v="Esp. en mutation"/>
    <s v="90 - espaces libres urbains"/>
    <s v="Esp. en mutation"/>
    <x v="0"/>
    <x v="0"/>
    <n v="0.16809479568450086"/>
    <n v="0"/>
    <n v="0"/>
    <n v="1"/>
    <n v="0"/>
    <n v="1"/>
  </r>
  <r>
    <n v="69123"/>
    <n v="90"/>
    <n v="90"/>
    <n v="90"/>
    <n v="90"/>
    <m/>
    <m/>
    <m/>
    <n v="3501.4730231591625"/>
    <s v="90 - espaces libres urbains"/>
    <s v="Esp. en mutation"/>
    <s v="90 - espaces libres urbains"/>
    <s v="Esp. en mutation"/>
    <s v="90 - espaces libres urbains"/>
    <s v="Esp. en mutation"/>
    <x v="2"/>
    <x v="1"/>
    <n v="0.35014730231591623"/>
    <n v="0"/>
    <n v="0"/>
    <n v="0"/>
    <n v="0"/>
    <n v="0"/>
  </r>
  <r>
    <n v="69266"/>
    <n v="90"/>
    <n v="90"/>
    <n v="90"/>
    <n v="11"/>
    <m/>
    <m/>
    <m/>
    <n v="11.198602938199162"/>
    <s v="90 - espaces libres urbains"/>
    <s v="Esp. en mutation"/>
    <s v="90 - espaces libres urbains"/>
    <s v="Esp. en mutation"/>
    <s v="90 - espaces libres urbains"/>
    <s v="Esp. en mutation"/>
    <x v="0"/>
    <x v="0"/>
    <n v="1.1198602938199162E-3"/>
    <n v="0"/>
    <n v="0"/>
    <n v="1"/>
    <n v="0"/>
    <n v="1"/>
  </r>
  <r>
    <n v="69266"/>
    <n v="90"/>
    <n v="90"/>
    <n v="90"/>
    <n v="21"/>
    <m/>
    <m/>
    <m/>
    <n v="2367.0385348217187"/>
    <s v="90 - espaces libres urbains"/>
    <s v="Esp. en mutation"/>
    <s v="90 - espaces libres urbains"/>
    <s v="Esp. en mutation"/>
    <s v="90 - espaces libres urbains"/>
    <s v="Esp. en mutation"/>
    <x v="6"/>
    <x v="2"/>
    <n v="0.23670385348217188"/>
    <n v="0"/>
    <n v="0"/>
    <n v="1"/>
    <n v="0"/>
    <n v="1"/>
  </r>
  <r>
    <n v="69266"/>
    <n v="90"/>
    <n v="90"/>
    <n v="90"/>
    <n v="90"/>
    <m/>
    <m/>
    <m/>
    <n v="6616.3125820801233"/>
    <s v="90 - espaces libres urbains"/>
    <s v="Esp. en mutation"/>
    <s v="90 - espaces libres urbains"/>
    <s v="Esp. en mutation"/>
    <s v="90 - espaces libres urbains"/>
    <s v="Esp. en mutation"/>
    <x v="2"/>
    <x v="1"/>
    <n v="0.66163125820801238"/>
    <n v="0"/>
    <n v="0"/>
    <n v="0"/>
    <n v="0"/>
    <n v="0"/>
  </r>
  <r>
    <n v="69266"/>
    <n v="90"/>
    <n v="90"/>
    <n v="90"/>
    <n v="90"/>
    <m/>
    <m/>
    <m/>
    <n v="3049.8777436546548"/>
    <s v="90 - espaces libres urbains"/>
    <s v="Esp. en mutation"/>
    <s v="90 - espaces libres urbains"/>
    <s v="Esp. en mutation"/>
    <s v="90 - espaces libres urbains"/>
    <s v="Esp. en mutation"/>
    <x v="2"/>
    <x v="1"/>
    <n v="0.30498777436546548"/>
    <n v="0"/>
    <n v="0"/>
    <n v="0"/>
    <n v="0"/>
    <n v="0"/>
  </r>
  <r>
    <n v="69266"/>
    <n v="90"/>
    <n v="90"/>
    <n v="90"/>
    <n v="21"/>
    <m/>
    <m/>
    <m/>
    <n v="2998.396536514188"/>
    <s v="90 - espaces libres urbains"/>
    <s v="Esp. en mutation"/>
    <s v="90 - espaces libres urbains"/>
    <s v="Esp. en mutation"/>
    <s v="90 - espaces libres urbains"/>
    <s v="Esp. en mutation"/>
    <x v="6"/>
    <x v="2"/>
    <n v="0.29983965365141879"/>
    <n v="0"/>
    <n v="0"/>
    <n v="1"/>
    <n v="0"/>
    <n v="1"/>
  </r>
  <r>
    <n v="69266"/>
    <n v="90"/>
    <n v="90"/>
    <n v="90"/>
    <n v="90"/>
    <m/>
    <m/>
    <m/>
    <n v="7891.6531494321462"/>
    <s v="90 - espaces libres urbains"/>
    <s v="Esp. en mutation"/>
    <s v="90 - espaces libres urbains"/>
    <s v="Esp. en mutation"/>
    <s v="90 - espaces libres urbains"/>
    <s v="Esp. en mutation"/>
    <x v="2"/>
    <x v="1"/>
    <n v="0.78916531494321462"/>
    <n v="0"/>
    <n v="0"/>
    <n v="0"/>
    <n v="0"/>
    <n v="0"/>
  </r>
  <r>
    <n v="69266"/>
    <n v="90"/>
    <n v="90"/>
    <n v="90"/>
    <n v="90"/>
    <m/>
    <m/>
    <m/>
    <n v="8982.6427158549886"/>
    <s v="90 - espaces libres urbains"/>
    <s v="Esp. en mutation"/>
    <s v="90 - espaces libres urbains"/>
    <s v="Esp. en mutation"/>
    <s v="90 - espaces libres urbains"/>
    <s v="Esp. en mutation"/>
    <x v="2"/>
    <x v="1"/>
    <n v="0.89826427158549882"/>
    <n v="0"/>
    <n v="0"/>
    <n v="0"/>
    <n v="0"/>
    <n v="0"/>
  </r>
  <r>
    <n v="69266"/>
    <n v="90"/>
    <n v="90"/>
    <n v="90"/>
    <n v="90"/>
    <m/>
    <m/>
    <m/>
    <n v="4220.5830566921422"/>
    <s v="90 - espaces libres urbains"/>
    <s v="Esp. en mutation"/>
    <s v="90 - espaces libres urbains"/>
    <s v="Esp. en mutation"/>
    <s v="90 - espaces libres urbains"/>
    <s v="Esp. en mutation"/>
    <x v="2"/>
    <x v="1"/>
    <n v="0.42205830566921421"/>
    <n v="0"/>
    <n v="0"/>
    <n v="0"/>
    <n v="0"/>
    <n v="0"/>
  </r>
  <r>
    <n v="69266"/>
    <n v="90"/>
    <n v="90"/>
    <n v="90"/>
    <n v="90"/>
    <m/>
    <m/>
    <m/>
    <n v="9517.4933431930076"/>
    <s v="90 - espaces libres urbains"/>
    <s v="Esp. en mutation"/>
    <s v="90 - espaces libres urbains"/>
    <s v="Esp. en mutation"/>
    <s v="90 - espaces libres urbains"/>
    <s v="Esp. en mutation"/>
    <x v="2"/>
    <x v="1"/>
    <n v="0.95174933431930075"/>
    <n v="0"/>
    <n v="0"/>
    <n v="0"/>
    <n v="0"/>
    <n v="0"/>
  </r>
  <r>
    <n v="69123"/>
    <n v="11"/>
    <n v="11"/>
    <n v="11"/>
    <n v="11"/>
    <m/>
    <m/>
    <m/>
    <n v="40152.6350735893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0152635073589353"/>
    <n v="0"/>
    <n v="0"/>
    <n v="0"/>
    <n v="0"/>
    <n v="0"/>
  </r>
  <r>
    <n v="69123"/>
    <n v="11"/>
    <n v="11"/>
    <n v="11"/>
    <n v="11"/>
    <m/>
    <m/>
    <m/>
    <n v="245993.98410838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4.599398410838699"/>
    <n v="0"/>
    <n v="0"/>
    <n v="0"/>
    <n v="0"/>
    <n v="0"/>
  </r>
  <r>
    <n v="69123"/>
    <n v="11"/>
    <n v="11"/>
    <n v="11"/>
    <n v="11"/>
    <m/>
    <m/>
    <m/>
    <n v="27728.98438275370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7728984382753703"/>
    <n v="0"/>
    <n v="0"/>
    <n v="0"/>
    <n v="0"/>
    <n v="0"/>
  </r>
  <r>
    <n v="69123"/>
    <n v="11"/>
    <n v="11"/>
    <n v="11"/>
    <n v="11"/>
    <m/>
    <m/>
    <m/>
    <n v="222447.2557392741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2.244725573927418"/>
    <n v="0"/>
    <n v="0"/>
    <n v="0"/>
    <n v="0"/>
    <n v="0"/>
  </r>
  <r>
    <n v="69123"/>
    <n v="11"/>
    <n v="11"/>
    <n v="11"/>
    <n v="11"/>
    <m/>
    <m/>
    <m/>
    <n v="19222.67037283255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922267037283256"/>
    <n v="0"/>
    <n v="0"/>
    <n v="0"/>
    <n v="0"/>
    <n v="0"/>
  </r>
  <r>
    <n v="69123"/>
    <n v="11"/>
    <n v="11"/>
    <n v="11"/>
    <n v="11"/>
    <m/>
    <m/>
    <m/>
    <n v="27727.98417187104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7727984171871043"/>
    <n v="0"/>
    <n v="0"/>
    <n v="0"/>
    <n v="0"/>
    <n v="0"/>
  </r>
  <r>
    <n v="69123"/>
    <n v="11"/>
    <n v="11"/>
    <n v="11"/>
    <n v="11"/>
    <m/>
    <m/>
    <m/>
    <n v="44781.56426846148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4781564268461489"/>
    <n v="0"/>
    <n v="0"/>
    <n v="0"/>
    <n v="0"/>
    <n v="0"/>
  </r>
  <r>
    <n v="69123"/>
    <n v="11"/>
    <n v="11"/>
    <n v="11"/>
    <n v="11"/>
    <m/>
    <m/>
    <m/>
    <n v="8667.773322887833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86677733228878329"/>
    <n v="0"/>
    <n v="0"/>
    <n v="0"/>
    <n v="0"/>
    <n v="0"/>
  </r>
  <r>
    <n v="69123"/>
    <n v="11"/>
    <n v="11"/>
    <n v="11"/>
    <n v="11"/>
    <m/>
    <m/>
    <m/>
    <n v="13754.09575790225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3754095757902254"/>
    <n v="0"/>
    <n v="0"/>
    <n v="0"/>
    <n v="0"/>
    <n v="0"/>
  </r>
  <r>
    <n v="69123"/>
    <n v="11"/>
    <n v="11"/>
    <n v="11"/>
    <n v="11"/>
    <m/>
    <m/>
    <m/>
    <n v="167804.7247511872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6.780472475118728"/>
    <n v="0"/>
    <n v="0"/>
    <n v="0"/>
    <n v="0"/>
    <n v="0"/>
  </r>
  <r>
    <n v="69123"/>
    <n v="11"/>
    <n v="11"/>
    <n v="11"/>
    <n v="11"/>
    <m/>
    <m/>
    <m/>
    <n v="33393.36820257562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3393368202575622"/>
    <n v="0"/>
    <n v="0"/>
    <n v="0"/>
    <n v="0"/>
    <n v="0"/>
  </r>
  <r>
    <n v="69123"/>
    <n v="11"/>
    <n v="11"/>
    <n v="11"/>
    <n v="11"/>
    <m/>
    <m/>
    <m/>
    <n v="31639.06398120634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1639063981206346"/>
    <n v="0"/>
    <n v="0"/>
    <n v="0"/>
    <n v="0"/>
    <n v="0"/>
  </r>
  <r>
    <n v="69123"/>
    <n v="11"/>
    <n v="11"/>
    <n v="11"/>
    <n v="11"/>
    <m/>
    <m/>
    <m/>
    <n v="10770.78496207809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0770784962078097"/>
    <n v="0"/>
    <n v="0"/>
    <n v="0"/>
    <n v="0"/>
    <n v="0"/>
  </r>
  <r>
    <n v="69123"/>
    <n v="11"/>
    <n v="11"/>
    <n v="11"/>
    <n v="11"/>
    <m/>
    <m/>
    <m/>
    <n v="48972.74960661927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8972749606619272"/>
    <n v="0"/>
    <n v="0"/>
    <n v="0"/>
    <n v="0"/>
    <n v="0"/>
  </r>
  <r>
    <n v="69123"/>
    <n v="11"/>
    <n v="11"/>
    <n v="11"/>
    <n v="11"/>
    <m/>
    <m/>
    <m/>
    <n v="27476.76055558590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7476760555585908"/>
    <n v="0"/>
    <n v="0"/>
    <n v="0"/>
    <n v="0"/>
    <n v="0"/>
  </r>
  <r>
    <n v="69123"/>
    <n v="11"/>
    <n v="11"/>
    <n v="11"/>
    <n v="11"/>
    <m/>
    <m/>
    <m/>
    <n v="98086.38089355408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9.8086380893554086"/>
    <n v="0"/>
    <n v="0"/>
    <n v="0"/>
    <n v="0"/>
    <n v="0"/>
  </r>
  <r>
    <n v="69123"/>
    <n v="11"/>
    <n v="11"/>
    <n v="11"/>
    <n v="11"/>
    <m/>
    <m/>
    <m/>
    <n v="21572.65797303489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1572657973034897"/>
    <n v="0"/>
    <n v="0"/>
    <n v="0"/>
    <n v="0"/>
    <n v="0"/>
  </r>
  <r>
    <n v="69123"/>
    <n v="11"/>
    <n v="11"/>
    <n v="11"/>
    <n v="11"/>
    <m/>
    <m/>
    <m/>
    <n v="342.1544005336513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4215440053365138E-2"/>
    <n v="0"/>
    <n v="0"/>
    <n v="0"/>
    <n v="0"/>
    <n v="0"/>
  </r>
  <r>
    <n v="69123"/>
    <n v="11"/>
    <n v="11"/>
    <n v="11"/>
    <n v="11"/>
    <m/>
    <m/>
    <m/>
    <n v="488.6712397797676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4.886712397797676E-2"/>
    <n v="0"/>
    <n v="0"/>
    <n v="0"/>
    <n v="0"/>
    <n v="0"/>
  </r>
  <r>
    <n v="69123"/>
    <n v="11"/>
    <n v="11"/>
    <n v="11"/>
    <n v="11"/>
    <m/>
    <m/>
    <m/>
    <n v="2.272548122729141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2725481227291416E-4"/>
    <n v="0"/>
    <n v="0"/>
    <n v="0"/>
    <n v="0"/>
    <n v="0"/>
  </r>
  <r>
    <n v="69123"/>
    <n v="11"/>
    <n v="11"/>
    <n v="11"/>
    <n v="11"/>
    <m/>
    <m/>
    <m/>
    <n v="1.2991237723766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2991237723766299E-4"/>
    <n v="0"/>
    <n v="0"/>
    <n v="0"/>
    <n v="0"/>
    <n v="0"/>
  </r>
  <r>
    <n v="69123"/>
    <n v="11"/>
    <n v="11"/>
    <n v="11"/>
    <n v="11"/>
    <m/>
    <m/>
    <m/>
    <n v="94497.8338744187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9.4497833874418724"/>
    <n v="0"/>
    <n v="0"/>
    <n v="0"/>
    <n v="0"/>
    <n v="0"/>
  </r>
  <r>
    <n v="69123"/>
    <n v="11"/>
    <n v="11"/>
    <n v="11"/>
    <n v="11"/>
    <m/>
    <m/>
    <m/>
    <n v="12645.76634933182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2645766349331824"/>
    <n v="0"/>
    <n v="0"/>
    <n v="0"/>
    <n v="0"/>
    <n v="0"/>
  </r>
  <r>
    <n v="69123"/>
    <n v="11"/>
    <n v="11"/>
    <n v="11"/>
    <n v="11"/>
    <m/>
    <m/>
    <m/>
    <n v="50209.3449068825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0209344906882549"/>
    <n v="0"/>
    <n v="0"/>
    <n v="0"/>
    <n v="0"/>
    <n v="0"/>
  </r>
  <r>
    <n v="69123"/>
    <n v="11"/>
    <n v="11"/>
    <n v="11"/>
    <n v="11"/>
    <m/>
    <m/>
    <m/>
    <n v="271.3038857502928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7130388575029279E-2"/>
    <n v="0"/>
    <n v="0"/>
    <n v="0"/>
    <n v="0"/>
    <n v="0"/>
  </r>
  <r>
    <n v="69123"/>
    <n v="11"/>
    <n v="11"/>
    <n v="11"/>
    <n v="11"/>
    <m/>
    <m/>
    <m/>
    <n v="60648.92913620713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.0648929136207128"/>
    <n v="0"/>
    <n v="0"/>
    <n v="0"/>
    <n v="0"/>
    <n v="0"/>
  </r>
  <r>
    <n v="69123"/>
    <n v="11"/>
    <n v="11"/>
    <n v="11"/>
    <n v="11"/>
    <m/>
    <m/>
    <m/>
    <n v="66333.23587185182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.6333235871851821"/>
    <n v="0"/>
    <n v="0"/>
    <n v="0"/>
    <n v="0"/>
    <n v="0"/>
  </r>
  <r>
    <n v="69123"/>
    <n v="11"/>
    <n v="11"/>
    <n v="11"/>
    <n v="11"/>
    <m/>
    <m/>
    <m/>
    <n v="81815.6970726144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8.1815697072614455"/>
    <n v="0"/>
    <n v="0"/>
    <n v="0"/>
    <n v="0"/>
    <n v="0"/>
  </r>
  <r>
    <n v="69123"/>
    <n v="11"/>
    <n v="11"/>
    <n v="11"/>
    <n v="11"/>
    <m/>
    <m/>
    <m/>
    <n v="6140.217463919054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61402174639190543"/>
    <n v="0"/>
    <n v="0"/>
    <n v="0"/>
    <n v="0"/>
    <n v="0"/>
  </r>
  <r>
    <n v="69123"/>
    <n v="11"/>
    <n v="11"/>
    <n v="11"/>
    <n v="11"/>
    <m/>
    <m/>
    <m/>
    <n v="20579.93531289744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0579935312897448"/>
    <n v="0"/>
    <n v="0"/>
    <n v="0"/>
    <n v="0"/>
    <n v="0"/>
  </r>
  <r>
    <n v="69123"/>
    <n v="11"/>
    <n v="11"/>
    <n v="11"/>
    <n v="11"/>
    <m/>
    <m/>
    <m/>
    <n v="2056.266375481672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0.20562663754816726"/>
    <n v="0"/>
    <n v="0"/>
    <n v="0"/>
    <n v="0"/>
    <n v="0"/>
  </r>
  <r>
    <n v="69123"/>
    <n v="90"/>
    <n v="11"/>
    <n v="11"/>
    <n v="11"/>
    <m/>
    <m/>
    <m/>
    <n v="7797.291290543616"/>
    <s v="90 - espaces libres urbains"/>
    <s v="Esp. en mutation"/>
    <s v="11 - zones bâties à prédominance d'habitat"/>
    <s v="Esp. urbain"/>
    <s v="11 - zones bâties à prédominance d'habitat"/>
    <s v="Esp. urbain"/>
    <x v="0"/>
    <x v="0"/>
    <n v="0.77972912905436165"/>
    <n v="1"/>
    <n v="0"/>
    <n v="0"/>
    <n v="1"/>
    <n v="0"/>
  </r>
  <r>
    <n v="69123"/>
    <n v="11"/>
    <n v="11"/>
    <n v="11"/>
    <n v="11"/>
    <m/>
    <m/>
    <m/>
    <n v="0.2109142842537203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1091428425372034E-5"/>
    <n v="0"/>
    <n v="0"/>
    <n v="0"/>
    <n v="0"/>
    <n v="0"/>
  </r>
  <r>
    <n v="69123"/>
    <n v="11"/>
    <n v="11"/>
    <n v="11"/>
    <n v="11"/>
    <m/>
    <m/>
    <m/>
    <n v="0.9299050786386561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9.2990507863865616E-5"/>
    <n v="0"/>
    <n v="0"/>
    <n v="0"/>
    <n v="0"/>
    <n v="0"/>
  </r>
  <r>
    <n v="69123"/>
    <n v="11"/>
    <n v="11"/>
    <n v="11"/>
    <n v="11"/>
    <m/>
    <m/>
    <m/>
    <n v="106.3124614824550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0631246148245508E-2"/>
    <n v="0"/>
    <n v="0"/>
    <n v="0"/>
    <n v="0"/>
    <n v="0"/>
  </r>
  <r>
    <n v="69123"/>
    <n v="11"/>
    <n v="11"/>
    <n v="11"/>
    <n v="11"/>
    <m/>
    <m/>
    <m/>
    <n v="131.6679818495765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316679818495765E-2"/>
    <n v="0"/>
    <n v="0"/>
    <n v="0"/>
    <n v="0"/>
    <n v="0"/>
  </r>
  <r>
    <n v="69123"/>
    <n v="11"/>
    <n v="11"/>
    <n v="11"/>
    <n v="11"/>
    <m/>
    <m/>
    <m/>
    <n v="11165.00230250571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1165002302505711"/>
    <n v="0"/>
    <n v="0"/>
    <n v="0"/>
    <n v="0"/>
    <n v="0"/>
  </r>
  <r>
    <n v="69123"/>
    <n v="11"/>
    <n v="11"/>
    <n v="11"/>
    <n v="11"/>
    <m/>
    <m/>
    <m/>
    <n v="30124.33899676131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0124338996761311"/>
    <n v="0"/>
    <n v="0"/>
    <n v="0"/>
    <n v="0"/>
    <n v="0"/>
  </r>
  <r>
    <n v="69123"/>
    <n v="11"/>
    <n v="11"/>
    <n v="11"/>
    <n v="11"/>
    <m/>
    <m/>
    <m/>
    <n v="130302.4661877150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3.030246618771507"/>
    <n v="0"/>
    <n v="0"/>
    <n v="0"/>
    <n v="0"/>
    <n v="0"/>
  </r>
  <r>
    <n v="69123"/>
    <n v="11"/>
    <n v="11"/>
    <n v="11"/>
    <n v="11"/>
    <m/>
    <m/>
    <m/>
    <n v="30174.17327573700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3.0174173275737006"/>
    <n v="0"/>
    <n v="0"/>
    <n v="0"/>
    <n v="0"/>
    <n v="0"/>
  </r>
  <r>
    <n v="69123"/>
    <n v="11"/>
    <n v="11"/>
    <n v="11"/>
    <n v="11"/>
    <m/>
    <m/>
    <m/>
    <n v="726342.1272307538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72.634212723075393"/>
    <n v="0"/>
    <n v="0"/>
    <n v="0"/>
    <n v="0"/>
    <n v="0"/>
  </r>
  <r>
    <n v="69123"/>
    <n v="11"/>
    <n v="11"/>
    <n v="11"/>
    <n v="11"/>
    <m/>
    <m/>
    <m/>
    <n v="690539.2851552224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9.053928515522244"/>
    <n v="0"/>
    <n v="0"/>
    <n v="0"/>
    <n v="0"/>
    <n v="0"/>
  </r>
  <r>
    <n v="69123"/>
    <n v="11"/>
    <n v="11"/>
    <n v="11"/>
    <n v="11"/>
    <m/>
    <m/>
    <m/>
    <n v="53782.83061631408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3782830616314081"/>
    <n v="0"/>
    <n v="0"/>
    <n v="0"/>
    <n v="0"/>
    <n v="0"/>
  </r>
  <r>
    <n v="69123"/>
    <n v="11"/>
    <n v="11"/>
    <n v="11"/>
    <n v="11"/>
    <m/>
    <m/>
    <m/>
    <n v="71693.740998360023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7.169374099836002"/>
    <n v="0"/>
    <n v="0"/>
    <n v="0"/>
    <n v="0"/>
    <n v="0"/>
  </r>
  <r>
    <n v="69123"/>
    <n v="11"/>
    <n v="11"/>
    <n v="11"/>
    <n v="11"/>
    <m/>
    <m/>
    <m/>
    <n v="76102.67378729194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7.610267378729195"/>
    <n v="0"/>
    <n v="0"/>
    <n v="0"/>
    <n v="0"/>
    <n v="0"/>
  </r>
  <r>
    <n v="69123"/>
    <n v="11"/>
    <n v="11"/>
    <n v="11"/>
    <n v="11"/>
    <m/>
    <m/>
    <m/>
    <n v="231455.37488676622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3.145537488676624"/>
    <n v="0"/>
    <n v="0"/>
    <n v="0"/>
    <n v="0"/>
    <n v="0"/>
  </r>
  <r>
    <n v="69123"/>
    <n v="90"/>
    <n v="11"/>
    <n v="11"/>
    <n v="11"/>
    <m/>
    <m/>
    <m/>
    <n v="7945.6375861536999"/>
    <s v="90 - espaces libres urbains"/>
    <s v="Esp. en mutation"/>
    <s v="11 - zones bâties à prédominance d'habitat"/>
    <s v="Esp. urbain"/>
    <s v="11 - zones bâties à prédominance d'habitat"/>
    <s v="Esp. urbain"/>
    <x v="0"/>
    <x v="0"/>
    <n v="0.79456375861536999"/>
    <n v="1"/>
    <n v="0"/>
    <n v="0"/>
    <n v="1"/>
    <n v="0"/>
  </r>
  <r>
    <n v="69123"/>
    <n v="90"/>
    <n v="11"/>
    <n v="11"/>
    <n v="11"/>
    <m/>
    <m/>
    <m/>
    <n v="9949.9580393224369"/>
    <s v="90 - espaces libres urbains"/>
    <s v="Esp. en mutation"/>
    <s v="11 - zones bâties à prédominance d'habitat"/>
    <s v="Esp. urbain"/>
    <s v="11 - zones bâties à prédominance d'habitat"/>
    <s v="Esp. urbain"/>
    <x v="0"/>
    <x v="0"/>
    <n v="0.99499580393224374"/>
    <n v="1"/>
    <n v="0"/>
    <n v="0"/>
    <n v="1"/>
    <n v="0"/>
  </r>
  <r>
    <n v="69123"/>
    <n v="11"/>
    <n v="11"/>
    <n v="11"/>
    <n v="22"/>
    <m/>
    <m/>
    <m/>
    <n v="0.42841868931911914"/>
    <s v="11 - zones bâties à prédominance d'habitat"/>
    <s v="Esp. urbain"/>
    <s v="11 - zones bâties à prédominance d'habitat"/>
    <s v="Esp. urbain"/>
    <s v="11 - zones bâties à prédominance d'habitat"/>
    <s v="Esp. urbain"/>
    <x v="8"/>
    <x v="2"/>
    <n v="4.2841868931911916E-5"/>
    <n v="0"/>
    <n v="0"/>
    <n v="1"/>
    <n v="0"/>
    <n v="1"/>
  </r>
  <r>
    <n v="69123"/>
    <n v="11"/>
    <n v="11"/>
    <n v="11"/>
    <n v="22"/>
    <m/>
    <m/>
    <m/>
    <n v="21.246612273010868"/>
    <s v="11 - zones bâties à prédominance d'habitat"/>
    <s v="Esp. urbain"/>
    <s v="11 - zones bâties à prédominance d'habitat"/>
    <s v="Esp. urbain"/>
    <s v="11 - zones bâties à prédominance d'habitat"/>
    <s v="Esp. urbain"/>
    <x v="8"/>
    <x v="2"/>
    <n v="2.1246612273010867E-3"/>
    <n v="0"/>
    <n v="0"/>
    <n v="1"/>
    <n v="0"/>
    <n v="1"/>
  </r>
  <r>
    <n v="69123"/>
    <n v="11"/>
    <n v="11"/>
    <n v="11"/>
    <n v="22"/>
    <m/>
    <m/>
    <m/>
    <n v="5455.7483341314392"/>
    <s v="11 - zones bâties à prédominance d'habitat"/>
    <s v="Esp. urbain"/>
    <s v="11 - zones bâties à prédominance d'habitat"/>
    <s v="Esp. urbain"/>
    <s v="11 - zones bâties à prédominance d'habitat"/>
    <s v="Esp. urbain"/>
    <x v="8"/>
    <x v="2"/>
    <n v="0.54557483341314394"/>
    <n v="0"/>
    <n v="0"/>
    <n v="1"/>
    <n v="0"/>
    <n v="1"/>
  </r>
  <r>
    <n v="69123"/>
    <n v="11"/>
    <n v="11"/>
    <n v="11"/>
    <n v="11"/>
    <m/>
    <m/>
    <m/>
    <n v="12293.239328812446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2293239328812446"/>
    <n v="0"/>
    <n v="0"/>
    <n v="0"/>
    <n v="0"/>
    <n v="0"/>
  </r>
  <r>
    <n v="69123"/>
    <n v="11"/>
    <n v="11"/>
    <n v="11"/>
    <n v="11"/>
    <m/>
    <m/>
    <m/>
    <n v="16477.873595612458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6477873595612458"/>
    <n v="0"/>
    <n v="0"/>
    <n v="0"/>
    <n v="0"/>
    <n v="0"/>
  </r>
  <r>
    <n v="69123"/>
    <n v="11"/>
    <n v="11"/>
    <n v="11"/>
    <n v="11"/>
    <m/>
    <m/>
    <m/>
    <n v="14554.95662707033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455495662707033"/>
    <n v="0"/>
    <n v="0"/>
    <n v="0"/>
    <n v="0"/>
    <n v="0"/>
  </r>
  <r>
    <n v="69123"/>
    <n v="11"/>
    <n v="11"/>
    <n v="11"/>
    <n v="11"/>
    <m/>
    <m/>
    <m/>
    <n v="23482.96162697182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3482961626971819"/>
    <n v="0"/>
    <n v="0"/>
    <n v="0"/>
    <n v="0"/>
    <n v="0"/>
  </r>
  <r>
    <n v="69123"/>
    <n v="11"/>
    <n v="11"/>
    <n v="11"/>
    <n v="11"/>
    <m/>
    <m/>
    <m/>
    <n v="56403.91026917110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5.6403910269171105"/>
    <n v="0"/>
    <n v="0"/>
    <n v="0"/>
    <n v="0"/>
    <n v="0"/>
  </r>
  <r>
    <n v="69123"/>
    <n v="11"/>
    <n v="11"/>
    <n v="11"/>
    <n v="11"/>
    <m/>
    <m/>
    <m/>
    <n v="66246.072441778815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6.6246072441778816"/>
    <n v="0"/>
    <n v="0"/>
    <n v="0"/>
    <n v="0"/>
    <n v="0"/>
  </r>
  <r>
    <n v="69123"/>
    <n v="11"/>
    <n v="11"/>
    <n v="11"/>
    <n v="11"/>
    <m/>
    <m/>
    <m/>
    <n v="15752.520425325367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.5752520425325367"/>
    <n v="0"/>
    <n v="0"/>
    <n v="0"/>
    <n v="0"/>
    <n v="0"/>
  </r>
  <r>
    <n v="69123"/>
    <n v="11"/>
    <n v="11"/>
    <n v="11"/>
    <n v="11"/>
    <m/>
    <m/>
    <m/>
    <n v="25746.028786086259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2.5746028786086259"/>
    <n v="0"/>
    <n v="0"/>
    <n v="0"/>
    <n v="0"/>
    <n v="0"/>
  </r>
  <r>
    <n v="69123"/>
    <n v="11"/>
    <n v="11"/>
    <n v="11"/>
    <n v="11"/>
    <m/>
    <m/>
    <m/>
    <n v="146312.75586721941"/>
    <s v="11 - zones bâties à prédominance d'habitat"/>
    <s v="Esp. urbain"/>
    <s v="11 - zones bâties à prédominance d'habitat"/>
    <s v="Esp. urbain"/>
    <s v="11 - zones bâties à prédominance d'habitat"/>
    <s v="Esp. urbain"/>
    <x v="0"/>
    <x v="0"/>
    <n v="14.631275586721941"/>
    <n v="0"/>
    <n v="0"/>
    <n v="0"/>
    <n v="0"/>
    <n v="0"/>
  </r>
  <r>
    <n v="69123"/>
    <n v="21"/>
    <n v="21"/>
    <n v="21"/>
    <n v="22"/>
    <m/>
    <m/>
    <m/>
    <n v="513.72469619798517"/>
    <s v="21 - zones d'activités économiques"/>
    <s v="Activités"/>
    <s v="21 - zones d'activités économiques"/>
    <s v="Activités"/>
    <s v="21 - zones d'activités économiques"/>
    <s v="Activités"/>
    <x v="8"/>
    <x v="2"/>
    <n v="5.1372469619798515E-2"/>
    <n v="0"/>
    <n v="0"/>
    <n v="0"/>
    <n v="0"/>
    <n v="0"/>
  </r>
  <r>
    <n v="69123"/>
    <n v="22"/>
    <n v="22"/>
    <n v="22"/>
    <n v="22"/>
    <m/>
    <m/>
    <m/>
    <n v="28365.622734867196"/>
    <s v="22 - infra. routières et ferroviaires"/>
    <s v="Activités"/>
    <s v="22 - infra. routières et ferroviaires"/>
    <s v="Activités"/>
    <s v="22 - infra. routières et ferroviaires"/>
    <s v="Activités"/>
    <x v="8"/>
    <x v="2"/>
    <n v="2.8365622734867197"/>
    <n v="0"/>
    <n v="0"/>
    <n v="0"/>
    <n v="0"/>
    <n v="0"/>
  </r>
  <r>
    <n v="69123"/>
    <n v="22"/>
    <n v="22"/>
    <n v="22"/>
    <n v="22"/>
    <m/>
    <m/>
    <m/>
    <n v="249795.53575569001"/>
    <s v="22 - infra. routières et ferroviaires"/>
    <s v="Activités"/>
    <s v="22 - infra. routières et ferroviaires"/>
    <s v="Activités"/>
    <s v="22 - infra. routières et ferroviaires"/>
    <s v="Activités"/>
    <x v="8"/>
    <x v="2"/>
    <n v="24.979553575569"/>
    <n v="0"/>
    <n v="0"/>
    <n v="0"/>
    <n v="0"/>
    <n v="0"/>
  </r>
  <r>
    <n v="69123"/>
    <n v="22"/>
    <n v="22"/>
    <n v="22"/>
    <n v="22"/>
    <m/>
    <m/>
    <m/>
    <n v="248496.46667703922"/>
    <s v="22 - infra. routières et ferroviaires"/>
    <s v="Activités"/>
    <s v="22 - infra. routières et ferroviaires"/>
    <s v="Activités"/>
    <s v="22 - infra. routières et ferroviaires"/>
    <s v="Activités"/>
    <x v="8"/>
    <x v="2"/>
    <n v="24.849646667703922"/>
    <n v="0"/>
    <n v="0"/>
    <n v="0"/>
    <n v="0"/>
    <n v="0"/>
  </r>
  <r>
    <n v="69123"/>
    <n v="22"/>
    <n v="22"/>
    <n v="22"/>
    <n v="22"/>
    <m/>
    <m/>
    <m/>
    <n v="5900.9657891994802"/>
    <s v="22 - infra. routières et ferroviaires"/>
    <s v="Activités"/>
    <s v="22 - infra. routières et ferroviaires"/>
    <s v="Activités"/>
    <s v="22 - infra. routières et ferroviaires"/>
    <s v="Activités"/>
    <x v="8"/>
    <x v="2"/>
    <n v="0.59009657891994804"/>
    <n v="0"/>
    <n v="0"/>
    <n v="0"/>
    <n v="0"/>
    <n v="0"/>
  </r>
  <r>
    <n v="69123"/>
    <n v="22"/>
    <n v="22"/>
    <n v="22"/>
    <n v="22"/>
    <m/>
    <m/>
    <m/>
    <n v="69447.675902807066"/>
    <s v="22 - infra. routières et ferroviaires"/>
    <s v="Activités"/>
    <s v="22 - infra. routières et ferroviaires"/>
    <s v="Activités"/>
    <s v="22 - infra. routières et ferroviaires"/>
    <s v="Activités"/>
    <x v="8"/>
    <x v="2"/>
    <n v="6.9447675902807067"/>
    <n v="0"/>
    <n v="0"/>
    <n v="0"/>
    <n v="0"/>
    <n v="0"/>
  </r>
  <r>
    <n v="69123"/>
    <n v="22"/>
    <n v="22"/>
    <n v="22"/>
    <n v="22"/>
    <m/>
    <m/>
    <m/>
    <n v="172113.6056262468"/>
    <s v="22 - infra. routières et ferroviaires"/>
    <s v="Activités"/>
    <s v="22 - infra. routières et ferroviaires"/>
    <s v="Activités"/>
    <s v="22 - infra. routières et ferroviaires"/>
    <s v="Activités"/>
    <x v="8"/>
    <x v="2"/>
    <n v="17.21136056262468"/>
    <n v="0"/>
    <n v="0"/>
    <n v="0"/>
    <n v="0"/>
    <n v="0"/>
  </r>
  <r>
    <n v="69123"/>
    <n v="22"/>
    <n v="22"/>
    <n v="22"/>
    <n v="22"/>
    <m/>
    <m/>
    <m/>
    <n v="37290.917394177348"/>
    <s v="22 - infra. routières et ferroviaires"/>
    <s v="Activités"/>
    <s v="22 - infra. routières et ferroviaires"/>
    <s v="Activités"/>
    <s v="22 - infra. routières et ferroviaires"/>
    <s v="Activités"/>
    <x v="8"/>
    <x v="2"/>
    <n v="3.729091739417735"/>
    <n v="0"/>
    <n v="0"/>
    <n v="0"/>
    <n v="0"/>
    <n v="0"/>
  </r>
  <r>
    <n v="69123"/>
    <n v="22"/>
    <n v="22"/>
    <n v="22"/>
    <n v="22"/>
    <m/>
    <m/>
    <m/>
    <n v="11642.008610684234"/>
    <s v="22 - infra. routières et ferroviaires"/>
    <s v="Activités"/>
    <s v="22 - infra. routières et ferroviaires"/>
    <s v="Activités"/>
    <s v="22 - infra. routières et ferroviaires"/>
    <s v="Activités"/>
    <x v="8"/>
    <x v="2"/>
    <n v="1.1642008610684234"/>
    <n v="0"/>
    <n v="0"/>
    <n v="0"/>
    <n v="0"/>
    <n v="0"/>
  </r>
  <r>
    <n v="69123"/>
    <n v="22"/>
    <n v="22"/>
    <n v="22"/>
    <n v="22"/>
    <m/>
    <m/>
    <m/>
    <n v="38.182301861648568"/>
    <s v="22 - infra. routières et ferroviaires"/>
    <s v="Activités"/>
    <s v="22 - infra. routières et ferroviaires"/>
    <s v="Activités"/>
    <s v="22 - infra. routières et ferroviaires"/>
    <s v="Activités"/>
    <x v="8"/>
    <x v="2"/>
    <n v="3.8182301861648567E-3"/>
    <n v="0"/>
    <n v="0"/>
    <n v="0"/>
    <n v="0"/>
    <n v="0"/>
  </r>
  <r>
    <n v="69123"/>
    <n v="22"/>
    <n v="22"/>
    <n v="22"/>
    <n v="22"/>
    <m/>
    <m/>
    <m/>
    <n v="76.34516965301205"/>
    <s v="22 - infra. routières et ferroviaires"/>
    <s v="Activités"/>
    <s v="22 - infra. routières et ferroviaires"/>
    <s v="Activités"/>
    <s v="22 - infra. routières et ferroviaires"/>
    <s v="Activités"/>
    <x v="8"/>
    <x v="2"/>
    <n v="7.6345169653012053E-3"/>
    <n v="0"/>
    <n v="0"/>
    <n v="0"/>
    <n v="0"/>
    <n v="0"/>
  </r>
  <r>
    <n v="69123"/>
    <n v="22"/>
    <n v="22"/>
    <n v="22"/>
    <n v="22"/>
    <m/>
    <m/>
    <m/>
    <n v="0.16916242978454349"/>
    <s v="22 - infra. routières et ferroviaires"/>
    <s v="Activités"/>
    <s v="22 - infra. routières et ferroviaires"/>
    <s v="Activités"/>
    <s v="22 - infra. routières et ferroviaires"/>
    <s v="Activités"/>
    <x v="8"/>
    <x v="2"/>
    <n v="1.6916242978454348E-5"/>
    <n v="0"/>
    <n v="0"/>
    <n v="0"/>
    <n v="0"/>
    <n v="0"/>
  </r>
  <r>
    <n v="69123"/>
    <n v="22"/>
    <n v="22"/>
    <n v="22"/>
    <n v="22"/>
    <m/>
    <m/>
    <m/>
    <n v="23.519727800098167"/>
    <s v="22 - infra. routières et ferroviaires"/>
    <s v="Activités"/>
    <s v="22 - infra. routières et ferroviaires"/>
    <s v="Activités"/>
    <s v="22 - infra. routières et ferroviaires"/>
    <s v="Activités"/>
    <x v="8"/>
    <x v="2"/>
    <n v="2.3519727800098166E-3"/>
    <n v="0"/>
    <n v="0"/>
    <n v="0"/>
    <n v="0"/>
    <n v="0"/>
  </r>
  <r>
    <n v="69123"/>
    <n v="22"/>
    <n v="22"/>
    <n v="22"/>
    <n v="22"/>
    <m/>
    <m/>
    <m/>
    <n v="1473673.0657329701"/>
    <s v="22 - infra. routières et ferroviaires"/>
    <s v="Activités"/>
    <s v="22 - infra. routières et ferroviaires"/>
    <s v="Activités"/>
    <s v="22 - infra. routières et ferroviaires"/>
    <s v="Activités"/>
    <x v="8"/>
    <x v="2"/>
    <n v="147.36730657329701"/>
    <n v="0"/>
    <n v="0"/>
    <n v="0"/>
    <n v="0"/>
    <n v="0"/>
  </r>
  <r>
    <n v="69123"/>
    <n v="22"/>
    <n v="22"/>
    <n v="22"/>
    <n v="22"/>
    <m/>
    <m/>
    <m/>
    <n v="29505.235832387752"/>
    <s v="22 - infra. routières et ferroviaires"/>
    <s v="Activités"/>
    <s v="22 - infra. routières et ferroviaires"/>
    <s v="Activités"/>
    <s v="22 - infra. routières et ferroviaires"/>
    <s v="Activités"/>
    <x v="8"/>
    <x v="2"/>
    <n v="2.9505235832387751"/>
    <n v="0"/>
    <n v="0"/>
    <n v="0"/>
    <n v="0"/>
    <n v="0"/>
  </r>
  <r>
    <n v="69123"/>
    <n v="22"/>
    <n v="22"/>
    <n v="22"/>
    <n v="22"/>
    <m/>
    <m/>
    <m/>
    <n v="72646.94639694097"/>
    <s v="22 - infra. routières et ferroviaires"/>
    <s v="Activités"/>
    <s v="22 - infra. routières et ferroviaires"/>
    <s v="Activités"/>
    <s v="22 - infra. routières et ferroviaires"/>
    <s v="Activités"/>
    <x v="8"/>
    <x v="2"/>
    <n v="7.2646946396940972"/>
    <n v="0"/>
    <n v="0"/>
    <n v="0"/>
    <n v="0"/>
    <n v="0"/>
  </r>
  <r>
    <n v="69123"/>
    <n v="22"/>
    <n v="22"/>
    <n v="22"/>
    <n v="22"/>
    <m/>
    <m/>
    <m/>
    <n v="47874.005612146866"/>
    <s v="22 - infra. routières et ferroviaires"/>
    <s v="Activités"/>
    <s v="22 - infra. routières et ferroviaires"/>
    <s v="Activités"/>
    <s v="22 - infra. routières et ferroviaires"/>
    <s v="Activités"/>
    <x v="8"/>
    <x v="2"/>
    <n v="4.787400561214687"/>
    <n v="0"/>
    <n v="0"/>
    <n v="0"/>
    <n v="0"/>
    <n v="0"/>
  </r>
  <r>
    <n v="69123"/>
    <n v="22"/>
    <n v="22"/>
    <n v="22"/>
    <n v="22"/>
    <m/>
    <m/>
    <m/>
    <n v="17486.053298623126"/>
    <s v="22 - infra. routières et ferroviaires"/>
    <s v="Activités"/>
    <s v="22 - infra. routières et ferroviaires"/>
    <s v="Activités"/>
    <s v="22 - infra. routières et ferroviaires"/>
    <s v="Activités"/>
    <x v="8"/>
    <x v="2"/>
    <n v="1.7486053298623125"/>
    <n v="0"/>
    <n v="0"/>
    <n v="0"/>
    <n v="0"/>
    <n v="0"/>
  </r>
  <r>
    <n v="69266"/>
    <n v="22"/>
    <n v="22"/>
    <n v="22"/>
    <n v="22"/>
    <m/>
    <m/>
    <m/>
    <n v="38444.69497576759"/>
    <s v="22 - infra. routières et ferroviaires"/>
    <s v="Activités"/>
    <s v="22 - infra. routières et ferroviaires"/>
    <s v="Activités"/>
    <s v="22 - infra. routières et ferroviaires"/>
    <s v="Activités"/>
    <x v="8"/>
    <x v="2"/>
    <n v="3.844469497576759"/>
    <n v="0"/>
    <n v="0"/>
    <n v="0"/>
    <n v="0"/>
    <n v="0"/>
  </r>
  <r>
    <n v="69266"/>
    <n v="22"/>
    <n v="22"/>
    <n v="22"/>
    <n v="22"/>
    <m/>
    <m/>
    <m/>
    <n v="57340.854119665863"/>
    <s v="22 - infra. routières et ferroviaires"/>
    <s v="Activités"/>
    <s v="22 - infra. routières et ferroviaires"/>
    <s v="Activités"/>
    <s v="22 - infra. routières et ferroviaires"/>
    <s v="Activités"/>
    <x v="8"/>
    <x v="2"/>
    <n v="5.7340854119665865"/>
    <n v="0"/>
    <n v="0"/>
    <n v="0"/>
    <n v="0"/>
    <n v="0"/>
  </r>
  <r>
    <n v="69266"/>
    <n v="22"/>
    <n v="22"/>
    <n v="22"/>
    <n v="22"/>
    <m/>
    <m/>
    <m/>
    <n v="8586.1685008359746"/>
    <s v="22 - infra. routières et ferroviaires"/>
    <s v="Activités"/>
    <s v="22 - infra. routières et ferroviaires"/>
    <s v="Activités"/>
    <s v="22 - infra. routières et ferroviaires"/>
    <s v="Activités"/>
    <x v="8"/>
    <x v="2"/>
    <n v="0.85861685008359745"/>
    <n v="0"/>
    <n v="0"/>
    <n v="0"/>
    <n v="0"/>
    <n v="0"/>
  </r>
  <r>
    <n v="69266"/>
    <n v="22"/>
    <n v="22"/>
    <n v="22"/>
    <n v="22"/>
    <m/>
    <m/>
    <m/>
    <n v="9167.4871607763071"/>
    <s v="22 - infra. routières et ferroviaires"/>
    <s v="Activités"/>
    <s v="22 - infra. routières et ferroviaires"/>
    <s v="Activités"/>
    <s v="22 - infra. routières et ferroviaires"/>
    <s v="Activités"/>
    <x v="8"/>
    <x v="2"/>
    <n v="0.91674871607763075"/>
    <n v="0"/>
    <n v="0"/>
    <n v="0"/>
    <n v="0"/>
    <n v="0"/>
  </r>
  <r>
    <n v="69266"/>
    <n v="22"/>
    <n v="22"/>
    <n v="22"/>
    <n v="22"/>
    <m/>
    <m/>
    <m/>
    <n v="699314.79104104463"/>
    <s v="22 - infra. routières et ferroviaires"/>
    <s v="Activités"/>
    <s v="22 - infra. routières et ferroviaires"/>
    <s v="Activités"/>
    <s v="22 - infra. routières et ferroviaires"/>
    <s v="Activités"/>
    <x v="8"/>
    <x v="2"/>
    <n v="69.931479104104469"/>
    <n v="0"/>
    <n v="0"/>
    <n v="0"/>
    <n v="0"/>
    <n v="0"/>
  </r>
  <r>
    <n v="69266"/>
    <n v="22"/>
    <n v="22"/>
    <n v="22"/>
    <n v="22"/>
    <m/>
    <m/>
    <m/>
    <n v="20683.093232383093"/>
    <s v="22 - infra. routières et ferroviaires"/>
    <s v="Activités"/>
    <s v="22 - infra. routières et ferroviaires"/>
    <s v="Activités"/>
    <s v="22 - infra. routières et ferroviaires"/>
    <s v="Activités"/>
    <x v="8"/>
    <x v="2"/>
    <n v="2.0683093232383092"/>
    <n v="0"/>
    <n v="0"/>
    <n v="0"/>
    <n v="0"/>
    <n v="0"/>
  </r>
  <r>
    <n v="69123"/>
    <n v="22"/>
    <n v="22"/>
    <n v="22"/>
    <n v="22"/>
    <m/>
    <m/>
    <m/>
    <n v="12319.912673050578"/>
    <s v="22 - infra. routières et ferroviaires"/>
    <s v="Activités"/>
    <s v="22 - infra. routières et ferroviaires"/>
    <s v="Activités"/>
    <s v="22 - infra. routières et ferroviaires"/>
    <s v="Activités"/>
    <x v="8"/>
    <x v="2"/>
    <n v="1.2319912673050577"/>
    <n v="0"/>
    <n v="0"/>
    <n v="0"/>
    <n v="0"/>
    <n v="0"/>
  </r>
  <r>
    <n v="69123"/>
    <n v="22"/>
    <n v="22"/>
    <n v="22"/>
    <n v="22"/>
    <m/>
    <m/>
    <m/>
    <n v="1119924.9337838255"/>
    <s v="22 - infra. routières et ferroviaires"/>
    <s v="Activités"/>
    <s v="22 - infra. routières et ferroviaires"/>
    <s v="Activités"/>
    <s v="22 - infra. routières et ferroviaires"/>
    <s v="Activités"/>
    <x v="8"/>
    <x v="2"/>
    <n v="111.99249337838255"/>
    <n v="0"/>
    <n v="0"/>
    <n v="0"/>
    <n v="0"/>
    <n v="0"/>
  </r>
  <r>
    <n v="69123"/>
    <n v="22"/>
    <n v="22"/>
    <n v="22"/>
    <n v="22"/>
    <m/>
    <m/>
    <m/>
    <n v="319714.10526156652"/>
    <s v="22 - infra. routières et ferroviaires"/>
    <s v="Activités"/>
    <s v="22 - infra. routières et ferroviaires"/>
    <s v="Activités"/>
    <s v="22 - infra. routières et ferroviaires"/>
    <s v="Activités"/>
    <x v="8"/>
    <x v="2"/>
    <n v="31.971410526156653"/>
    <n v="0"/>
    <n v="0"/>
    <n v="0"/>
    <n v="0"/>
    <n v="0"/>
  </r>
  <r>
    <n v="69123"/>
    <n v="22"/>
    <n v="22"/>
    <n v="22"/>
    <n v="22"/>
    <m/>
    <m/>
    <m/>
    <n v="10206.150496374263"/>
    <s v="22 - infra. routières et ferroviaires"/>
    <s v="Activités"/>
    <s v="22 - infra. routières et ferroviaires"/>
    <s v="Activités"/>
    <s v="22 - infra. routières et ferroviaires"/>
    <s v="Activités"/>
    <x v="8"/>
    <x v="2"/>
    <n v="1.0206150496374262"/>
    <n v="0"/>
    <n v="0"/>
    <n v="0"/>
    <n v="0"/>
    <n v="0"/>
  </r>
  <r>
    <n v="69123"/>
    <n v="22"/>
    <n v="22"/>
    <n v="22"/>
    <n v="22"/>
    <m/>
    <m/>
    <m/>
    <n v="601.36971212554909"/>
    <s v="22 - infra. routières et ferroviaires"/>
    <s v="Activités"/>
    <s v="22 - infra. routières et ferroviaires"/>
    <s v="Activités"/>
    <s v="22 - infra. routières et ferroviaires"/>
    <s v="Activités"/>
    <x v="8"/>
    <x v="2"/>
    <n v="6.0136971212554909E-2"/>
    <n v="0"/>
    <n v="0"/>
    <n v="0"/>
    <n v="0"/>
    <n v="0"/>
  </r>
  <r>
    <n v="69266"/>
    <n v="22"/>
    <n v="22"/>
    <n v="22"/>
    <n v="22"/>
    <m/>
    <m/>
    <m/>
    <n v="32011.744583570438"/>
    <s v="22 - infra. routières et ferroviaires"/>
    <s v="Activités"/>
    <s v="22 - infra. routières et ferroviaires"/>
    <s v="Activités"/>
    <s v="22 - infra. routières et ferroviaires"/>
    <s v="Activités"/>
    <x v="8"/>
    <x v="2"/>
    <n v="3.2011744583570438"/>
    <n v="0"/>
    <n v="0"/>
    <n v="0"/>
    <n v="0"/>
    <n v="0"/>
  </r>
  <r>
    <n v="69123"/>
    <n v="22"/>
    <n v="22"/>
    <n v="31"/>
    <n v="22"/>
    <m/>
    <m/>
    <m/>
    <n v="16591.018024835485"/>
    <s v="22 - infra. routières et ferroviaires"/>
    <s v="Activités"/>
    <s v="22 - infra. routières et ferroviaires"/>
    <s v="Activités"/>
    <s v="31 - extraction de matériaux, décharges, chantiers"/>
    <s v="Esp. en mutation"/>
    <x v="8"/>
    <x v="2"/>
    <n v="1.6591018024835484"/>
    <n v="0"/>
    <n v="1"/>
    <n v="1"/>
    <n v="1"/>
    <n v="0"/>
  </r>
  <r>
    <n v="69123"/>
    <n v="41"/>
    <n v="41"/>
    <n v="31"/>
    <n v="11"/>
    <m/>
    <m/>
    <m/>
    <n v="14106.523928590563"/>
    <s v="41 - espaces verts (parcs, jardins)"/>
    <s v="Esp. urbain"/>
    <s v="41 - espaces verts (parcs, jardins)"/>
    <s v="Esp. urbain"/>
    <s v="31 - extraction de matériaux, décharges, chantiers"/>
    <s v="Esp. en mutation"/>
    <x v="0"/>
    <x v="0"/>
    <n v="1.4106523928590562"/>
    <n v="0"/>
    <n v="1"/>
    <n v="1"/>
    <n v="1"/>
    <n v="0"/>
  </r>
  <r>
    <n v="69123"/>
    <n v="41"/>
    <n v="41"/>
    <n v="41"/>
    <n v="11"/>
    <m/>
    <m/>
    <m/>
    <n v="7830.2182518188019"/>
    <s v="41 - espaces verts (parcs, jardins)"/>
    <s v="Esp. urbain"/>
    <s v="41 - espaces verts (parcs, jardins)"/>
    <s v="Esp. urbain"/>
    <s v="41 - espaces verts (parcs, jardins)"/>
    <s v="Esp. urbain"/>
    <x v="0"/>
    <x v="0"/>
    <n v="0.78302182518188024"/>
    <n v="0"/>
    <n v="0"/>
    <n v="0"/>
    <n v="0"/>
    <n v="0"/>
  </r>
  <r>
    <n v="69123"/>
    <n v="61"/>
    <n v="61"/>
    <n v="61"/>
    <n v="11"/>
    <m/>
    <m/>
    <m/>
    <n v="5964.6539869955986"/>
    <s v="61 - feuillus dominants"/>
    <s v="Esp. naturel"/>
    <s v="61 - feuillus dominants"/>
    <s v="Esp. naturel"/>
    <s v="61 - feuillus dominants"/>
    <s v="Esp. naturel"/>
    <x v="0"/>
    <x v="0"/>
    <n v="0.59646539869955983"/>
    <n v="0"/>
    <n v="0"/>
    <n v="1"/>
    <n v="0"/>
    <n v="1"/>
  </r>
  <r>
    <n v="69123"/>
    <n v="81"/>
    <n v="81"/>
    <n v="81"/>
    <n v="81"/>
    <m/>
    <m/>
    <m/>
    <n v="69225.488607142091"/>
    <s v="81 - cours et voies d'eau"/>
    <s v="Esp. naturel"/>
    <s v="81 - cours et voies d'eau"/>
    <s v="Esp. naturel"/>
    <s v="81 - cours et voies d'eau"/>
    <s v="Esp. naturel"/>
    <x v="15"/>
    <x v="3"/>
    <n v="6.9225488607142092"/>
    <n v="0"/>
    <n v="0"/>
    <n v="0"/>
    <n v="0"/>
    <n v="0"/>
  </r>
  <r>
    <n v="69123"/>
    <n v="81"/>
    <n v="81"/>
    <n v="81"/>
    <n v="81"/>
    <m/>
    <m/>
    <m/>
    <n v="729724.47924549552"/>
    <s v="81 - cours et voies d'eau"/>
    <s v="Esp. naturel"/>
    <s v="81 - cours et voies d'eau"/>
    <s v="Esp. naturel"/>
    <s v="81 - cours et voies d'eau"/>
    <s v="Esp. naturel"/>
    <x v="15"/>
    <x v="3"/>
    <n v="72.972447924549556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2" cacheId="28" applyNumberFormats="0" applyBorderFormats="0" applyFontFormats="0" applyPatternFormats="0" applyAlignmentFormats="0" applyWidthHeightFormats="1" dataCaption="Valeurs" updatedVersion="5" minRefreshableVersion="3" useAutoFormatting="1" itemPrintTitles="1" createdVersion="5" indent="0" outline="1" outlineData="1" multipleFieldFilters="0">
  <location ref="J3:K26" firstHeaderRow="1" firstDataRow="1" firstDataCol="1"/>
  <pivotFields count="23">
    <pivotField showAll="0"/>
    <pivotField showAll="0"/>
    <pivotField showAll="0"/>
    <pivotField showAll="0"/>
    <pivotField showAll="0"/>
    <pivotField showAll="0"/>
    <pivotField showAll="0"/>
    <pivotField showAll="0"/>
    <pivotField numFmtId="168"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0"/>
        <item x="4"/>
        <item x="6"/>
        <item x="8"/>
        <item x="7"/>
        <item x="1"/>
        <item x="3"/>
        <item x="5"/>
        <item x="10"/>
        <item x="12"/>
        <item x="13"/>
        <item x="14"/>
        <item x="9"/>
        <item x="11"/>
        <item x="15"/>
        <item x="16"/>
        <item x="2"/>
        <item t="default"/>
      </items>
    </pivotField>
    <pivotField axis="axisRow" showAll="0">
      <items count="6">
        <item x="0"/>
        <item x="2"/>
        <item x="4"/>
        <item x="3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2">
    <field x="16"/>
    <field x="15"/>
  </rowFields>
  <rowItems count="23">
    <i>
      <x/>
    </i>
    <i r="1">
      <x/>
    </i>
    <i r="1">
      <x v="1"/>
    </i>
    <i r="1">
      <x v="6"/>
    </i>
    <i r="1">
      <x v="7"/>
    </i>
    <i>
      <x v="1"/>
    </i>
    <i r="1">
      <x v="2"/>
    </i>
    <i r="1">
      <x v="3"/>
    </i>
    <i r="1">
      <x v="4"/>
    </i>
    <i>
      <x v="2"/>
    </i>
    <i r="1">
      <x v="8"/>
    </i>
    <i>
      <x v="3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4"/>
    </i>
    <i r="1">
      <x v="5"/>
    </i>
    <i r="1">
      <x v="16"/>
    </i>
    <i t="grand">
      <x/>
    </i>
  </rowItems>
  <colItems count="1">
    <i/>
  </colItems>
  <dataFields count="1">
    <dataField name="Somme de ha" fld="17" baseField="16" baseItem="0" numFmtId="41"/>
  </dataFields>
  <formats count="2">
    <format dxfId="21">
      <pivotArea collapsedLevelsAreSubtotals="1" fieldPosition="0">
        <references count="1">
          <reference field="16" count="1">
            <x v="1"/>
          </reference>
        </references>
      </pivotArea>
    </format>
    <format dxfId="2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16" cacheId="24" applyNumberFormats="0" applyBorderFormats="0" applyFontFormats="0" applyPatternFormats="0" applyAlignmentFormats="0" applyWidthHeightFormats="1" dataCaption="Valeurs" updatedVersion="5" minRefreshableVersion="3" showCalcMbrs="0" useAutoFormatting="1" itemPrintTitles="1" createdVersion="3" indent="0" outline="1" outlineData="1" multipleFieldFilters="0">
  <location ref="G3:H24" firstHeaderRow="1" firstDataRow="1" firstDataCol="1"/>
  <pivotFields count="22">
    <pivotField showAll="0" defaultSubtotal="0"/>
    <pivotField numFmtId="1" showAll="0"/>
    <pivotField numFmtId="1" showAll="0"/>
    <pivotField numFmtId="1" showAll="0"/>
    <pivotField showAll="0" defaultSubtotal="0"/>
    <pivotField numFmtId="1" showAll="0"/>
    <pivotField numFmtId="1" showAll="0"/>
    <pivotField showAll="0" defaultSubtotal="0"/>
    <pivotField numFmtId="164" showAll="0"/>
    <pivotField showAll="0"/>
    <pivotField showAll="0"/>
    <pivotField showAll="0"/>
    <pivotField showAll="0"/>
    <pivotField axis="axisRow" showAll="0">
      <items count="29">
        <item x="0"/>
        <item x="1"/>
        <item x="2"/>
        <item x="3"/>
        <item x="4"/>
        <item m="1" x="18"/>
        <item x="5"/>
        <item x="6"/>
        <item x="7"/>
        <item x="8"/>
        <item m="1" x="23"/>
        <item x="9"/>
        <item m="1" x="16"/>
        <item m="1" x="22"/>
        <item m="1" x="24"/>
        <item x="10"/>
        <item x="11"/>
        <item m="1" x="25"/>
        <item x="12"/>
        <item x="13"/>
        <item x="14"/>
        <item m="1" x="21"/>
        <item x="15"/>
        <item m="1" x="26"/>
        <item m="1" x="19"/>
        <item m="1" x="20"/>
        <item m="1" x="27"/>
        <item m="1" x="17"/>
        <item t="default"/>
      </items>
    </pivotField>
    <pivotField axis="axisRow" showAll="0">
      <items count="8">
        <item x="0"/>
        <item x="1"/>
        <item x="3"/>
        <item x="4"/>
        <item x="2"/>
        <item h="1" m="1" x="6"/>
        <item h="1" x="5"/>
        <item t="default"/>
      </items>
    </pivotField>
    <pivotField showAll="0" defaultSubtotal="0"/>
    <pivotField showAll="0" defaultSubtotal="0"/>
    <pivotField dataField="1" numFmtId="165" showAll="0"/>
    <pivotField showAll="0"/>
    <pivotField showAll="0"/>
    <pivotField showAll="0" defaultSubtotal="0"/>
    <pivotField showAll="0"/>
  </pivotFields>
  <rowFields count="2">
    <field x="14"/>
    <field x="13"/>
  </rowFields>
  <rowItems count="21">
    <i>
      <x/>
    </i>
    <i r="1">
      <x/>
    </i>
    <i r="1">
      <x v="1"/>
    </i>
    <i r="1">
      <x v="7"/>
    </i>
    <i r="1">
      <x v="8"/>
    </i>
    <i>
      <x v="1"/>
    </i>
    <i r="1">
      <x v="2"/>
    </i>
    <i r="1">
      <x v="3"/>
    </i>
    <i r="1">
      <x v="4"/>
    </i>
    <i>
      <x v="2"/>
    </i>
    <i r="1">
      <x v="9"/>
    </i>
    <i>
      <x v="3"/>
    </i>
    <i r="1">
      <x v="11"/>
    </i>
    <i r="1">
      <x v="15"/>
    </i>
    <i r="1">
      <x v="16"/>
    </i>
    <i r="1">
      <x v="18"/>
    </i>
    <i r="1">
      <x v="19"/>
    </i>
    <i>
      <x v="4"/>
    </i>
    <i r="1">
      <x v="6"/>
    </i>
    <i r="1">
      <x v="20"/>
    </i>
    <i t="grand">
      <x/>
    </i>
  </rowItems>
  <colItems count="1">
    <i/>
  </colItems>
  <dataFields count="1">
    <dataField name="Somme de ha" fld="17" baseField="0" baseItem="0" numFmtId="168"/>
  </dataFields>
  <formats count="1">
    <format dxfId="30">
      <pivotArea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eau croisé dynamique15" cacheId="24" applyNumberFormats="0" applyBorderFormats="0" applyFontFormats="0" applyPatternFormats="0" applyAlignmentFormats="0" applyWidthHeightFormats="1" dataCaption="Valeurs" updatedVersion="5" minRefreshableVersion="3" showCalcMbrs="0" useAutoFormatting="1" itemPrintTitles="1" createdVersion="3" indent="0" outline="1" outlineData="1" multipleFieldFilters="0">
  <location ref="D3:E24" firstHeaderRow="1" firstDataRow="1" firstDataCol="1"/>
  <pivotFields count="22">
    <pivotField showAll="0" defaultSubtotal="0"/>
    <pivotField numFmtId="1" showAll="0"/>
    <pivotField numFmtId="1" showAll="0"/>
    <pivotField numFmtId="1" showAll="0"/>
    <pivotField showAll="0" defaultSubtotal="0"/>
    <pivotField numFmtId="1" showAll="0"/>
    <pivotField numFmtId="1" showAll="0"/>
    <pivotField showAll="0" defaultSubtotal="0"/>
    <pivotField numFmtId="164" showAll="0"/>
    <pivotField showAll="0"/>
    <pivotField showAll="0"/>
    <pivotField axis="axisRow" showAll="0">
      <items count="29">
        <item x="0"/>
        <item x="1"/>
        <item x="6"/>
        <item x="8"/>
        <item x="9"/>
        <item m="1" x="18"/>
        <item x="2"/>
        <item x="3"/>
        <item x="10"/>
        <item x="11"/>
        <item m="1" x="23"/>
        <item x="4"/>
        <item m="1" x="16"/>
        <item m="1" x="22"/>
        <item m="1" x="24"/>
        <item x="13"/>
        <item x="7"/>
        <item m="1" x="25"/>
        <item x="12"/>
        <item x="14"/>
        <item x="5"/>
        <item h="1" m="1" x="21"/>
        <item h="1" x="15"/>
        <item m="1" x="26"/>
        <item m="1" x="19"/>
        <item m="1" x="20"/>
        <item m="1" x="27"/>
        <item m="1" x="17"/>
        <item t="default"/>
      </items>
    </pivotField>
    <pivotField axis="axisRow" showAll="0">
      <items count="8">
        <item x="0"/>
        <item x="3"/>
        <item x="4"/>
        <item x="2"/>
        <item x="1"/>
        <item m="1" x="6"/>
        <item x="5"/>
        <item t="default"/>
      </items>
    </pivotField>
    <pivotField showAll="0"/>
    <pivotField showAll="0"/>
    <pivotField showAll="0" defaultSubtotal="0"/>
    <pivotField showAll="0" defaultSubtotal="0"/>
    <pivotField dataField="1" numFmtId="165" showAll="0"/>
    <pivotField showAll="0"/>
    <pivotField showAll="0"/>
    <pivotField showAll="0" defaultSubtotal="0"/>
    <pivotField showAll="0"/>
  </pivotFields>
  <rowFields count="2">
    <field x="12"/>
    <field x="11"/>
  </rowFields>
  <rowItems count="21">
    <i>
      <x/>
    </i>
    <i r="1">
      <x/>
    </i>
    <i r="1">
      <x v="1"/>
    </i>
    <i r="1">
      <x v="7"/>
    </i>
    <i r="1">
      <x v="8"/>
    </i>
    <i>
      <x v="1"/>
    </i>
    <i r="1">
      <x v="2"/>
    </i>
    <i r="1">
      <x v="3"/>
    </i>
    <i r="1">
      <x v="4"/>
    </i>
    <i>
      <x v="2"/>
    </i>
    <i r="1">
      <x v="9"/>
    </i>
    <i>
      <x v="3"/>
    </i>
    <i r="1">
      <x v="11"/>
    </i>
    <i r="1">
      <x v="15"/>
    </i>
    <i r="1">
      <x v="16"/>
    </i>
    <i r="1">
      <x v="18"/>
    </i>
    <i r="1">
      <x v="19"/>
    </i>
    <i>
      <x v="4"/>
    </i>
    <i r="1">
      <x v="6"/>
    </i>
    <i r="1">
      <x v="20"/>
    </i>
    <i t="grand">
      <x/>
    </i>
  </rowItems>
  <colItems count="1">
    <i/>
  </colItems>
  <dataFields count="1">
    <dataField name="Somme de ha" fld="17" baseField="0" baseItem="0" numFmtId="168"/>
  </dataFields>
  <formats count="1">
    <format dxfId="31">
      <pivotArea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eau croisé dynamique14" cacheId="24" applyNumberFormats="0" applyBorderFormats="0" applyFontFormats="0" applyPatternFormats="0" applyAlignmentFormats="0" applyWidthHeightFormats="1" dataCaption="Valeurs" updatedVersion="5" minRefreshableVersion="3" showCalcMbrs="0" useAutoFormatting="1" itemPrintTitles="1" createdVersion="3" indent="0" outline="1" outlineData="1" multipleFieldFilters="0">
  <location ref="A3:B24" firstHeaderRow="1" firstDataRow="1" firstDataCol="1"/>
  <pivotFields count="22">
    <pivotField showAll="0" defaultSubtotal="0"/>
    <pivotField numFmtId="1" showAll="0"/>
    <pivotField numFmtId="1" showAll="0"/>
    <pivotField numFmtId="1" showAll="0"/>
    <pivotField showAll="0" defaultSubtotal="0"/>
    <pivotField numFmtId="1" showAll="0"/>
    <pivotField numFmtId="1" showAll="0"/>
    <pivotField showAll="0" defaultSubtotal="0"/>
    <pivotField numFmtId="164" showAll="0"/>
    <pivotField axis="axisRow" showAll="0">
      <items count="29">
        <item x="0"/>
        <item x="3"/>
        <item x="7"/>
        <item x="9"/>
        <item x="10"/>
        <item m="1" x="18"/>
        <item x="1"/>
        <item x="5"/>
        <item x="11"/>
        <item x="4"/>
        <item m="1" x="23"/>
        <item x="6"/>
        <item m="1" x="16"/>
        <item m="1" x="22"/>
        <item m="1" x="24"/>
        <item x="13"/>
        <item x="8"/>
        <item m="1" x="25"/>
        <item x="12"/>
        <item x="14"/>
        <item x="2"/>
        <item m="1" x="21"/>
        <item x="15"/>
        <item m="1" x="26"/>
        <item m="1" x="19"/>
        <item m="1" x="20"/>
        <item m="1" x="27"/>
        <item m="1" x="17"/>
        <item t="default"/>
      </items>
    </pivotField>
    <pivotField axis="axisRow" showAll="0">
      <items count="8">
        <item x="0"/>
        <item x="4"/>
        <item x="2"/>
        <item x="3"/>
        <item x="1"/>
        <item h="1" m="1" x="6"/>
        <item h="1" x="5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dataField="1" numFmtId="165" showAll="0"/>
    <pivotField showAll="0"/>
    <pivotField showAll="0"/>
    <pivotField showAll="0" defaultSubtotal="0"/>
    <pivotField showAll="0"/>
  </pivotFields>
  <rowFields count="2">
    <field x="10"/>
    <field x="9"/>
  </rowFields>
  <rowItems count="21">
    <i>
      <x/>
    </i>
    <i r="1">
      <x/>
    </i>
    <i r="1">
      <x v="1"/>
    </i>
    <i r="1">
      <x v="7"/>
    </i>
    <i r="1">
      <x v="8"/>
    </i>
    <i>
      <x v="1"/>
    </i>
    <i r="1">
      <x v="2"/>
    </i>
    <i r="1">
      <x v="3"/>
    </i>
    <i r="1">
      <x v="4"/>
    </i>
    <i>
      <x v="2"/>
    </i>
    <i r="1">
      <x v="9"/>
    </i>
    <i>
      <x v="3"/>
    </i>
    <i r="1">
      <x v="11"/>
    </i>
    <i r="1">
      <x v="15"/>
    </i>
    <i r="1">
      <x v="16"/>
    </i>
    <i r="1">
      <x v="18"/>
    </i>
    <i r="1">
      <x v="19"/>
    </i>
    <i>
      <x v="4"/>
    </i>
    <i r="1">
      <x v="6"/>
    </i>
    <i r="1">
      <x v="20"/>
    </i>
    <i t="grand">
      <x/>
    </i>
  </rowItems>
  <colItems count="1">
    <i/>
  </colItems>
  <dataFields count="1">
    <dataField name="Somme de ha" fld="17" baseField="0" baseItem="0" numFmtId="168"/>
  </dataFields>
  <formats count="1">
    <format dxfId="32">
      <pivotArea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eau croisé dynamique17" cacheId="24" applyNumberFormats="0" applyBorderFormats="0" applyFontFormats="0" applyPatternFormats="0" applyAlignmentFormats="0" applyWidthHeightFormats="1" dataCaption="Valeurs" updatedVersion="5" minRefreshableVersion="3" showCalcMbrs="0" useAutoFormatting="1" itemPrintTitles="1" createdVersion="3" indent="0" outline="1" outlineData="1" multipleFieldFilters="0" chartFormat="4">
  <location ref="A3:F10" firstHeaderRow="1" firstDataRow="2" firstDataCol="1" rowPageCount="1" colPageCount="1"/>
  <pivotFields count="22">
    <pivotField showAll="0" defaultSubtotal="0"/>
    <pivotField numFmtId="1" showAll="0"/>
    <pivotField numFmtId="1" showAll="0"/>
    <pivotField numFmtId="1" showAll="0"/>
    <pivotField showAll="0" defaultSubtotal="0"/>
    <pivotField numFmtId="1" showAll="0"/>
    <pivotField numFmtId="1" showAll="0"/>
    <pivotField showAll="0" defaultSubtotal="0"/>
    <pivotField numFmtId="164" showAll="0"/>
    <pivotField showAll="0"/>
    <pivotField axis="axisRow" showAll="0" sortType="descending">
      <items count="8">
        <item x="4"/>
        <item x="2"/>
        <item x="1"/>
        <item x="3"/>
        <item x="0"/>
        <item m="1" x="6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Col" showAll="0">
      <items count="8">
        <item x="0"/>
        <item x="1"/>
        <item x="2"/>
        <item x="3"/>
        <item x="4"/>
        <item m="1" x="6"/>
        <item x="5"/>
        <item t="default"/>
      </items>
    </pivotField>
    <pivotField showAll="0" defaultSubtotal="0"/>
    <pivotField showAll="0" defaultSubtotal="0"/>
    <pivotField dataField="1" numFmtId="165" showAll="0"/>
    <pivotField showAll="0"/>
    <pivotField showAll="0"/>
    <pivotField showAll="0" defaultSubtotal="0"/>
    <pivotField axis="axisPage" showAll="0">
      <items count="4">
        <item x="0"/>
        <item x="1"/>
        <item x="2"/>
        <item t="default"/>
      </items>
    </pivotField>
  </pivotFields>
  <rowFields count="1">
    <field x="10"/>
  </rowFields>
  <rowItems count="6">
    <i>
      <x v="2"/>
    </i>
    <i>
      <x v="3"/>
    </i>
    <i>
      <x v="4"/>
    </i>
    <i>
      <x v="1"/>
    </i>
    <i>
      <x/>
    </i>
    <i t="grand">
      <x/>
    </i>
  </rowItems>
  <colFields count="1">
    <field x="14"/>
  </colFields>
  <colItems count="5">
    <i>
      <x/>
    </i>
    <i>
      <x v="1"/>
    </i>
    <i>
      <x v="2"/>
    </i>
    <i>
      <x v="3"/>
    </i>
    <i t="grand">
      <x/>
    </i>
  </colItems>
  <pageFields count="1">
    <pageField fld="21" item="1" hier="-1"/>
  </pageFields>
  <dataFields count="1">
    <dataField name="Somme de ha" fld="17" baseField="0" baseItem="0" numFmtId="168"/>
  </dataFields>
  <formats count="1">
    <format dxfId="29">
      <pivotArea outline="0" collapsedLevelsAreSubtotals="1" fieldPosition="0"/>
    </format>
  </formats>
  <chartFormats count="23">
    <chartFormat chart="1" format="4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1" format="5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1" format="5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1" format="5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5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54">
      <pivotArea type="data" outline="0" fieldPosition="0">
        <references count="3">
          <reference field="4294967294" count="1" selected="0">
            <x v="0"/>
          </reference>
          <reference field="10" count="1" selected="0">
            <x v="4"/>
          </reference>
          <reference field="14" count="1" selected="0">
            <x v="1"/>
          </reference>
        </references>
      </pivotArea>
    </chartFormat>
    <chartFormat chart="1" format="55">
      <pivotArea type="data" outline="0" fieldPosition="0">
        <references count="3">
          <reference field="4294967294" count="1" selected="0">
            <x v="0"/>
          </reference>
          <reference field="10" count="1" selected="0">
            <x v="4"/>
          </reference>
          <reference field="14" count="1" selected="0">
            <x v="3"/>
          </reference>
        </references>
      </pivotArea>
    </chartFormat>
    <chartFormat chart="1" format="56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4" count="1" selected="0">
            <x v="3"/>
          </reference>
        </references>
      </pivotArea>
    </chartFormat>
    <chartFormat chart="1" format="57">
      <pivotArea type="data" outline="0" fieldPosition="0">
        <references count="3">
          <reference field="4294967294" count="1" selected="0">
            <x v="0"/>
          </reference>
          <reference field="10" count="1" selected="0">
            <x v="3"/>
          </reference>
          <reference field="14" count="1" selected="0">
            <x v="1"/>
          </reference>
        </references>
      </pivotArea>
    </chartFormat>
    <chartFormat chart="1" format="58">
      <pivotArea type="data" outline="0" fieldPosition="0">
        <references count="3">
          <reference field="4294967294" count="1" selected="0">
            <x v="0"/>
          </reference>
          <reference field="10" count="1" selected="0">
            <x v="4"/>
          </reference>
          <reference field="14" count="1" selected="0">
            <x v="2"/>
          </reference>
        </references>
      </pivotArea>
    </chartFormat>
    <chartFormat chart="1" format="59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4" count="1" selected="0">
            <x v="4"/>
          </reference>
        </references>
      </pivotArea>
    </chartFormat>
    <chartFormat chart="1" format="60">
      <pivotArea type="data" outline="0" fieldPosition="0">
        <references count="3">
          <reference field="4294967294" count="1" selected="0">
            <x v="0"/>
          </reference>
          <reference field="10" count="1" selected="0">
            <x v="4"/>
          </reference>
          <reference field="14" count="1" selected="0">
            <x v="4"/>
          </reference>
        </references>
      </pivotArea>
    </chartFormat>
    <chartFormat chart="1" format="61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4" count="1" selected="0">
            <x v="4"/>
          </reference>
        </references>
      </pivotArea>
    </chartFormat>
    <chartFormat chart="1" format="62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4" count="1" selected="0">
            <x v="0"/>
          </reference>
        </references>
      </pivotArea>
    </chartFormat>
    <chartFormat chart="1" format="63">
      <pivotArea type="data" outline="0" fieldPosition="0">
        <references count="3">
          <reference field="4294967294" count="1" selected="0">
            <x v="0"/>
          </reference>
          <reference field="10" count="1" selected="0">
            <x v="3"/>
          </reference>
          <reference field="14" count="1" selected="0">
            <x v="2"/>
          </reference>
        </references>
      </pivotArea>
    </chartFormat>
    <chartFormat chart="1" format="64">
      <pivotArea type="data" outline="0" fieldPosition="0">
        <references count="3">
          <reference field="4294967294" count="1" selected="0">
            <x v="0"/>
          </reference>
          <reference field="10" count="1" selected="0">
            <x v="3"/>
          </reference>
          <reference field="14" count="1" selected="0">
            <x v="0"/>
          </reference>
        </references>
      </pivotArea>
    </chartFormat>
    <chartFormat chart="1" format="65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4" count="1" selected="0">
            <x v="1"/>
          </reference>
        </references>
      </pivotArea>
    </chartFormat>
    <chartFormat chart="1" format="66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4" count="1" selected="0">
            <x v="0"/>
          </reference>
        </references>
      </pivotArea>
    </chartFormat>
    <chartFormat chart="3" format="6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3" format="6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3" format="6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3" format="7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eau croisé dynamique18" cacheId="24" applyNumberFormats="0" applyBorderFormats="0" applyFontFormats="0" applyPatternFormats="0" applyAlignmentFormats="0" applyWidthHeightFormats="1" dataCaption="Valeurs" updatedVersion="5" minRefreshableVersion="3" showCalcMbrs="0" useAutoFormatting="1" itemPrintTitles="1" createdVersion="3" indent="0" outline="1" outlineData="1" multipleFieldFilters="0" chartFormat="3">
  <location ref="A3:G10" firstHeaderRow="1" firstDataRow="2" firstDataCol="1" rowPageCount="1" colPageCount="1"/>
  <pivotFields count="22">
    <pivotField showAll="0" defaultSubtotal="0"/>
    <pivotField numFmtId="1" showAll="0"/>
    <pivotField numFmtId="1" showAll="0"/>
    <pivotField numFmtId="1" showAll="0"/>
    <pivotField showAll="0" defaultSubtotal="0"/>
    <pivotField numFmtId="1" showAll="0"/>
    <pivotField numFmtId="1" showAll="0"/>
    <pivotField showAll="0" defaultSubtotal="0"/>
    <pivotField numFmtId="164" showAll="0"/>
    <pivotField showAll="0"/>
    <pivotField showAll="0">
      <items count="8">
        <item x="0"/>
        <item x="4"/>
        <item x="1"/>
        <item x="2"/>
        <item x="3"/>
        <item m="1" x="6"/>
        <item x="5"/>
        <item t="default"/>
      </items>
    </pivotField>
    <pivotField showAll="0"/>
    <pivotField axis="axisCol" showAll="0">
      <items count="8">
        <item x="3"/>
        <item x="4"/>
        <item x="1"/>
        <item x="2"/>
        <item x="0"/>
        <item m="1" x="6"/>
        <item x="5"/>
        <item t="default"/>
      </items>
    </pivotField>
    <pivotField showAll="0"/>
    <pivotField showAll="0" sortType="descending">
      <items count="8">
        <item x="1"/>
        <item x="3"/>
        <item x="2"/>
        <item x="4"/>
        <item x="0"/>
        <item m="1" x="6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axis="axisRow" showAll="0" sortType="descending" defaultSubtotal="0">
      <items count="6">
        <item x="5"/>
        <item x="0"/>
        <item x="3"/>
        <item x="1"/>
        <item x="4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5" showAll="0"/>
    <pivotField showAll="0"/>
    <pivotField showAll="0"/>
    <pivotField showAll="0" defaultSubtotal="0"/>
    <pivotField axis="axisPage" showAll="0">
      <items count="4">
        <item x="0"/>
        <item x="1"/>
        <item x="2"/>
        <item t="default"/>
      </items>
    </pivotField>
  </pivotFields>
  <rowFields count="1">
    <field x="16"/>
  </rowFields>
  <rowItems count="6">
    <i>
      <x v="1"/>
    </i>
    <i>
      <x v="5"/>
    </i>
    <i>
      <x v="3"/>
    </i>
    <i>
      <x v="4"/>
    </i>
    <i>
      <x v="2"/>
    </i>
    <i t="grand">
      <x/>
    </i>
  </rowItems>
  <colFields count="1">
    <field x="12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1" item="1" hier="-1"/>
  </pageFields>
  <dataFields count="1">
    <dataField name="Somme de ha" fld="17" baseField="0" baseItem="0" numFmtId="168"/>
  </dataFields>
  <formats count="1">
    <format dxfId="5">
      <pivotArea outline="0" collapsedLevelsAreSubtotals="1" fieldPosition="0"/>
    </format>
  </formats>
  <chartFormats count="10">
    <chartFormat chart="2" format="7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7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7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2" format="7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2" format="7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1" format="6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6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" format="6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1" format="7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1" format="7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eau croisé dynamique17" cacheId="24" applyNumberFormats="0" applyBorderFormats="0" applyFontFormats="0" applyPatternFormats="0" applyAlignmentFormats="0" applyWidthHeightFormats="1" dataCaption="Valeurs" updatedVersion="5" minRefreshableVersion="3" showCalcMbrs="0" useAutoFormatting="1" itemPrintTitles="1" createdVersion="3" indent="0" outline="1" outlineData="1" multipleFieldFilters="0" chartFormat="4">
  <location ref="A4:F9" firstHeaderRow="1" firstDataRow="2" firstDataCol="1" rowPageCount="2" colPageCount="1"/>
  <pivotFields count="22">
    <pivotField showAll="0" defaultSubtotal="0"/>
    <pivotField numFmtId="1" showAll="0"/>
    <pivotField numFmtId="1" showAll="0"/>
    <pivotField numFmtId="1" showAll="0"/>
    <pivotField showAll="0" defaultSubtotal="0"/>
    <pivotField numFmtId="1" showAll="0"/>
    <pivotField numFmtId="1" showAll="0"/>
    <pivotField showAll="0" defaultSubtotal="0"/>
    <pivotField numFmtId="164" showAll="0"/>
    <pivotField showAll="0"/>
    <pivotField axis="axisRow" showAll="0" sortType="descending">
      <items count="8">
        <item x="4"/>
        <item x="2"/>
        <item x="1"/>
        <item x="3"/>
        <item x="0"/>
        <item m="1" x="6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Col" showAll="0">
      <items count="8">
        <item x="0"/>
        <item x="3"/>
        <item x="1"/>
        <item x="4"/>
        <item x="2"/>
        <item m="1" x="6"/>
        <item x="5"/>
        <item t="default"/>
      </items>
    </pivotField>
    <pivotField showAll="0"/>
    <pivotField showAll="0"/>
    <pivotField showAll="0" defaultSubtotal="0"/>
    <pivotField showAll="0" defaultSubtotal="0"/>
    <pivotField dataField="1" numFmtId="165" showAll="0"/>
    <pivotField axis="axisPage" showAll="0">
      <items count="4">
        <item x="0"/>
        <item x="1"/>
        <item x="2"/>
        <item t="default"/>
      </items>
    </pivotField>
    <pivotField showAll="0"/>
    <pivotField showAll="0" defaultSubtotal="0"/>
    <pivotField axis="axisPage" showAll="0">
      <items count="4">
        <item x="0"/>
        <item x="1"/>
        <item x="2"/>
        <item t="default"/>
      </items>
    </pivotField>
  </pivotFields>
  <rowFields count="1">
    <field x="10"/>
  </rowFields>
  <rowItems count="4">
    <i>
      <x v="2"/>
    </i>
    <i>
      <x v="4"/>
    </i>
    <i>
      <x v="1"/>
    </i>
    <i t="grand">
      <x/>
    </i>
  </rowItems>
  <colFields count="1">
    <field x="12"/>
  </colFields>
  <colItems count="5">
    <i>
      <x/>
    </i>
    <i>
      <x v="1"/>
    </i>
    <i>
      <x v="2"/>
    </i>
    <i>
      <x v="3"/>
    </i>
    <i t="grand">
      <x/>
    </i>
  </colItems>
  <pageFields count="2">
    <pageField fld="18" item="1" hier="-1"/>
    <pageField fld="21" hier="-1"/>
  </pageFields>
  <dataFields count="1">
    <dataField name="Somme de ha" fld="17" baseField="0" baseItem="0" numFmtId="168"/>
  </dataFields>
  <formats count="1">
    <format dxfId="28">
      <pivotArea outline="0" collapsedLevelsAreSubtotals="1" fieldPosition="0"/>
    </format>
  </formats>
  <chartFormats count="21">
    <chartFormat chart="1" format="4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3" format="4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5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3" format="5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3" format="5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3" format="53">
      <pivotArea type="data" outline="0" fieldPosition="0">
        <references count="3">
          <reference field="4294967294" count="1" selected="0">
            <x v="0"/>
          </reference>
          <reference field="10" count="1" selected="0">
            <x v="3"/>
          </reference>
          <reference field="12" count="1" selected="0">
            <x v="3"/>
          </reference>
        </references>
      </pivotArea>
    </chartFormat>
    <chartFormat chart="3" format="54">
      <pivotArea type="data" outline="0" fieldPosition="0">
        <references count="3">
          <reference field="4294967294" count="1" selected="0">
            <x v="0"/>
          </reference>
          <reference field="10" count="1" selected="0">
            <x v="3"/>
          </reference>
          <reference field="12" count="1" selected="0">
            <x v="0"/>
          </reference>
        </references>
      </pivotArea>
    </chartFormat>
    <chartFormat chart="3" format="55">
      <pivotArea type="data" outline="0" fieldPosition="0">
        <references count="3">
          <reference field="4294967294" count="1" selected="0">
            <x v="0"/>
          </reference>
          <reference field="10" count="1" selected="0">
            <x v="3"/>
          </reference>
          <reference field="12" count="1" selected="0">
            <x v="1"/>
          </reference>
        </references>
      </pivotArea>
    </chartFormat>
    <chartFormat chart="3" format="56">
      <pivotArea type="data" outline="0" fieldPosition="0">
        <references count="3">
          <reference field="4294967294" count="1" selected="0">
            <x v="0"/>
          </reference>
          <reference field="10" count="1" selected="0">
            <x v="4"/>
          </reference>
          <reference field="12" count="1" selected="0">
            <x v="3"/>
          </reference>
        </references>
      </pivotArea>
    </chartFormat>
    <chartFormat chart="3" format="57">
      <pivotArea type="data" outline="0" fieldPosition="0">
        <references count="3">
          <reference field="4294967294" count="1" selected="0">
            <x v="0"/>
          </reference>
          <reference field="10" count="1" selected="0">
            <x v="4"/>
          </reference>
          <reference field="12" count="1" selected="0">
            <x v="1"/>
          </reference>
        </references>
      </pivotArea>
    </chartFormat>
    <chartFormat chart="3" format="58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2" count="1" selected="0">
            <x v="3"/>
          </reference>
        </references>
      </pivotArea>
    </chartFormat>
    <chartFormat chart="3" format="59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2" count="1" selected="0">
            <x v="2"/>
          </reference>
        </references>
      </pivotArea>
    </chartFormat>
    <chartFormat chart="3" format="60">
      <pivotArea type="data" outline="0" fieldPosition="0">
        <references count="3">
          <reference field="4294967294" count="1" selected="0">
            <x v="0"/>
          </reference>
          <reference field="10" count="1" selected="0">
            <x v="4"/>
          </reference>
          <reference field="12" count="1" selected="0">
            <x v="2"/>
          </reference>
        </references>
      </pivotArea>
    </chartFormat>
    <chartFormat chart="3" format="61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2" count="1" selected="0">
            <x v="4"/>
          </reference>
        </references>
      </pivotArea>
    </chartFormat>
    <chartFormat chart="3" format="62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2" count="1" selected="0">
            <x v="4"/>
          </reference>
        </references>
      </pivotArea>
    </chartFormat>
    <chartFormat chart="3" format="63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2" count="1" selected="0">
            <x v="0"/>
          </reference>
        </references>
      </pivotArea>
    </chartFormat>
    <chartFormat chart="3" format="64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2" count="1" selected="0">
            <x v="1"/>
          </reference>
        </references>
      </pivotArea>
    </chartFormat>
    <chartFormat chart="3" format="65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2" count="1" selected="0">
            <x v="3"/>
          </reference>
        </references>
      </pivotArea>
    </chartFormat>
    <chartFormat chart="3" format="66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2" count="1" selected="0">
            <x v="4"/>
          </reference>
        </references>
      </pivotArea>
    </chartFormat>
    <chartFormat chart="3" format="6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eau croisé dynamique18" cacheId="24" applyNumberFormats="0" applyBorderFormats="0" applyFontFormats="0" applyPatternFormats="0" applyAlignmentFormats="0" applyWidthHeightFormats="1" dataCaption="Valeurs" updatedVersion="5" minRefreshableVersion="3" showCalcMbrs="0" useAutoFormatting="1" itemPrintTitles="1" createdVersion="3" indent="0" outline="1" outlineData="1" multipleFieldFilters="0" chartFormat="5">
  <location ref="A4:E10" firstHeaderRow="1" firstDataRow="2" firstDataCol="1" rowPageCount="2" colPageCount="1"/>
  <pivotFields count="22">
    <pivotField showAll="0" defaultSubtotal="0"/>
    <pivotField numFmtId="1" showAll="0"/>
    <pivotField numFmtId="1" showAll="0"/>
    <pivotField numFmtId="1" showAll="0"/>
    <pivotField showAll="0" defaultSubtotal="0"/>
    <pivotField numFmtId="1" showAll="0"/>
    <pivotField numFmtId="1" showAll="0"/>
    <pivotField showAll="0" defaultSubtotal="0"/>
    <pivotField numFmtId="164" showAll="0"/>
    <pivotField showAll="0"/>
    <pivotField axis="axisCol" showAll="0">
      <items count="8">
        <item x="0"/>
        <item x="4"/>
        <item x="1"/>
        <item x="2"/>
        <item x="3"/>
        <item m="1" x="6"/>
        <item x="5"/>
        <item t="default"/>
      </items>
    </pivotField>
    <pivotField showAll="0"/>
    <pivotField axis="axisRow" showAll="0" sortType="descending">
      <items count="8">
        <item x="3"/>
        <item x="4"/>
        <item x="1"/>
        <item x="2"/>
        <item x="0"/>
        <item m="1" x="6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dataField="1" numFmtId="165" showAll="0"/>
    <pivotField axis="axisPage" showAll="0">
      <items count="4">
        <item x="0"/>
        <item x="1"/>
        <item x="2"/>
        <item t="default"/>
      </items>
    </pivotField>
    <pivotField showAll="0"/>
    <pivotField showAll="0" defaultSubtotal="0"/>
    <pivotField axis="axisPage" showAll="0">
      <items count="4">
        <item x="0"/>
        <item x="1"/>
        <item x="2"/>
        <item t="default"/>
      </items>
    </pivotField>
  </pivotFields>
  <rowFields count="1">
    <field x="12"/>
  </rowFields>
  <rowItems count="5">
    <i>
      <x v="2"/>
    </i>
    <i>
      <x v="4"/>
    </i>
    <i>
      <x/>
    </i>
    <i>
      <x v="1"/>
    </i>
    <i t="grand">
      <x/>
    </i>
  </rowItems>
  <colFields count="1">
    <field x="10"/>
  </colFields>
  <colItems count="4">
    <i>
      <x/>
    </i>
    <i>
      <x v="2"/>
    </i>
    <i>
      <x v="3"/>
    </i>
    <i t="grand">
      <x/>
    </i>
  </colItems>
  <pageFields count="2">
    <pageField fld="18" item="1" hier="-1"/>
    <pageField fld="21" hier="-1"/>
  </pageFields>
  <dataFields count="1">
    <dataField name="Somme de ha" fld="17" baseField="0" baseItem="0" numFmtId="168"/>
  </dataFields>
  <formats count="1">
    <format dxfId="27">
      <pivotArea outline="0" collapsedLevelsAreSubtotals="1" fieldPosition="0"/>
    </format>
  </formats>
  <chartFormats count="20">
    <chartFormat chart="1" format="4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4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5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" format="5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" format="5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3" format="4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3" format="4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5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3" format="5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3" format="5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3" format="53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2" count="1" selected="0">
            <x v="3"/>
          </reference>
        </references>
      </pivotArea>
    </chartFormat>
    <chartFormat chart="3" format="53">
      <pivotArea type="data" outline="0" fieldPosition="0">
        <references count="3">
          <reference field="4294967294" count="1" selected="0">
            <x v="0"/>
          </reference>
          <reference field="10" count="1" selected="0">
            <x v="3"/>
          </reference>
          <reference field="12" count="1" selected="0">
            <x v="3"/>
          </reference>
        </references>
      </pivotArea>
    </chartFormat>
    <chartFormat chart="3" format="54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2" count="1" selected="0">
            <x v="1"/>
          </reference>
        </references>
      </pivotArea>
    </chartFormat>
    <chartFormat chart="3" format="55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2" count="1" selected="0">
            <x v="0"/>
          </reference>
        </references>
      </pivotArea>
    </chartFormat>
    <chartFormat chart="3" format="56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2" count="1" selected="0">
            <x v="1"/>
          </reference>
        </references>
      </pivotArea>
    </chartFormat>
    <chartFormat chart="3" format="57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2" count="1" selected="0">
            <x v="2"/>
          </reference>
        </references>
      </pivotArea>
    </chartFormat>
    <chartFormat chart="3" format="58">
      <pivotArea type="data" outline="0" fieldPosition="0">
        <references count="3">
          <reference field="4294967294" count="1" selected="0">
            <x v="0"/>
          </reference>
          <reference field="10" count="1" selected="0">
            <x v="2"/>
          </reference>
          <reference field="12" count="1" selected="0">
            <x v="0"/>
          </reference>
        </references>
      </pivotArea>
    </chartFormat>
    <chartFormat chart="3" format="59">
      <pivotArea type="data" outline="0" fieldPosition="0">
        <references count="3">
          <reference field="4294967294" count="1" selected="0">
            <x v="0"/>
          </reference>
          <reference field="10" count="1" selected="0">
            <x v="0"/>
          </reference>
          <reference field="12" count="1" selected="0">
            <x v="3"/>
          </reference>
        </references>
      </pivotArea>
    </chartFormat>
    <chartFormat chart="3" format="60">
      <pivotArea type="data" outline="0" fieldPosition="0">
        <references count="3">
          <reference field="4294967294" count="1" selected="0">
            <x v="0"/>
          </reference>
          <reference field="10" count="1" selected="0">
            <x v="1"/>
          </reference>
          <reference field="12" count="1" selected="0">
            <x v="3"/>
          </reference>
        </references>
      </pivotArea>
    </chartFormat>
    <chartFormat chart="3" format="6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eau croisé dynamique17" cacheId="24" applyNumberFormats="0" applyBorderFormats="0" applyFontFormats="0" applyPatternFormats="0" applyAlignmentFormats="0" applyWidthHeightFormats="1" dataCaption="Valeurs" updatedVersion="5" minRefreshableVersion="3" showCalcMbrs="0" useAutoFormatting="1" itemPrintTitles="1" createdVersion="3" indent="0" outline="1" outlineData="1" multipleFieldFilters="0" chartFormat="7">
  <location ref="A5:G11" firstHeaderRow="1" firstDataRow="2" firstDataCol="1" rowPageCount="3" colPageCount="1"/>
  <pivotFields count="22">
    <pivotField showAll="0" defaultSubtotal="0"/>
    <pivotField numFmtId="1" showAll="0"/>
    <pivotField numFmtId="1" showAll="0"/>
    <pivotField numFmtId="1" showAll="0"/>
    <pivotField showAll="0" defaultSubtotal="0"/>
    <pivotField numFmtId="1" showAll="0"/>
    <pivotField numFmtId="1" showAll="0"/>
    <pivotField showAll="0" defaultSubtotal="0"/>
    <pivotField numFmtId="164"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sortType="descending">
      <items count="8">
        <item x="0"/>
        <item x="3"/>
        <item x="1"/>
        <item x="4"/>
        <item x="2"/>
        <item m="1" x="6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8">
        <item x="0"/>
        <item x="1"/>
        <item x="2"/>
        <item x="3"/>
        <item x="4"/>
        <item m="1" x="6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axis="axisCol" showAll="0" defaultSubtotal="0">
      <items count="6">
        <item x="2"/>
        <item x="4"/>
        <item x="1"/>
        <item x="3"/>
        <item x="0"/>
        <item x="5"/>
      </items>
    </pivotField>
    <pivotField dataField="1" numFmtId="165" showAll="0"/>
    <pivotField axis="axisPage" showAll="0">
      <items count="4">
        <item x="0"/>
        <item x="1"/>
        <item x="2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 defaultSubtotal="0"/>
    <pivotField axis="axisPage" showAll="0">
      <items count="4">
        <item x="0"/>
        <item x="1"/>
        <item x="2"/>
        <item t="default"/>
      </items>
    </pivotField>
  </pivotFields>
  <rowFields count="1">
    <field x="14"/>
  </rowFields>
  <rowItems count="5">
    <i>
      <x/>
    </i>
    <i>
      <x v="2"/>
    </i>
    <i>
      <x v="1"/>
    </i>
    <i>
      <x v="3"/>
    </i>
    <i t="grand">
      <x/>
    </i>
  </rowItems>
  <colFields count="1">
    <field x="1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3">
    <pageField fld="18" hier="-1"/>
    <pageField fld="19" item="1" hier="-1"/>
    <pageField fld="21" hier="-1"/>
  </pageFields>
  <dataFields count="1">
    <dataField name="Somme de ha" fld="17" baseField="0" baseItem="0" numFmtId="168"/>
  </dataFields>
  <formats count="1">
    <format dxfId="19">
      <pivotArea outline="0" collapsedLevelsAreSubtotals="1" fieldPosition="0"/>
    </format>
  </formats>
  <chartFormats count="20">
    <chartFormat chart="1" format="4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5" format="4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5" format="5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5" format="5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5" format="5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5" format="6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6"/>
          </reference>
        </references>
      </pivotArea>
    </chartFormat>
    <chartFormat chart="6" format="6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6" format="7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6" format="7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6" format="7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6" format="7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0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5" format="71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5" format="72">
      <pivotArea type="data" outline="0" fieldPosition="0">
        <references count="3">
          <reference field="4294967294" count="1" selected="0">
            <x v="0"/>
          </reference>
          <reference field="14" count="1" selected="0">
            <x v="3"/>
          </reference>
          <reference field="16" count="1" selected="0">
            <x v="1"/>
          </reference>
        </references>
      </pivotArea>
    </chartFormat>
    <chartFormat chart="5" format="73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6" format="74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6" format="7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6" format="76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leau croisé dynamique18" cacheId="24" applyNumberFormats="0" applyBorderFormats="0" applyFontFormats="0" applyPatternFormats="0" applyAlignmentFormats="0" applyWidthHeightFormats="1" dataCaption="Valeurs" updatedVersion="5" minRefreshableVersion="3" showCalcMbrs="0" useAutoFormatting="1" itemPrintTitles="1" createdVersion="3" indent="0" outline="1" outlineData="1" multipleFieldFilters="0" chartFormat="7">
  <location ref="A5:F11" firstHeaderRow="1" firstDataRow="2" firstDataCol="1" rowPageCount="3" colPageCount="1"/>
  <pivotFields count="22">
    <pivotField showAll="0" defaultSubtotal="0"/>
    <pivotField numFmtId="1" showAll="0"/>
    <pivotField numFmtId="1" showAll="0"/>
    <pivotField numFmtId="1" showAll="0"/>
    <pivotField showAll="0" defaultSubtotal="0"/>
    <pivotField numFmtId="1" showAll="0"/>
    <pivotField numFmtId="1" showAll="0"/>
    <pivotField showAll="0" defaultSubtotal="0"/>
    <pivotField numFmtId="164" showAll="0"/>
    <pivotField showAll="0"/>
    <pivotField showAll="0"/>
    <pivotField showAll="0"/>
    <pivotField axis="axisCol" showAll="0">
      <items count="8">
        <item x="0"/>
        <item x="3"/>
        <item x="1"/>
        <item x="4"/>
        <item x="2"/>
        <item m="1" x="6"/>
        <item x="5"/>
        <item t="default"/>
      </items>
    </pivotField>
    <pivotField showAll="0"/>
    <pivotField axis="axisRow" showAll="0" sortType="descending">
      <items count="8">
        <item x="1"/>
        <item x="3"/>
        <item x="2"/>
        <item x="4"/>
        <item x="0"/>
        <item m="1" x="6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dataField="1" numFmtId="165" showAll="0"/>
    <pivotField axis="axisPage" showAll="0">
      <items count="4">
        <item x="0"/>
        <item x="1"/>
        <item x="2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 defaultSubtotal="0"/>
    <pivotField axis="axisPage" showAll="0">
      <items count="4">
        <item x="0"/>
        <item x="1"/>
        <item x="2"/>
        <item t="default"/>
      </items>
    </pivotField>
  </pivotFields>
  <rowFields count="1">
    <field x="14"/>
  </rowFields>
  <rowItems count="5">
    <i>
      <x v="4"/>
    </i>
    <i>
      <x v="2"/>
    </i>
    <i>
      <x/>
    </i>
    <i>
      <x v="1"/>
    </i>
    <i t="grand">
      <x/>
    </i>
  </rowItems>
  <colFields count="1">
    <field x="12"/>
  </colFields>
  <colItems count="5">
    <i>
      <x/>
    </i>
    <i>
      <x v="1"/>
    </i>
    <i>
      <x v="2"/>
    </i>
    <i>
      <x v="4"/>
    </i>
    <i t="grand">
      <x/>
    </i>
  </colItems>
  <pageFields count="3">
    <pageField fld="18" hier="-1"/>
    <pageField fld="19" item="1" hier="-1"/>
    <pageField fld="21" hier="-1"/>
  </pageFields>
  <dataFields count="1">
    <dataField name="Somme de ha" fld="17" baseField="0" baseItem="0" numFmtId="168"/>
  </dataFields>
  <formats count="1">
    <format dxfId="26">
      <pivotArea outline="0" collapsedLevelsAreSubtotals="1" fieldPosition="0"/>
    </format>
  </formats>
  <chartFormats count="21">
    <chartFormat chart="5" format="4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5" format="4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5" format="4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5" format="4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5" format="4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5" format="48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4" count="1" selected="0">
            <x v="0"/>
          </reference>
        </references>
      </pivotArea>
    </chartFormat>
    <chartFormat chart="5" format="49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4" count="1" selected="0">
            <x v="1"/>
          </reference>
        </references>
      </pivotArea>
    </chartFormat>
    <chartFormat chart="5" format="50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4" count="1" selected="0">
            <x v="3"/>
          </reference>
        </references>
      </pivotArea>
    </chartFormat>
    <chartFormat chart="5" format="51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4" count="1" selected="0">
            <x v="3"/>
          </reference>
        </references>
      </pivotArea>
    </chartFormat>
    <chartFormat chart="5" format="52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4" count="1" selected="0">
            <x v="4"/>
          </reference>
        </references>
      </pivotArea>
    </chartFormat>
    <chartFormat chart="5" format="53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4" count="1" selected="0">
            <x v="3"/>
          </reference>
        </references>
      </pivotArea>
    </chartFormat>
    <chartFormat chart="5" format="54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14" count="1" selected="0">
            <x v="4"/>
          </reference>
        </references>
      </pivotArea>
    </chartFormat>
    <chartFormat chart="5" format="55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4" count="1" selected="0">
            <x v="4"/>
          </reference>
        </references>
      </pivotArea>
    </chartFormat>
    <chartFormat chart="5" format="56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14" count="1" selected="0">
            <x v="2"/>
          </reference>
        </references>
      </pivotArea>
    </chartFormat>
    <chartFormat chart="5" format="57">
      <pivotArea type="data" outline="0" fieldPosition="0">
        <references count="3">
          <reference field="4294967294" count="1" selected="0">
            <x v="0"/>
          </reference>
          <reference field="12" count="1" selected="0">
            <x v="4"/>
          </reference>
          <reference field="14" count="1" selected="0">
            <x v="0"/>
          </reference>
        </references>
      </pivotArea>
    </chartFormat>
    <chartFormat chart="5" format="58">
      <pivotArea type="data" outline="0" fieldPosition="0">
        <references count="3">
          <reference field="4294967294" count="1" selected="0">
            <x v="0"/>
          </reference>
          <reference field="12" count="1" selected="0">
            <x v="0"/>
          </reference>
          <reference field="14" count="1" selected="0">
            <x v="2"/>
          </reference>
        </references>
      </pivotArea>
    </chartFormat>
    <chartFormat chart="5" format="5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6"/>
          </reference>
        </references>
      </pivotArea>
    </chartFormat>
    <chartFormat chart="6" format="6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6" format="6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6" format="6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6" format="6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au1" displayName="Tableau1" ref="A1:W2" totalsRowShown="0" headerRowDxfId="34">
  <autoFilter ref="A1:W2"/>
  <tableColumns count="23">
    <tableColumn id="1" name="depcom_2015"/>
    <tableColumn id="2" name="ST_00"/>
    <tableColumn id="3" name="ST_05"/>
    <tableColumn id="4" name="ST_10"/>
    <tableColumn id="18" name="ST_15"/>
    <tableColumn id="5" name="ST5_05"/>
    <tableColumn id="6" name="ST5_10"/>
    <tableColumn id="19" name="ST5_15"/>
    <tableColumn id="7" name="Shape_Area" dataDxfId="33" dataCellStyle="Milliers"/>
    <tableColumn id="8" name="lib_00">
      <calculatedColumnFormula>VLOOKUP(B2, nomenclature_spot!$A$2:$C$27, 3, 0)</calculatedColumnFormula>
    </tableColumn>
    <tableColumn id="9" name="s00">
      <calculatedColumnFormula>VLOOKUP(B2, nomenclature_spot!$A$2:$B$27, 2, 0)</calculatedColumnFormula>
    </tableColumn>
    <tableColumn id="10" name="lib_05">
      <calculatedColumnFormula>VLOOKUP(C2, nomenclature_spot!$A$2:$C$27, 3, 0)</calculatedColumnFormula>
    </tableColumn>
    <tableColumn id="11" name="s05">
      <calculatedColumnFormula>VLOOKUP(C2, nomenclature_spot!$A$2:$B$27, 2, 0)</calculatedColumnFormula>
    </tableColumn>
    <tableColumn id="12" name="lib_10">
      <calculatedColumnFormula>VLOOKUP(D2, nomenclature_spot!$A$2:$C$27, 3, 0)</calculatedColumnFormula>
    </tableColumn>
    <tableColumn id="13" name="s10">
      <calculatedColumnFormula>VLOOKUP(D2,nomenclature_spot!$A$2:$B$27, 2, 0)</calculatedColumnFormula>
    </tableColumn>
    <tableColumn id="21" name="lib_15" dataDxfId="25">
      <calculatedColumnFormula>VLOOKUP(E2, nomenclature_spot!$A$2:$C$27, 3, 0)</calculatedColumnFormula>
    </tableColumn>
    <tableColumn id="20" name="s15" dataDxfId="24">
      <calculatedColumnFormula>VLOOKUP(E2,nomenclature_spot!$A$2:$B$27, 2, 0)</calculatedColumnFormula>
    </tableColumn>
    <tableColumn id="14" name="ha">
      <calculatedColumnFormula>I2/10000</calculatedColumnFormula>
    </tableColumn>
    <tableColumn id="15" name="evo s 00 05">
      <calculatedColumnFormula>IF(K2&lt;&gt;M2, 1, 0)</calculatedColumnFormula>
    </tableColumn>
    <tableColumn id="16" name="evo s 05 10">
      <calculatedColumnFormula>IF(M2&lt;&gt;O2, 1, 0)</calculatedColumnFormula>
    </tableColumn>
    <tableColumn id="22" name="evo s 10 15" dataDxfId="23">
      <calculatedColumnFormula>IF(O2&lt;&gt;Q2, 1, 0)</calculatedColumnFormula>
    </tableColumn>
    <tableColumn id="17" name="evo s 00 10">
      <calculatedColumnFormula>IF(K2&lt;&gt;O2, 1, 0)</calculatedColumnFormula>
    </tableColumn>
    <tableColumn id="23" name="evo s 05 15" dataDxfId="22">
      <calculatedColumnFormula>IF(M2&lt;&gt;Q2, 1, 0)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rigine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B292CA"/>
      </a:hlink>
      <a:folHlink>
        <a:srgbClr val="6B56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rigine">
    <a:dk1>
      <a:sysClr val="windowText" lastClr="000000"/>
    </a:dk1>
    <a:lt1>
      <a:sysClr val="window" lastClr="FFFFFF"/>
    </a:lt1>
    <a:dk2>
      <a:srgbClr val="464653"/>
    </a:dk2>
    <a:lt2>
      <a:srgbClr val="DDE9EC"/>
    </a:lt2>
    <a:accent1>
      <a:srgbClr val="727CA3"/>
    </a:accent1>
    <a:accent2>
      <a:srgbClr val="9FB8CD"/>
    </a:accent2>
    <a:accent3>
      <a:srgbClr val="D2DA7A"/>
    </a:accent3>
    <a:accent4>
      <a:srgbClr val="FADA7A"/>
    </a:accent4>
    <a:accent5>
      <a:srgbClr val="B88472"/>
    </a:accent5>
    <a:accent6>
      <a:srgbClr val="8E736A"/>
    </a:accent6>
    <a:hlink>
      <a:srgbClr val="B292CA"/>
    </a:hlink>
    <a:folHlink>
      <a:srgbClr val="6B56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rigine">
    <a:dk1>
      <a:sysClr val="windowText" lastClr="000000"/>
    </a:dk1>
    <a:lt1>
      <a:sysClr val="window" lastClr="FFFFFF"/>
    </a:lt1>
    <a:dk2>
      <a:srgbClr val="464653"/>
    </a:dk2>
    <a:lt2>
      <a:srgbClr val="DDE9EC"/>
    </a:lt2>
    <a:accent1>
      <a:srgbClr val="727CA3"/>
    </a:accent1>
    <a:accent2>
      <a:srgbClr val="9FB8CD"/>
    </a:accent2>
    <a:accent3>
      <a:srgbClr val="D2DA7A"/>
    </a:accent3>
    <a:accent4>
      <a:srgbClr val="FADA7A"/>
    </a:accent4>
    <a:accent5>
      <a:srgbClr val="B88472"/>
    </a:accent5>
    <a:accent6>
      <a:srgbClr val="8E736A"/>
    </a:accent6>
    <a:hlink>
      <a:srgbClr val="B292CA"/>
    </a:hlink>
    <a:folHlink>
      <a:srgbClr val="6B56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rigine">
    <a:dk1>
      <a:sysClr val="windowText" lastClr="000000"/>
    </a:dk1>
    <a:lt1>
      <a:sysClr val="window" lastClr="FFFFFF"/>
    </a:lt1>
    <a:dk2>
      <a:srgbClr val="464653"/>
    </a:dk2>
    <a:lt2>
      <a:srgbClr val="DDE9EC"/>
    </a:lt2>
    <a:accent1>
      <a:srgbClr val="727CA3"/>
    </a:accent1>
    <a:accent2>
      <a:srgbClr val="9FB8CD"/>
    </a:accent2>
    <a:accent3>
      <a:srgbClr val="D2DA7A"/>
    </a:accent3>
    <a:accent4>
      <a:srgbClr val="FADA7A"/>
    </a:accent4>
    <a:accent5>
      <a:srgbClr val="B88472"/>
    </a:accent5>
    <a:accent6>
      <a:srgbClr val="8E736A"/>
    </a:accent6>
    <a:hlink>
      <a:srgbClr val="B292CA"/>
    </a:hlink>
    <a:folHlink>
      <a:srgbClr val="6B56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rigine">
    <a:dk1>
      <a:sysClr val="windowText" lastClr="000000"/>
    </a:dk1>
    <a:lt1>
      <a:sysClr val="window" lastClr="FFFFFF"/>
    </a:lt1>
    <a:dk2>
      <a:srgbClr val="464653"/>
    </a:dk2>
    <a:lt2>
      <a:srgbClr val="DDE9EC"/>
    </a:lt2>
    <a:accent1>
      <a:srgbClr val="727CA3"/>
    </a:accent1>
    <a:accent2>
      <a:srgbClr val="9FB8CD"/>
    </a:accent2>
    <a:accent3>
      <a:srgbClr val="D2DA7A"/>
    </a:accent3>
    <a:accent4>
      <a:srgbClr val="FADA7A"/>
    </a:accent4>
    <a:accent5>
      <a:srgbClr val="B88472"/>
    </a:accent5>
    <a:accent6>
      <a:srgbClr val="8E736A"/>
    </a:accent6>
    <a:hlink>
      <a:srgbClr val="B292CA"/>
    </a:hlink>
    <a:folHlink>
      <a:srgbClr val="6B56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rigine">
    <a:dk1>
      <a:sysClr val="windowText" lastClr="000000"/>
    </a:dk1>
    <a:lt1>
      <a:sysClr val="window" lastClr="FFFFFF"/>
    </a:lt1>
    <a:dk2>
      <a:srgbClr val="464653"/>
    </a:dk2>
    <a:lt2>
      <a:srgbClr val="DDE9EC"/>
    </a:lt2>
    <a:accent1>
      <a:srgbClr val="727CA3"/>
    </a:accent1>
    <a:accent2>
      <a:srgbClr val="9FB8CD"/>
    </a:accent2>
    <a:accent3>
      <a:srgbClr val="D2DA7A"/>
    </a:accent3>
    <a:accent4>
      <a:srgbClr val="FADA7A"/>
    </a:accent4>
    <a:accent5>
      <a:srgbClr val="B88472"/>
    </a:accent5>
    <a:accent6>
      <a:srgbClr val="8E736A"/>
    </a:accent6>
    <a:hlink>
      <a:srgbClr val="B292CA"/>
    </a:hlink>
    <a:folHlink>
      <a:srgbClr val="6B56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rigine">
    <a:dk1>
      <a:sysClr val="windowText" lastClr="000000"/>
    </a:dk1>
    <a:lt1>
      <a:sysClr val="window" lastClr="FFFFFF"/>
    </a:lt1>
    <a:dk2>
      <a:srgbClr val="464653"/>
    </a:dk2>
    <a:lt2>
      <a:srgbClr val="DDE9EC"/>
    </a:lt2>
    <a:accent1>
      <a:srgbClr val="727CA3"/>
    </a:accent1>
    <a:accent2>
      <a:srgbClr val="9FB8CD"/>
    </a:accent2>
    <a:accent3>
      <a:srgbClr val="D2DA7A"/>
    </a:accent3>
    <a:accent4>
      <a:srgbClr val="FADA7A"/>
    </a:accent4>
    <a:accent5>
      <a:srgbClr val="B88472"/>
    </a:accent5>
    <a:accent6>
      <a:srgbClr val="8E736A"/>
    </a:accent6>
    <a:hlink>
      <a:srgbClr val="B292CA"/>
    </a:hlink>
    <a:folHlink>
      <a:srgbClr val="6B56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Origine">
    <a:dk1>
      <a:sysClr val="windowText" lastClr="000000"/>
    </a:dk1>
    <a:lt1>
      <a:sysClr val="window" lastClr="FFFFFF"/>
    </a:lt1>
    <a:dk2>
      <a:srgbClr val="464653"/>
    </a:dk2>
    <a:lt2>
      <a:srgbClr val="DDE9EC"/>
    </a:lt2>
    <a:accent1>
      <a:srgbClr val="727CA3"/>
    </a:accent1>
    <a:accent2>
      <a:srgbClr val="9FB8CD"/>
    </a:accent2>
    <a:accent3>
      <a:srgbClr val="D2DA7A"/>
    </a:accent3>
    <a:accent4>
      <a:srgbClr val="FADA7A"/>
    </a:accent4>
    <a:accent5>
      <a:srgbClr val="B88472"/>
    </a:accent5>
    <a:accent6>
      <a:srgbClr val="8E736A"/>
    </a:accent6>
    <a:hlink>
      <a:srgbClr val="B292CA"/>
    </a:hlink>
    <a:folHlink>
      <a:srgbClr val="6B56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Origine">
    <a:dk1>
      <a:sysClr val="windowText" lastClr="000000"/>
    </a:dk1>
    <a:lt1>
      <a:sysClr val="window" lastClr="FFFFFF"/>
    </a:lt1>
    <a:dk2>
      <a:srgbClr val="464653"/>
    </a:dk2>
    <a:lt2>
      <a:srgbClr val="DDE9EC"/>
    </a:lt2>
    <a:accent1>
      <a:srgbClr val="727CA3"/>
    </a:accent1>
    <a:accent2>
      <a:srgbClr val="9FB8CD"/>
    </a:accent2>
    <a:accent3>
      <a:srgbClr val="D2DA7A"/>
    </a:accent3>
    <a:accent4>
      <a:srgbClr val="FADA7A"/>
    </a:accent4>
    <a:accent5>
      <a:srgbClr val="B88472"/>
    </a:accent5>
    <a:accent6>
      <a:srgbClr val="8E736A"/>
    </a:accent6>
    <a:hlink>
      <a:srgbClr val="B292CA"/>
    </a:hlink>
    <a:folHlink>
      <a:srgbClr val="6B56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Origine">
    <a:dk1>
      <a:sysClr val="windowText" lastClr="000000"/>
    </a:dk1>
    <a:lt1>
      <a:sysClr val="window" lastClr="FFFFFF"/>
    </a:lt1>
    <a:dk2>
      <a:srgbClr val="464653"/>
    </a:dk2>
    <a:lt2>
      <a:srgbClr val="DDE9EC"/>
    </a:lt2>
    <a:accent1>
      <a:srgbClr val="727CA3"/>
    </a:accent1>
    <a:accent2>
      <a:srgbClr val="9FB8CD"/>
    </a:accent2>
    <a:accent3>
      <a:srgbClr val="D2DA7A"/>
    </a:accent3>
    <a:accent4>
      <a:srgbClr val="FADA7A"/>
    </a:accent4>
    <a:accent5>
      <a:srgbClr val="B88472"/>
    </a:accent5>
    <a:accent6>
      <a:srgbClr val="8E736A"/>
    </a:accent6>
    <a:hlink>
      <a:srgbClr val="B292CA"/>
    </a:hlink>
    <a:folHlink>
      <a:srgbClr val="6B56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0.xml><?xml version="1.0" encoding="utf-8"?>
<a:themeOverride xmlns:a="http://schemas.openxmlformats.org/drawingml/2006/main">
  <a:clrScheme name="Origine">
    <a:dk1>
      <a:sysClr val="windowText" lastClr="000000"/>
    </a:dk1>
    <a:lt1>
      <a:sysClr val="window" lastClr="FFFFFF"/>
    </a:lt1>
    <a:dk2>
      <a:srgbClr val="464653"/>
    </a:dk2>
    <a:lt2>
      <a:srgbClr val="DDE9EC"/>
    </a:lt2>
    <a:accent1>
      <a:srgbClr val="727CA3"/>
    </a:accent1>
    <a:accent2>
      <a:srgbClr val="9FB8CD"/>
    </a:accent2>
    <a:accent3>
      <a:srgbClr val="D2DA7A"/>
    </a:accent3>
    <a:accent4>
      <a:srgbClr val="FADA7A"/>
    </a:accent4>
    <a:accent5>
      <a:srgbClr val="B88472"/>
    </a:accent5>
    <a:accent6>
      <a:srgbClr val="8E736A"/>
    </a:accent6>
    <a:hlink>
      <a:srgbClr val="B292CA"/>
    </a:hlink>
    <a:folHlink>
      <a:srgbClr val="6B56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1.xml><?xml version="1.0" encoding="utf-8"?>
<a:themeOverride xmlns:a="http://schemas.openxmlformats.org/drawingml/2006/main">
  <a:clrScheme name="Origine">
    <a:dk1>
      <a:sysClr val="windowText" lastClr="000000"/>
    </a:dk1>
    <a:lt1>
      <a:sysClr val="window" lastClr="FFFFFF"/>
    </a:lt1>
    <a:dk2>
      <a:srgbClr val="464653"/>
    </a:dk2>
    <a:lt2>
      <a:srgbClr val="DDE9EC"/>
    </a:lt2>
    <a:accent1>
      <a:srgbClr val="727CA3"/>
    </a:accent1>
    <a:accent2>
      <a:srgbClr val="9FB8CD"/>
    </a:accent2>
    <a:accent3>
      <a:srgbClr val="D2DA7A"/>
    </a:accent3>
    <a:accent4>
      <a:srgbClr val="FADA7A"/>
    </a:accent4>
    <a:accent5>
      <a:srgbClr val="B88472"/>
    </a:accent5>
    <a:accent6>
      <a:srgbClr val="8E736A"/>
    </a:accent6>
    <a:hlink>
      <a:srgbClr val="B292CA"/>
    </a:hlink>
    <a:folHlink>
      <a:srgbClr val="6B56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U49"/>
  <sheetViews>
    <sheetView view="pageLayout" zoomScaleNormal="100" workbookViewId="0">
      <selection activeCell="H36" sqref="H36"/>
    </sheetView>
  </sheetViews>
  <sheetFormatPr baseColWidth="10" defaultRowHeight="15" x14ac:dyDescent="0.25"/>
  <cols>
    <col min="1" max="1" width="39.42578125" bestFit="1" customWidth="1"/>
    <col min="5" max="5" width="11.42578125" bestFit="1" customWidth="1"/>
    <col min="6" max="7" width="13.140625" bestFit="1" customWidth="1"/>
    <col min="8" max="8" width="13.140625" style="60" customWidth="1"/>
    <col min="9" max="9" width="13.140625" bestFit="1" customWidth="1"/>
    <col min="10" max="10" width="13.140625" style="60" customWidth="1"/>
    <col min="11" max="12" width="9.85546875" bestFit="1" customWidth="1"/>
    <col min="13" max="13" width="9.85546875" style="60" customWidth="1"/>
    <col min="14" max="14" width="9.85546875" bestFit="1" customWidth="1"/>
    <col min="15" max="15" width="9.85546875" style="60" bestFit="1" customWidth="1"/>
    <col min="16" max="17" width="12.42578125" bestFit="1" customWidth="1"/>
    <col min="18" max="18" width="12.42578125" style="60" customWidth="1"/>
    <col min="19" max="20" width="12.42578125" bestFit="1" customWidth="1"/>
  </cols>
  <sheetData>
    <row r="1" spans="1:21" s="7" customFormat="1" ht="15.75" x14ac:dyDescent="0.25">
      <c r="A1" s="37" t="str">
        <f>"Détails - "&amp;SUBSTITUTE(titres!A2, CHAR(10), " ")</f>
        <v>Détails - titre générique</v>
      </c>
      <c r="B1" s="41" t="s">
        <v>39</v>
      </c>
      <c r="C1" s="41" t="s">
        <v>40</v>
      </c>
      <c r="D1" s="41" t="s">
        <v>41</v>
      </c>
      <c r="E1" s="41" t="s">
        <v>91</v>
      </c>
      <c r="F1" s="41" t="s">
        <v>11</v>
      </c>
      <c r="G1" s="41" t="s">
        <v>12</v>
      </c>
      <c r="H1" s="41" t="s">
        <v>92</v>
      </c>
      <c r="I1" s="41" t="s">
        <v>13</v>
      </c>
      <c r="J1" s="41" t="s">
        <v>93</v>
      </c>
      <c r="K1" s="41" t="s">
        <v>14</v>
      </c>
      <c r="L1" s="41" t="s">
        <v>15</v>
      </c>
      <c r="M1" s="41" t="s">
        <v>94</v>
      </c>
      <c r="N1" s="41" t="s">
        <v>16</v>
      </c>
      <c r="O1" s="41" t="s">
        <v>95</v>
      </c>
      <c r="P1" s="37" t="s">
        <v>60</v>
      </c>
      <c r="Q1" s="37" t="s">
        <v>61</v>
      </c>
      <c r="R1" s="37" t="s">
        <v>96</v>
      </c>
      <c r="S1" s="37" t="s">
        <v>62</v>
      </c>
      <c r="T1" s="37" t="s">
        <v>97</v>
      </c>
    </row>
    <row r="2" spans="1:21" s="7" customFormat="1" ht="15.75" x14ac:dyDescent="0.25">
      <c r="A2" s="37" t="s">
        <v>52</v>
      </c>
      <c r="B2" s="48">
        <f>SUM(B3:B6)</f>
        <v>4352.1499463519804</v>
      </c>
      <c r="C2" s="48">
        <f t="shared" ref="C2:D2" si="0">SUM(C3:C6)</f>
        <v>4350.987986741392</v>
      </c>
      <c r="D2" s="48">
        <f t="shared" si="0"/>
        <v>4368.3926801285479</v>
      </c>
      <c r="E2" s="48">
        <f t="shared" ref="E2" si="1">SUM(E3:E6)</f>
        <v>4377.3967262947563</v>
      </c>
      <c r="F2" s="45">
        <f>C2-B2</f>
        <v>-1.1619596105883829</v>
      </c>
      <c r="G2" s="45">
        <f>D2-C2</f>
        <v>17.40469338715593</v>
      </c>
      <c r="H2" s="45">
        <f>E2-D2</f>
        <v>9.0040461662083544</v>
      </c>
      <c r="I2" s="45">
        <f>D2-B2</f>
        <v>16.242733776567547</v>
      </c>
      <c r="J2" s="45">
        <f>E2-C2</f>
        <v>26.408739553364285</v>
      </c>
      <c r="K2" s="42">
        <f>IF(ISERROR(F2/B2), "", F2/B2)</f>
        <v>-2.6698519695130224E-4</v>
      </c>
      <c r="L2" s="42">
        <f>IF(ISERROR(G2/C2), "", G2/C2)</f>
        <v>4.0001704073172857E-3</v>
      </c>
      <c r="M2" s="42">
        <f>IF(ISERROR(H2/D2), "", H2/D2)</f>
        <v>2.0611805818572596E-3</v>
      </c>
      <c r="N2" s="42">
        <f>IF(ISERROR(I2/B2), "", I2/B2)</f>
        <v>3.7321172240819471E-3</v>
      </c>
      <c r="O2" s="42">
        <f>IF(ISERROR(J2/C2), "", J2/C2)</f>
        <v>6.0695960627422281E-3</v>
      </c>
      <c r="P2" s="38">
        <f>IF(ISERROR((C2/B2)^(1/(2005-2000))-1), "", (C2/B2)^(1/(2005-2000))-1)</f>
        <v>-5.3402742791530677E-5</v>
      </c>
      <c r="Q2" s="38">
        <f>IF(ISERROR((D2/C2)^(1/(2010-2005))-1), "", (D2/C2)^(1/(2010-2005))-1)</f>
        <v>7.9875703621601346E-4</v>
      </c>
      <c r="R2" s="38">
        <f>IF(ISERROR((E2/D2)^(1/(2015-2010))-1), "", (E2/D2)^(1/(2015-2010))-1)</f>
        <v>4.1189665886376403E-4</v>
      </c>
      <c r="S2" s="38">
        <f>IF(ISERROR((D2/B2)^(1/(2010-2000))-1), "", (D2/B2)^(1/(2010-2000))-1)</f>
        <v>3.7258640848802926E-4</v>
      </c>
      <c r="T2" s="38">
        <f>IF(ISERROR((E2/C2)^(1/(2015-2005))-1), "", (E2/C2)^(1/(2015-2005))-1)</f>
        <v>6.0530815123804871E-4</v>
      </c>
    </row>
    <row r="3" spans="1:21" s="35" customFormat="1" ht="11.25" x14ac:dyDescent="0.2">
      <c r="A3" s="51" t="s">
        <v>18</v>
      </c>
      <c r="B3" s="49">
        <f>IF(ISERROR(GETPIVOTDATA("ha",'tcd stocks'!$A$3,"lib_00",$A3)),0,GETPIVOTDATA("ha",'tcd stocks'!$A$3,"lib_00",$A3))</f>
        <v>3263.4242040865283</v>
      </c>
      <c r="C3" s="49">
        <f>IF(ISERROR(GETPIVOTDATA("ha",'tcd stocks'!$D$3,"lib_05",$A3)),0,GETPIVOTDATA("ha",'tcd stocks'!$D$3,"lib_05",$A3))</f>
        <v>3256.5087522914573</v>
      </c>
      <c r="D3" s="49">
        <f>IF(ISERROR(GETPIVOTDATA("ha",'tcd stocks'!$G$3,"lib_10",$A3)),0,GETPIVOTDATA("ha",'tcd stocks'!$G$3,"lib_10",$A3))</f>
        <v>3272.184955066647</v>
      </c>
      <c r="E3" s="49">
        <f>IF(ISERROR(GETPIVOTDATA("ha",'tcd stocks'!$J$3,"lib_15",$A3)),0,GETPIVOTDATA("ha",'tcd stocks'!$J$3,"lib_15",$A3))</f>
        <v>3283.9618002305547</v>
      </c>
      <c r="F3" s="46">
        <f>C3-B3</f>
        <v>-6.9154517950710215</v>
      </c>
      <c r="G3" s="46">
        <f>D3-C3</f>
        <v>15.676202775189722</v>
      </c>
      <c r="H3" s="46">
        <f t="shared" ref="H3:H32" si="2">E3-D3</f>
        <v>11.776845163907637</v>
      </c>
      <c r="I3" s="46">
        <f>D3-B3</f>
        <v>8.7607509801187007</v>
      </c>
      <c r="J3" s="46">
        <f t="shared" ref="J3:J32" si="3">E3-C3</f>
        <v>27.45304793909736</v>
      </c>
      <c r="K3" s="43">
        <f>IF(ISERROR(F3/B3), "", F3/B3)</f>
        <v>-2.1190784165942469E-3</v>
      </c>
      <c r="L3" s="43">
        <f>IF(ISERROR(G3/C3), "", G3/C3)</f>
        <v>4.813806431246067E-3</v>
      </c>
      <c r="M3" s="43">
        <f t="shared" ref="M3:M33" si="4">IF(ISERROR(H3/D3), "", H3/D3)</f>
        <v>3.5990768632049312E-3</v>
      </c>
      <c r="N3" s="43">
        <f>IF(ISERROR(I3/B3), "", I3/D3)</f>
        <v>2.6773397899020239E-3</v>
      </c>
      <c r="O3" s="43">
        <f t="shared" ref="O3:O32" si="5">IF(ISERROR(J3/C3), "", J3/C3)</f>
        <v>8.4302085538016432E-3</v>
      </c>
      <c r="P3" s="39">
        <f>IF(ISERROR((C3/B3)^(1/(2005-2000))-1), "", (C3/B3)^(1/(2005-2000))-1)</f>
        <v>-4.241753802183279E-4</v>
      </c>
      <c r="Q3" s="39">
        <f>IF(ISERROR((D3/C3)^(1/(2010-2005))-1), "", (D3/C3)^(1/(2010-2005))-1)</f>
        <v>9.6091280403820534E-4</v>
      </c>
      <c r="R3" s="39">
        <f t="shared" ref="R3:R32" si="6">IF(ISERROR((E3/D3)^(1/(2015-2010))-1), "", (E3/D3)^(1/(2015-2010))-1)</f>
        <v>7.1878133644287523E-4</v>
      </c>
      <c r="S3" s="39">
        <f>IF(ISERROR((D3/B3)^(1/(2010-2000))-1), "", (D3/B3)^(1/(2010-2000))-1)</f>
        <v>2.6812896756145399E-4</v>
      </c>
      <c r="T3" s="39">
        <f t="shared" ref="T3:T32" si="7">IF(ISERROR((E3/C3)^(1/(2015-2005))-1), "", (E3/C3)^(1/(2015-2005))-1)</f>
        <v>8.3983974793433447E-4</v>
      </c>
    </row>
    <row r="4" spans="1:21" s="35" customFormat="1" ht="11.25" x14ac:dyDescent="0.2">
      <c r="A4" s="51" t="s">
        <v>19</v>
      </c>
      <c r="B4" s="49">
        <f>IF(ISERROR(GETPIVOTDATA("ha",'tcd stocks'!$A$3,"lib_00",$A4)),0,GETPIVOTDATA("ha",'tcd stocks'!$A$3,"lib_00",$A4))</f>
        <v>660.63547770674734</v>
      </c>
      <c r="C4" s="49">
        <f>IF(ISERROR(GETPIVOTDATA("ha",'tcd stocks'!$D$3,"lib_05",$A4)),0,GETPIVOTDATA("ha",'tcd stocks'!$D$3,"lib_05",$A4))</f>
        <v>665.17889371121635</v>
      </c>
      <c r="D4" s="49">
        <f>IF(ISERROR(GETPIVOTDATA("ha",'tcd stocks'!$G$3,"lib_10",$A4)),0,GETPIVOTDATA("ha",'tcd stocks'!$G$3,"lib_10",$A4))</f>
        <v>665.16095309673767</v>
      </c>
      <c r="E4" s="49">
        <f>IF(ISERROR(GETPIVOTDATA("ha",'tcd stocks'!$J$3,"lib_15",$A4)),0,GETPIVOTDATA("ha",'tcd stocks'!$J$3,"lib_15",$A4))</f>
        <v>666.78198417756016</v>
      </c>
      <c r="F4" s="46">
        <f>C4-B4</f>
        <v>4.5434160044690088</v>
      </c>
      <c r="G4" s="46">
        <f>D4-C4</f>
        <v>-1.7940614478675343E-2</v>
      </c>
      <c r="H4" s="46">
        <f t="shared" si="2"/>
        <v>1.6210310808224904</v>
      </c>
      <c r="I4" s="46">
        <f>D4-B4</f>
        <v>4.5254753899903335</v>
      </c>
      <c r="J4" s="46">
        <f t="shared" si="3"/>
        <v>1.603090466343815</v>
      </c>
      <c r="K4" s="43">
        <f>IF(ISERROR(F4/B4), "", F4/B4)</f>
        <v>6.8773418288713339E-3</v>
      </c>
      <c r="L4" s="43">
        <f>IF(ISERROR(G4/C4), "", G4/C4)</f>
        <v>-2.6971112054653015E-5</v>
      </c>
      <c r="M4" s="43">
        <f t="shared" si="4"/>
        <v>2.4370508720867982E-3</v>
      </c>
      <c r="N4" s="43">
        <f>IF(ISERROR(I4/B4), "", I4/B4)</f>
        <v>6.8501852272595757E-3</v>
      </c>
      <c r="O4" s="43">
        <f t="shared" si="5"/>
        <v>2.4100140300599912E-3</v>
      </c>
      <c r="P4" s="39">
        <f>IF(ISERROR((C4/B4)^(1/(2005-2000))-1), "", (C4/B4)^(1/(2005-2000))-1)</f>
        <v>1.3717000781492406E-3</v>
      </c>
      <c r="Q4" s="39">
        <f>IF(ISERROR((D4/C4)^(1/(2010-2005))-1), "", (D4/C4)^(1/(2010-2005))-1)</f>
        <v>-5.3942806070850224E-6</v>
      </c>
      <c r="R4" s="39">
        <f t="shared" si="6"/>
        <v>4.8693573063851581E-4</v>
      </c>
      <c r="S4" s="39">
        <f>IF(ISERROR((D4/B4)^(1/(2010-2000))-1), "", (D4/B4)^(1/(2010-2000))-1)</f>
        <v>6.8291601196368568E-4</v>
      </c>
      <c r="T4" s="39">
        <f t="shared" si="7"/>
        <v>2.4074043370347908E-4</v>
      </c>
    </row>
    <row r="5" spans="1:21" s="35" customFormat="1" ht="11.25" x14ac:dyDescent="0.2">
      <c r="A5" s="51" t="s">
        <v>23</v>
      </c>
      <c r="B5" s="49">
        <f>IF(ISERROR(GETPIVOTDATA("ha",'tcd stocks'!$A$3,"lib_00",$A5)),0,GETPIVOTDATA("ha",'tcd stocks'!$A$3,"lib_00",$A5))</f>
        <v>242.78118035759323</v>
      </c>
      <c r="C5" s="49">
        <f>IF(ISERROR(GETPIVOTDATA("ha",'tcd stocks'!$D$3,"lib_05",$A5)),0,GETPIVOTDATA("ha",'tcd stocks'!$D$3,"lib_05",$A5))</f>
        <v>242.78118035759323</v>
      </c>
      <c r="D5" s="49">
        <f>IF(ISERROR(GETPIVOTDATA("ha",'tcd stocks'!$G$3,"lib_10",$A5)),0,GETPIVOTDATA("ha",'tcd stocks'!$G$3,"lib_10",$A5))</f>
        <v>236.81434116022845</v>
      </c>
      <c r="E5" s="49">
        <f>IF(ISERROR(GETPIVOTDATA("ha",'tcd stocks'!$J$3,"lib_15",$A5)),0,GETPIVOTDATA("ha",'tcd stocks'!$J$3,"lib_15",$A5))</f>
        <v>234.55928561283335</v>
      </c>
      <c r="F5" s="46">
        <f>C5-B5</f>
        <v>0</v>
      </c>
      <c r="G5" s="46">
        <f>D5-C5</f>
        <v>-5.9668391973647772</v>
      </c>
      <c r="H5" s="46">
        <f t="shared" si="2"/>
        <v>-2.2550555473951022</v>
      </c>
      <c r="I5" s="46">
        <f>D5-B5</f>
        <v>-5.9668391973647772</v>
      </c>
      <c r="J5" s="46">
        <f t="shared" si="3"/>
        <v>-8.2218947447598794</v>
      </c>
      <c r="K5" s="43">
        <f>IF(ISERROR(F5/B5), "", F5/B5)</f>
        <v>0</v>
      </c>
      <c r="L5" s="43">
        <f>IF(ISERROR(G5/C5), "", G5/C5)</f>
        <v>-2.4577025239667257E-2</v>
      </c>
      <c r="M5" s="43">
        <f t="shared" si="4"/>
        <v>-9.5224619267011909E-3</v>
      </c>
      <c r="N5" s="43">
        <f>IF(ISERROR(I5/B5), "", I5/B5)</f>
        <v>-2.4577025239667257E-2</v>
      </c>
      <c r="O5" s="43">
        <f t="shared" si="5"/>
        <v>-3.386545337925214E-2</v>
      </c>
      <c r="P5" s="39">
        <f>IF(ISERROR((C5/B5)^(1/(2005-2000))-1), "", (C5/B5)^(1/(2005-2000))-1)</f>
        <v>0</v>
      </c>
      <c r="Q5" s="39">
        <f>IF(ISERROR((D5/C5)^(1/(2010-2005))-1), "", (D5/C5)^(1/(2010-2005))-1)</f>
        <v>-4.9644525268296436E-3</v>
      </c>
      <c r="R5" s="39">
        <f t="shared" si="6"/>
        <v>-1.9117882927242036E-3</v>
      </c>
      <c r="S5" s="39">
        <f>IF(ISERROR((D5/B5)^(1/(2010-2000))-1), "", (D5/B5)^(1/(2010-2000))-1)</f>
        <v>-2.4853146578891483E-3</v>
      </c>
      <c r="T5" s="39">
        <f t="shared" si="7"/>
        <v>-3.4392892740218173E-3</v>
      </c>
    </row>
    <row r="6" spans="1:21" s="35" customFormat="1" ht="11.25" x14ac:dyDescent="0.2">
      <c r="A6" s="51" t="s">
        <v>24</v>
      </c>
      <c r="B6" s="49">
        <f>IF(ISERROR(GETPIVOTDATA("ha",'tcd stocks'!$A$3,"lib_00",$A6)),0,GETPIVOTDATA("ha",'tcd stocks'!$A$3,"lib_00",$A6))</f>
        <v>185.3090842011112</v>
      </c>
      <c r="C6" s="49">
        <f>IF(ISERROR(GETPIVOTDATA("ha",'tcd stocks'!$D$3,"lib_05",$A6)),0,GETPIVOTDATA("ha",'tcd stocks'!$D$3,"lib_05",$A6))</f>
        <v>186.519160381125</v>
      </c>
      <c r="D6" s="49">
        <f>IF(ISERROR(GETPIVOTDATA("ha",'tcd stocks'!$G$3,"lib_10",$A6)),0,GETPIVOTDATA("ha",'tcd stocks'!$G$3,"lib_10",$A6))</f>
        <v>194.23243080493478</v>
      </c>
      <c r="E6" s="49">
        <f>IF(ISERROR(GETPIVOTDATA("ha",'tcd stocks'!$J$3,"lib_15",$A6)),0,GETPIVOTDATA("ha",'tcd stocks'!$J$3,"lib_15",$A6))</f>
        <v>192.09365627380754</v>
      </c>
      <c r="F6" s="46">
        <f>C6-B6</f>
        <v>1.2100761800138002</v>
      </c>
      <c r="G6" s="46">
        <f>D6-C6</f>
        <v>7.7132704238097745</v>
      </c>
      <c r="H6" s="46">
        <f t="shared" si="2"/>
        <v>-2.1387745311272397</v>
      </c>
      <c r="I6" s="46">
        <f>D6-B6</f>
        <v>8.9233466038235747</v>
      </c>
      <c r="J6" s="46">
        <f t="shared" si="3"/>
        <v>5.5744958926825348</v>
      </c>
      <c r="K6" s="43">
        <f>IF(ISERROR(F6/B6), "", F6/B6)</f>
        <v>6.5300424165959155E-3</v>
      </c>
      <c r="L6" s="43">
        <f>IF(ISERROR(G6/C6), "", G6/C6)</f>
        <v>4.1353769811363177E-2</v>
      </c>
      <c r="M6" s="43">
        <f t="shared" si="4"/>
        <v>-1.1011418238775914E-2</v>
      </c>
      <c r="N6" s="43">
        <f>IF(ISERROR(I6/B6), "", I6/B6)</f>
        <v>4.8153854098913443E-2</v>
      </c>
      <c r="O6" s="43">
        <f t="shared" si="5"/>
        <v>2.9886987917444281E-2</v>
      </c>
      <c r="P6" s="39">
        <f>IF(ISERROR((C6/B6)^(1/(2005-2000))-1), "", (C6/B6)^(1/(2005-2000))-1)</f>
        <v>1.302610471833221E-3</v>
      </c>
      <c r="Q6" s="39">
        <f>IF(ISERROR((D6/C6)^(1/(2010-2005))-1), "", (D6/C6)^(1/(2010-2005))-1)</f>
        <v>8.1372425284107486E-3</v>
      </c>
      <c r="R6" s="39">
        <f t="shared" si="6"/>
        <v>-2.2120483395976498E-3</v>
      </c>
      <c r="S6" s="39">
        <f>IF(ISERROR((D6/B6)^(1/(2010-2000))-1), "", (D6/B6)^(1/(2010-2000))-1)</f>
        <v>4.7141148891924889E-3</v>
      </c>
      <c r="T6" s="39">
        <f t="shared" si="7"/>
        <v>2.9492480753896544E-3</v>
      </c>
    </row>
    <row r="7" spans="1:21" s="7" customFormat="1" ht="15.75" x14ac:dyDescent="0.25">
      <c r="A7" s="37" t="s">
        <v>51</v>
      </c>
      <c r="B7" s="48">
        <f>SUM(B8:B11)</f>
        <v>1172.6763206110452</v>
      </c>
      <c r="C7" s="48">
        <f t="shared" ref="C7:D7" si="8">SUM(C8:C11)</f>
        <v>1176.602174824058</v>
      </c>
      <c r="D7" s="48">
        <f t="shared" si="8"/>
        <v>1186.3314299513031</v>
      </c>
      <c r="E7" s="48">
        <f t="shared" ref="E7" si="9">SUM(E8:E11)</f>
        <v>1141.8713618805266</v>
      </c>
      <c r="F7" s="45">
        <f>C7-B7</f>
        <v>3.9258542130128262</v>
      </c>
      <c r="G7" s="45">
        <f>D7-C7</f>
        <v>9.7292551272450964</v>
      </c>
      <c r="H7" s="45">
        <f t="shared" si="2"/>
        <v>-44.460068070776515</v>
      </c>
      <c r="I7" s="45">
        <f>D7-B7</f>
        <v>13.655109340257923</v>
      </c>
      <c r="J7" s="45">
        <f t="shared" si="3"/>
        <v>-34.730812943531419</v>
      </c>
      <c r="K7" s="42">
        <f>IF(ISERROR(F7/B7), "", F7/B7)</f>
        <v>3.3477730760071846E-3</v>
      </c>
      <c r="L7" s="42">
        <f>IF(ISERROR(G7/C7), "", G7/C7)</f>
        <v>8.2689419885697141E-3</v>
      </c>
      <c r="M7" s="42">
        <f t="shared" si="4"/>
        <v>-3.7476936839312705E-2</v>
      </c>
      <c r="N7" s="42">
        <f>IF(ISERROR(I7/B7), "", I7/B7)</f>
        <v>1.1644397605933297E-2</v>
      </c>
      <c r="O7" s="42">
        <f t="shared" si="5"/>
        <v>-2.9517889467376563E-2</v>
      </c>
      <c r="P7" s="38">
        <f>IF(ISERROR((C7/B7)^(1/(2005-2000))-1), "", (C7/B7)^(1/(2005-2000))-1)</f>
        <v>6.6865980520769419E-4</v>
      </c>
      <c r="Q7" s="38">
        <f>IF(ISERROR((D7/C7)^(1/(2010-2005))-1), "", (D7/C7)^(1/(2010-2005))-1)</f>
        <v>1.6483453483062682E-3</v>
      </c>
      <c r="R7" s="38">
        <f t="shared" si="6"/>
        <v>-7.6103438423281711E-3</v>
      </c>
      <c r="S7" s="38">
        <f>IF(ISERROR((D7/B7)^(1/(2010-2000))-1), "", (D7/B7)^(1/(2010-2000))-1)</f>
        <v>1.1583827426075999E-3</v>
      </c>
      <c r="T7" s="38">
        <f t="shared" si="7"/>
        <v>-2.9917467587809998E-3</v>
      </c>
    </row>
    <row r="8" spans="1:21" s="35" customFormat="1" ht="11.25" x14ac:dyDescent="0.2">
      <c r="A8" s="51" t="s">
        <v>20</v>
      </c>
      <c r="B8" s="49">
        <f>IF(ISERROR(GETPIVOTDATA("ha",'tcd stocks'!$A$3,"lib_00",$A8)), 0, GETPIVOTDATA("ha",'tcd stocks'!$A$3,"lib_00",$A8))</f>
        <v>589.41713250100418</v>
      </c>
      <c r="C8" s="49">
        <f>IF(ISERROR(GETPIVOTDATA("ha",'tcd stocks'!$D$3,"lib_05",$A8)), 0, GETPIVOTDATA("ha",'tcd stocks'!$D$3,"lib_05",$A8))</f>
        <v>593.34298671401677</v>
      </c>
      <c r="D8" s="49">
        <f>IF(ISERROR(GETPIVOTDATA("ha",'tcd stocks'!$G$3,"lib_10",$A8)), 0, GETPIVOTDATA("ha",'tcd stocks'!$G$3,"lib_10",$A8))</f>
        <v>604.73134364374562</v>
      </c>
      <c r="E8" s="49">
        <f>IF(ISERROR(GETPIVOTDATA("ha",'tcd stocks'!$J$3,"lib_15",$A8)), 0, GETPIVOTDATA("ha",'tcd stocks'!$J$3,"lib_15",$A8))</f>
        <v>558.37212808459071</v>
      </c>
      <c r="F8" s="46">
        <f>C8-B8</f>
        <v>3.9258542130125988</v>
      </c>
      <c r="G8" s="46">
        <f>D8-C8</f>
        <v>11.388356929728843</v>
      </c>
      <c r="H8" s="46">
        <f t="shared" si="2"/>
        <v>-46.359215559154904</v>
      </c>
      <c r="I8" s="46">
        <f>D8-B8</f>
        <v>15.314211142741442</v>
      </c>
      <c r="J8" s="46">
        <f t="shared" si="3"/>
        <v>-34.970858629426061</v>
      </c>
      <c r="K8" s="43">
        <f>IF(ISERROR(F8/B8), "", F8/B8)</f>
        <v>6.6605702422569309E-3</v>
      </c>
      <c r="L8" s="43">
        <f>IF(ISERROR(G8/C8), "", G8/C8)</f>
        <v>1.9193547719841636E-2</v>
      </c>
      <c r="M8" s="43">
        <f t="shared" si="4"/>
        <v>-7.6660844598896244E-2</v>
      </c>
      <c r="N8" s="43">
        <f>IF(ISERROR(I8/B8), "", I8/B8)</f>
        <v>2.5981957934884684E-2</v>
      </c>
      <c r="O8" s="43">
        <f t="shared" si="5"/>
        <v>-5.8938690458106888E-2</v>
      </c>
      <c r="P8" s="39">
        <f>IF(ISERROR((C8/B8)^(1/(2005-2000))-1), "", (C8/B8)^(1/(2005-2000))-1)</f>
        <v>1.3285791102211064E-3</v>
      </c>
      <c r="Q8" s="39">
        <f>IF(ISERROR((D8/C8)^(1/(2010-2005))-1), "", (D8/C8)^(1/(2010-2005))-1)</f>
        <v>3.8095730638263436E-3</v>
      </c>
      <c r="R8" s="39">
        <f t="shared" si="6"/>
        <v>-1.5825177531342938E-2</v>
      </c>
      <c r="S8" s="39">
        <f>IF(ISERROR((D8/B8)^(1/(2010-2000))-1), "", (D8/B8)^(1/(2010-2000))-1)</f>
        <v>2.5683086419792112E-3</v>
      </c>
      <c r="T8" s="39">
        <f t="shared" si="7"/>
        <v>-6.0562851134728923E-3</v>
      </c>
    </row>
    <row r="9" spans="1:21" s="35" customFormat="1" ht="11.25" x14ac:dyDescent="0.2">
      <c r="A9" s="51" t="s">
        <v>32</v>
      </c>
      <c r="B9" s="49">
        <f>IF(ISERROR(GETPIVOTDATA("ha",'tcd stocks'!$A$3,"lib_00",$A9)), 0, GETPIVOTDATA("ha",'tcd stocks'!$A$3,"lib_00",$A9))</f>
        <v>496.44010662722553</v>
      </c>
      <c r="C9" s="49">
        <f>IF(ISERROR(GETPIVOTDATA("ha",'tcd stocks'!$D$3,"lib_05",$A9)), 0, GETPIVOTDATA("ha",'tcd stocks'!$D$3,"lib_05",$A9))</f>
        <v>496.44010662722553</v>
      </c>
      <c r="D9" s="49">
        <f>IF(ISERROR(GETPIVOTDATA("ha",'tcd stocks'!$G$3,"lib_10",$A9)), 0, GETPIVOTDATA("ha",'tcd stocks'!$G$3,"lib_10",$A9))</f>
        <v>494.78100482474196</v>
      </c>
      <c r="E9" s="49">
        <f>IF(ISERROR(GETPIVOTDATA("ha",'tcd stocks'!$J$3,"lib_15",$A9)), 0, GETPIVOTDATA("ha",'tcd stocks'!$J$3,"lib_15",$A9))</f>
        <v>496.06140325710317</v>
      </c>
      <c r="F9" s="46">
        <f>C9-B9</f>
        <v>0</v>
      </c>
      <c r="G9" s="46">
        <f>D9-C9</f>
        <v>-1.6591018024835762</v>
      </c>
      <c r="H9" s="46">
        <f t="shared" si="2"/>
        <v>1.2803984323612099</v>
      </c>
      <c r="I9" s="46">
        <f>D9-B9</f>
        <v>-1.6591018024835762</v>
      </c>
      <c r="J9" s="46">
        <f t="shared" si="3"/>
        <v>-0.37870337012236632</v>
      </c>
      <c r="K9" s="43">
        <f>IF(ISERROR(F9/B9), "", F9/B9)</f>
        <v>0</v>
      </c>
      <c r="L9" s="43">
        <f>IF(ISERROR(G9/C9), "", G9/C9)</f>
        <v>-3.3419979174434183E-3</v>
      </c>
      <c r="M9" s="43">
        <f t="shared" si="4"/>
        <v>2.5878083836600478E-3</v>
      </c>
      <c r="N9" s="43">
        <f>IF(ISERROR(I9/B9), "", I9/B9)</f>
        <v>-3.3419979174434183E-3</v>
      </c>
      <c r="O9" s="43">
        <f t="shared" si="5"/>
        <v>-7.6283798401230473E-4</v>
      </c>
      <c r="P9" s="39">
        <f>IF(ISERROR((C9/B9)^(1/(2005-2000))-1), "", (C9/B9)^(1/(2005-2000))-1)</f>
        <v>0</v>
      </c>
      <c r="Q9" s="39">
        <f>IF(ISERROR((D9/C9)^(1/(2010-2005))-1), "", (D9/C9)^(1/(2010-2005))-1)</f>
        <v>-6.692948953743727E-4</v>
      </c>
      <c r="R9" s="39">
        <f t="shared" si="6"/>
        <v>5.1702676688547555E-4</v>
      </c>
      <c r="S9" s="39">
        <f>IF(ISERROR((D9/B9)^(1/(2010-2000))-1), "", (D9/B9)^(1/(2010-2000))-1)</f>
        <v>-3.3470346089059522E-4</v>
      </c>
      <c r="T9" s="39">
        <f t="shared" si="7"/>
        <v>-7.6309997540269237E-5</v>
      </c>
    </row>
    <row r="10" spans="1:21" s="35" customFormat="1" ht="11.25" x14ac:dyDescent="0.2">
      <c r="A10" s="51" t="s">
        <v>33</v>
      </c>
      <c r="B10" s="49">
        <f>IF(ISERROR(GETPIVOTDATA("ha",'tcd stocks'!$A$3,"lib_00",$A10)), 0, GETPIVOTDATA("ha",'tcd stocks'!$A$3,"lib_00",$A10))</f>
        <v>86.819081482815591</v>
      </c>
      <c r="C10" s="49">
        <f>IF(ISERROR(GETPIVOTDATA("ha",'tcd stocks'!$D$3,"lib_05",$A10)), 0, GETPIVOTDATA("ha",'tcd stocks'!$D$3,"lib_05",$A10))</f>
        <v>86.819081482815591</v>
      </c>
      <c r="D10" s="49">
        <f>IF(ISERROR(GETPIVOTDATA("ha",'tcd stocks'!$G$3,"lib_10",$A10)), 0, GETPIVOTDATA("ha",'tcd stocks'!$G$3,"lib_10",$A10))</f>
        <v>86.819081482815591</v>
      </c>
      <c r="E10" s="49">
        <f>IF(ISERROR(GETPIVOTDATA("ha",'tcd stocks'!$J$3,"lib_15",$A10)), 0, GETPIVOTDATA("ha",'tcd stocks'!$J$3,"lib_15",$A10))</f>
        <v>87.437830538832742</v>
      </c>
      <c r="F10" s="46">
        <f>C10-B10</f>
        <v>0</v>
      </c>
      <c r="G10" s="46">
        <f>D10-C10</f>
        <v>0</v>
      </c>
      <c r="H10" s="46">
        <f t="shared" si="2"/>
        <v>0.61874905601715113</v>
      </c>
      <c r="I10" s="46">
        <f>D10-B10</f>
        <v>0</v>
      </c>
      <c r="J10" s="46">
        <f t="shared" si="3"/>
        <v>0.61874905601715113</v>
      </c>
      <c r="K10" s="43">
        <f>IF(ISERROR(F10/B10), "", F10/B10)</f>
        <v>0</v>
      </c>
      <c r="L10" s="43">
        <f>IF(ISERROR(G10/C10), "", G10/C10)</f>
        <v>0</v>
      </c>
      <c r="M10" s="43">
        <f t="shared" si="4"/>
        <v>7.1268786244832859E-3</v>
      </c>
      <c r="N10" s="43">
        <f>IF(ISERROR(I10/B10), "", I10/B10)</f>
        <v>0</v>
      </c>
      <c r="O10" s="43">
        <f t="shared" si="5"/>
        <v>7.1268786244832859E-3</v>
      </c>
      <c r="P10" s="39">
        <f>IF(ISERROR((C10/B10)^(1/(2005-2000))-1), "", (C10/B10)^(1/(2005-2000))-1)</f>
        <v>0</v>
      </c>
      <c r="Q10" s="39">
        <f>IF(ISERROR((D10/C10)^(1/(2010-2005))-1), "", (D10/C10)^(1/(2010-2005))-1)</f>
        <v>0</v>
      </c>
      <c r="R10" s="39">
        <f t="shared" si="6"/>
        <v>1.4213296223462013E-3</v>
      </c>
      <c r="S10" s="39">
        <f>IF(ISERROR((D10/B10)^(1/(2010-2000))-1), "", (D10/B10)^(1/(2010-2000))-1)</f>
        <v>0</v>
      </c>
      <c r="T10" s="39">
        <f t="shared" si="7"/>
        <v>7.1041246823555504E-4</v>
      </c>
    </row>
    <row r="11" spans="1:21" s="35" customFormat="1" ht="11.25" x14ac:dyDescent="0.2">
      <c r="A11" s="51" t="s">
        <v>21</v>
      </c>
      <c r="B11" s="49">
        <f>IF(ISERROR(GETPIVOTDATA("ha",'tcd stocks'!$A$3,"lib_00",$A11)), 0, GETPIVOTDATA("ha",'tcd stocks'!$A$3,"lib_00",$A11))</f>
        <v>0</v>
      </c>
      <c r="C11" s="49">
        <f>IF(ISERROR(GETPIVOTDATA("ha",'tcd stocks'!$D$3,"lib_05",$A11)), 0, GETPIVOTDATA("ha",'tcd stocks'!$D$3,"lib_05",$A11))</f>
        <v>0</v>
      </c>
      <c r="D11" s="49">
        <f>IF(ISERROR(GETPIVOTDATA("ha",'tcd stocks'!$G$3,"lib_10",$A11)), 0, GETPIVOTDATA("ha",'tcd stocks'!$G$3,"lib_10",$A11))</f>
        <v>0</v>
      </c>
      <c r="E11" s="49">
        <f>IF(ISERROR(GETPIVOTDATA("ha",'tcd stocks'!$J$3,"lib_15",$A11)), 0, GETPIVOTDATA("ha",'tcd stocks'!$J$3,"lib_15",$A11))</f>
        <v>0</v>
      </c>
      <c r="F11" s="46">
        <f>C11-B11</f>
        <v>0</v>
      </c>
      <c r="G11" s="46">
        <f>D11-C11</f>
        <v>0</v>
      </c>
      <c r="H11" s="46">
        <f t="shared" si="2"/>
        <v>0</v>
      </c>
      <c r="I11" s="46">
        <f>D11-B11</f>
        <v>0</v>
      </c>
      <c r="J11" s="46">
        <f t="shared" si="3"/>
        <v>0</v>
      </c>
      <c r="K11" s="43" t="str">
        <f>IF(ISERROR(F11/B11), "", F11/B11)</f>
        <v/>
      </c>
      <c r="L11" s="43" t="str">
        <f>IF(ISERROR(G11/C11), "", G11/C11)</f>
        <v/>
      </c>
      <c r="M11" s="43" t="str">
        <f t="shared" si="4"/>
        <v/>
      </c>
      <c r="N11" s="43" t="str">
        <f>IF(ISERROR(I11/B11), "", I11/B11)</f>
        <v/>
      </c>
      <c r="O11" s="43" t="str">
        <f t="shared" si="5"/>
        <v/>
      </c>
      <c r="P11" s="39" t="str">
        <f>IF(ISERROR((C11/B11)^(1/(2005-2000))-1), "", (C11/B11)^(1/(2005-2000))-1)</f>
        <v/>
      </c>
      <c r="Q11" s="39" t="str">
        <f>IF(ISERROR((D11/C11)^(1/(2010-2005))-1), "", (D11/C11)^(1/(2010-2005))-1)</f>
        <v/>
      </c>
      <c r="R11" s="39" t="str">
        <f t="shared" si="6"/>
        <v/>
      </c>
      <c r="S11" s="39" t="str">
        <f>IF(ISERROR((D11/B11)^(1/(2010-2000))-1), "", (D11/B11)^(1/(2010-2000))-1)</f>
        <v/>
      </c>
      <c r="T11" s="39" t="str">
        <f t="shared" si="7"/>
        <v/>
      </c>
      <c r="U11" s="36"/>
    </row>
    <row r="12" spans="1:21" s="7" customFormat="1" ht="15.75" x14ac:dyDescent="0.25">
      <c r="A12" s="37" t="s">
        <v>55</v>
      </c>
      <c r="B12" s="48">
        <f>SUM(B13:B14)</f>
        <v>52.651551070235087</v>
      </c>
      <c r="C12" s="48">
        <f t="shared" ref="C12:D12" si="10">SUM(C13:C14)</f>
        <v>54.104772371986968</v>
      </c>
      <c r="D12" s="48">
        <f t="shared" si="10"/>
        <v>45.945111419761901</v>
      </c>
      <c r="E12" s="48">
        <f t="shared" ref="E12" si="11">SUM(E13:E14)</f>
        <v>84.014645131563384</v>
      </c>
      <c r="F12" s="45">
        <f>C12-B12</f>
        <v>1.4532213017518814</v>
      </c>
      <c r="G12" s="45">
        <f>D12-C12</f>
        <v>-8.1596609522250674</v>
      </c>
      <c r="H12" s="45">
        <f t="shared" si="2"/>
        <v>38.069533711801483</v>
      </c>
      <c r="I12" s="45">
        <f>D12-B12</f>
        <v>-6.706439650473186</v>
      </c>
      <c r="J12" s="45">
        <f t="shared" si="3"/>
        <v>29.909872759576416</v>
      </c>
      <c r="K12" s="42">
        <f>IF(ISERROR(F12/B12), "", F12/B12)</f>
        <v>2.7600731074633331E-2</v>
      </c>
      <c r="L12" s="42">
        <f>IF(ISERROR(G12/C12), "", G12/C12)</f>
        <v>-0.15081222218485435</v>
      </c>
      <c r="M12" s="42">
        <f t="shared" si="4"/>
        <v>0.82858725412573542</v>
      </c>
      <c r="N12" s="42">
        <f>IF(ISERROR(I12/B12), "", I12/B12)</f>
        <v>-0.12737401869751303</v>
      </c>
      <c r="O12" s="42">
        <f t="shared" si="5"/>
        <v>0.55281394687213237</v>
      </c>
      <c r="P12" s="38">
        <f>IF(ISERROR((C12/B12)^(1/(2005-2000))-1), "", (C12/B12)^(1/(2005-2000))-1)</f>
        <v>5.4601923470867231E-3</v>
      </c>
      <c r="Q12" s="38">
        <f>IF(ISERROR((D12/C12)^(1/(2010-2005))-1), "", (D12/C12)^(1/(2010-2005))-1)</f>
        <v>-3.2166284885931651E-2</v>
      </c>
      <c r="R12" s="38">
        <f t="shared" si="6"/>
        <v>0.12829623162454107</v>
      </c>
      <c r="S12" s="38">
        <f>IF(ISERROR((D12/B12)^(1/(2010-2000))-1), "", (D12/B12)^(1/(2010-2000))-1)</f>
        <v>-1.3532426605625036E-2</v>
      </c>
      <c r="T12" s="38">
        <f t="shared" si="7"/>
        <v>4.49895375564211E-2</v>
      </c>
    </row>
    <row r="13" spans="1:21" s="35" customFormat="1" ht="11.25" x14ac:dyDescent="0.2">
      <c r="A13" s="51" t="s">
        <v>22</v>
      </c>
      <c r="B13" s="49">
        <f>IF(ISERROR(GETPIVOTDATA("ha",'tcd stocks'!$A$3,"lib_00",$A13)), 0, GETPIVOTDATA("ha",'tcd stocks'!$A$3,"lib_00",$A13))</f>
        <v>13.285561660182237</v>
      </c>
      <c r="C13" s="49">
        <f>IF(ISERROR(GETPIVOTDATA("ha",'tcd stocks'!$D$3,"lib_05",$A13)), 0, GETPIVOTDATA("ha",'tcd stocks'!$D$3,"lib_05",$A13))</f>
        <v>21.021484765019867</v>
      </c>
      <c r="D13" s="49">
        <f>IF(ISERROR(GETPIVOTDATA("ha",'tcd stocks'!$G$3,"lib_10",$A13)), 0, GETPIVOTDATA("ha",'tcd stocks'!$G$3,"lib_10",$A13))</f>
        <v>12.841558104443667</v>
      </c>
      <c r="E13" s="49">
        <f>IF(ISERROR(GETPIVOTDATA("ha",'tcd stocks'!$J$3,"lib_15",$A13)), 0, GETPIVOTDATA("ha",'tcd stocks'!$J$3,"lib_15",$A13))</f>
        <v>38.277801117008472</v>
      </c>
      <c r="F13" s="46">
        <f>C13-B13</f>
        <v>7.7359231048376298</v>
      </c>
      <c r="G13" s="46">
        <f>D13-C13</f>
        <v>-8.1799266605762</v>
      </c>
      <c r="H13" s="46">
        <f t="shared" si="2"/>
        <v>25.436243012564805</v>
      </c>
      <c r="I13" s="46">
        <f>D13-B13</f>
        <v>-0.4440035557385702</v>
      </c>
      <c r="J13" s="46">
        <f t="shared" si="3"/>
        <v>17.256316351988605</v>
      </c>
      <c r="K13" s="43">
        <f>IF(ISERROR(F13/B13), "", F13/B13)</f>
        <v>0.58228047128957561</v>
      </c>
      <c r="L13" s="43">
        <f>IF(ISERROR(G13/C13), "", G13/C13)</f>
        <v>-0.38912221244180367</v>
      </c>
      <c r="M13" s="43">
        <f t="shared" si="4"/>
        <v>1.9807754484062878</v>
      </c>
      <c r="N13" s="43">
        <f>IF(ISERROR(I13/B13), "", I13/B13)</f>
        <v>-3.3420006402083854E-2</v>
      </c>
      <c r="O13" s="43">
        <f t="shared" si="5"/>
        <v>0.82088951113022379</v>
      </c>
      <c r="P13" s="39">
        <f>IF(ISERROR((C13/B13)^(1/(2005-2000))-1), "", (C13/B13)^(1/(2005-2000))-1)</f>
        <v>9.6116445238697779E-2</v>
      </c>
      <c r="Q13" s="39">
        <f>IF(ISERROR((D13/C13)^(1/(2010-2005))-1), "", (D13/C13)^(1/(2010-2005))-1)</f>
        <v>-9.3869253948633657E-2</v>
      </c>
      <c r="R13" s="39">
        <f t="shared" si="6"/>
        <v>0.24413025677070022</v>
      </c>
      <c r="S13" s="39">
        <f>IF(ISERROR((D13/B13)^(1/(2010-2000))-1), "", (D13/B13)^(1/(2010-2000))-1)</f>
        <v>-3.3933512747805761E-3</v>
      </c>
      <c r="T13" s="39">
        <f t="shared" si="7"/>
        <v>6.1764888170970034E-2</v>
      </c>
    </row>
    <row r="14" spans="1:21" s="35" customFormat="1" ht="11.25" x14ac:dyDescent="0.2">
      <c r="A14" s="51" t="s">
        <v>25</v>
      </c>
      <c r="B14" s="49">
        <f>IF(ISERROR(GETPIVOTDATA("ha",'tcd stocks'!$A$3,"lib_00",$A14)), 0, GETPIVOTDATA("ha",'tcd stocks'!$A$3,"lib_00",$A14))</f>
        <v>39.365989410052848</v>
      </c>
      <c r="C14" s="49">
        <f>IF(ISERROR(GETPIVOTDATA("ha",'tcd stocks'!$D$3,"lib_05",$A14)), 0, GETPIVOTDATA("ha",'tcd stocks'!$D$3,"lib_05",$A14))</f>
        <v>33.083287606967104</v>
      </c>
      <c r="D14" s="49">
        <f>IF(ISERROR(GETPIVOTDATA("ha",'tcd stocks'!$G$3,"lib_10",$A14)), 0, GETPIVOTDATA("ha",'tcd stocks'!$G$3,"lib_10",$A14))</f>
        <v>33.10355331531823</v>
      </c>
      <c r="E14" s="49">
        <f>IF(ISERROR(GETPIVOTDATA("ha",'tcd stocks'!$J$3,"lib_15",$A14)), 0, GETPIVOTDATA("ha",'tcd stocks'!$J$3,"lib_15",$A14))</f>
        <v>45.736844014554904</v>
      </c>
      <c r="F14" s="46">
        <f>C14-B14</f>
        <v>-6.2827018030857431</v>
      </c>
      <c r="G14" s="46">
        <f>D14-C14</f>
        <v>2.0265708351125511E-2</v>
      </c>
      <c r="H14" s="46">
        <f t="shared" si="2"/>
        <v>12.633290699236674</v>
      </c>
      <c r="I14" s="46">
        <f>D14-B14</f>
        <v>-6.2624360947346176</v>
      </c>
      <c r="J14" s="46">
        <f t="shared" si="3"/>
        <v>12.6535564075878</v>
      </c>
      <c r="K14" s="43">
        <f>IF(ISERROR(F14/B14), "", F14/B14)</f>
        <v>-0.15959720299780747</v>
      </c>
      <c r="L14" s="43">
        <f>IF(ISERROR(G14/C14), "", G14/C14)</f>
        <v>6.1256633838463188E-4</v>
      </c>
      <c r="M14" s="43">
        <f t="shared" si="4"/>
        <v>0.38162944560367745</v>
      </c>
      <c r="N14" s="43">
        <f>IF(ISERROR(I14/B14), "", I14/B14)</f>
        <v>-0.15908240053367961</v>
      </c>
      <c r="O14" s="43">
        <f t="shared" si="5"/>
        <v>0.38247578529417525</v>
      </c>
      <c r="P14" s="39">
        <f>IF(ISERROR((C14/B14)^(1/(2005-2000))-1), "", (C14/B14)^(1/(2005-2000))-1)</f>
        <v>-3.4177101407078636E-2</v>
      </c>
      <c r="Q14" s="39">
        <f>IF(ISERROR((D14/C14)^(1/(2010-2005))-1), "", (D14/C14)^(1/(2010-2005))-1)</f>
        <v>1.2248325970376506E-4</v>
      </c>
      <c r="R14" s="39">
        <f t="shared" si="6"/>
        <v>6.6788477273415303E-2</v>
      </c>
      <c r="S14" s="39">
        <f>IF(ISERROR((D14/B14)^(1/(2010-2000))-1), "", (D14/B14)^(1/(2010-2000))-1)</f>
        <v>-1.717692552024519E-2</v>
      </c>
      <c r="T14" s="39">
        <f t="shared" si="7"/>
        <v>3.2917780369534633E-2</v>
      </c>
    </row>
    <row r="15" spans="1:21" s="8" customFormat="1" ht="15.75" x14ac:dyDescent="0.25">
      <c r="A15" s="37" t="s">
        <v>53</v>
      </c>
      <c r="B15" s="48">
        <f>SUM(B16:B17)</f>
        <v>18.596167986162552</v>
      </c>
      <c r="C15" s="48">
        <f>SUM(C16:C17)</f>
        <v>14.379052081987155</v>
      </c>
      <c r="D15" s="48">
        <f>SUM(D16:D17)</f>
        <v>18.542517899024059</v>
      </c>
      <c r="E15" s="48">
        <f>SUM(E16:E17)</f>
        <v>18.704627306430762</v>
      </c>
      <c r="F15" s="45">
        <f>C15-B15</f>
        <v>-4.2171159041753974</v>
      </c>
      <c r="G15" s="45">
        <f>D15-C15</f>
        <v>4.1634658170369043</v>
      </c>
      <c r="H15" s="45">
        <f t="shared" si="2"/>
        <v>0.1621094074067031</v>
      </c>
      <c r="I15" s="45">
        <f>D15-B15</f>
        <v>-5.3650087138493063E-2</v>
      </c>
      <c r="J15" s="45">
        <f t="shared" si="3"/>
        <v>4.3255752244436074</v>
      </c>
      <c r="K15" s="42">
        <f>IF(ISERROR(F15/B15), "", F15/B15)</f>
        <v>-0.2267733818770277</v>
      </c>
      <c r="L15" s="42">
        <f>IF(ISERROR(G15/C15), "", G15/C15)</f>
        <v>0.28955078494030478</v>
      </c>
      <c r="M15" s="42">
        <f t="shared" si="4"/>
        <v>8.7425779114515701E-3</v>
      </c>
      <c r="N15" s="42">
        <f>IF(ISERROR(I15/B15), "", I15/B15)</f>
        <v>-2.885007662783763E-3</v>
      </c>
      <c r="O15" s="42">
        <f t="shared" si="5"/>
        <v>0.30082478314841893</v>
      </c>
      <c r="P15" s="38">
        <f>IF(ISERROR((C15/B15)^(1/(2005-2000))-1), "", (C15/B15)^(1/(2005-2000))-1)</f>
        <v>-5.0136150775059951E-2</v>
      </c>
      <c r="Q15" s="38">
        <f>IF(ISERROR((D15/C15)^(1/(2010-2005))-1), "", (D15/C15)^(1/(2010-2005))-1)</f>
        <v>5.2174300839496146E-2</v>
      </c>
      <c r="R15" s="38">
        <f t="shared" si="6"/>
        <v>1.7424328483037765E-3</v>
      </c>
      <c r="S15" s="38">
        <f>IF(ISERROR((D15/B15)^(1/(2010-2000))-1), "", (D15/B15)^(1/(2010-2000))-1)</f>
        <v>-2.8887599918947515E-4</v>
      </c>
      <c r="T15" s="38">
        <f t="shared" si="7"/>
        <v>2.6648744168822347E-2</v>
      </c>
    </row>
    <row r="16" spans="1:21" s="35" customFormat="1" ht="11.25" x14ac:dyDescent="0.2">
      <c r="A16" s="51" t="s">
        <v>26</v>
      </c>
      <c r="B16" s="49">
        <f>IF(ISERROR(GETPIVOTDATA("ha",'tcd stocks'!$A$3,"lib_00",$A16)), 0, GETPIVOTDATA("ha",'tcd stocks'!$A$3,"lib_00",$A16))</f>
        <v>18.596167986162552</v>
      </c>
      <c r="C16" s="49">
        <f>IF(ISERROR(GETPIVOTDATA("ha",'tcd stocks'!$D$3,"lib_05",$A16)), 0, GETPIVOTDATA("ha",'tcd stocks'!$D$3,"lib_05",$A16))</f>
        <v>14.379052081987155</v>
      </c>
      <c r="D16" s="49">
        <f>IF(ISERROR(GETPIVOTDATA("ha",'tcd stocks'!$G$3,"lib_10",$A16)), 0, GETPIVOTDATA("ha",'tcd stocks'!$G$3,"lib_10",$A16))</f>
        <v>18.542517899024059</v>
      </c>
      <c r="E16" s="49">
        <f>IF(ISERROR(GETPIVOTDATA("ha",'tcd stocks'!$J$3,"lib_15",$A16)), 0, GETPIVOTDATA("ha",'tcd stocks'!$J$3,"lib_15",$A16))</f>
        <v>18.704627306430762</v>
      </c>
      <c r="F16" s="46">
        <f>C16-B16</f>
        <v>-4.2171159041753974</v>
      </c>
      <c r="G16" s="46">
        <f>D16-C16</f>
        <v>4.1634658170369043</v>
      </c>
      <c r="H16" s="46">
        <f t="shared" si="2"/>
        <v>0.1621094074067031</v>
      </c>
      <c r="I16" s="46">
        <f>D16-B16</f>
        <v>-5.3650087138493063E-2</v>
      </c>
      <c r="J16" s="46">
        <f t="shared" si="3"/>
        <v>4.3255752244436074</v>
      </c>
      <c r="K16" s="43">
        <f>IF(ISERROR(F16/B16), "", F16/B16)</f>
        <v>-0.2267733818770277</v>
      </c>
      <c r="L16" s="43">
        <f>IF(ISERROR(G16/C16), "", G16/C16)</f>
        <v>0.28955078494030478</v>
      </c>
      <c r="M16" s="43">
        <f t="shared" si="4"/>
        <v>8.7425779114515701E-3</v>
      </c>
      <c r="N16" s="43">
        <f>IF(ISERROR(I16/B16), "", I16/B16)</f>
        <v>-2.885007662783763E-3</v>
      </c>
      <c r="O16" s="43">
        <f t="shared" si="5"/>
        <v>0.30082478314841893</v>
      </c>
      <c r="P16" s="39">
        <f>IF(ISERROR((C16/B16)^(1/(2005-2000))-1), "", (C16/B16)^(1/(2005-2000))-1)</f>
        <v>-5.0136150775059951E-2</v>
      </c>
      <c r="Q16" s="39">
        <f>IF(ISERROR((D16/C16)^(1/(2010-2005))-1), "", (D16/C16)^(1/(2010-2005))-1)</f>
        <v>5.2174300839496146E-2</v>
      </c>
      <c r="R16" s="39">
        <f t="shared" si="6"/>
        <v>1.7424328483037765E-3</v>
      </c>
      <c r="S16" s="39">
        <f>IF(ISERROR((D16/B16)^(1/(2010-2000))-1), "", (D16/B16)^(1/(2010-2000))-1)</f>
        <v>-2.8887599918947515E-4</v>
      </c>
      <c r="T16" s="39">
        <f t="shared" si="7"/>
        <v>2.6648744168822347E-2</v>
      </c>
    </row>
    <row r="17" spans="1:20" s="35" customFormat="1" ht="11.25" x14ac:dyDescent="0.2">
      <c r="A17" s="51" t="s">
        <v>27</v>
      </c>
      <c r="B17" s="49">
        <f>IF(ISERROR(GETPIVOTDATA("ha",'tcd stocks'!$A$3,"lib_00",$A17)), 0, GETPIVOTDATA("ha",'tcd stocks'!$A$3,"lib_00",$A17))</f>
        <v>0</v>
      </c>
      <c r="C17" s="49">
        <f>IF(ISERROR(GETPIVOTDATA("ha",'tcd stocks'!$D$3,"lib_05",$A17)), 0, GETPIVOTDATA("ha",'tcd stocks'!$D$3,"lib_05",$A17))</f>
        <v>0</v>
      </c>
      <c r="D17" s="49">
        <f>IF(ISERROR(GETPIVOTDATA("ha",'tcd stocks'!$G$3,"lib_10",$A17)), 0, GETPIVOTDATA("ha",'tcd stocks'!$G$3,"lib_10",$A17))</f>
        <v>0</v>
      </c>
      <c r="E17" s="49">
        <f>IF(ISERROR(GETPIVOTDATA("ha",'tcd stocks'!$J$3,"lib_15",$A17)), 0, GETPIVOTDATA("ha",'tcd stocks'!$J$3,"lib_15",$A17))</f>
        <v>0</v>
      </c>
      <c r="F17" s="46">
        <f>C17-B17</f>
        <v>0</v>
      </c>
      <c r="G17" s="46">
        <f>D17-C17</f>
        <v>0</v>
      </c>
      <c r="H17" s="46">
        <f t="shared" si="2"/>
        <v>0</v>
      </c>
      <c r="I17" s="46">
        <f>D17-B17</f>
        <v>0</v>
      </c>
      <c r="J17" s="46">
        <f t="shared" si="3"/>
        <v>0</v>
      </c>
      <c r="K17" s="43" t="str">
        <f>IF(ISERROR(F17/B17), "", F17/B17)</f>
        <v/>
      </c>
      <c r="L17" s="43" t="str">
        <f>IF(ISERROR(G17/C17), "", G17/C17)</f>
        <v/>
      </c>
      <c r="M17" s="43" t="str">
        <f t="shared" si="4"/>
        <v/>
      </c>
      <c r="N17" s="43" t="str">
        <f>IF(ISERROR(I17/B17), "", I17/B17)</f>
        <v/>
      </c>
      <c r="O17" s="43" t="str">
        <f t="shared" si="5"/>
        <v/>
      </c>
      <c r="P17" s="39" t="str">
        <f>IF(ISERROR((C17/B17)^(1/(2005-2000))-1), "", (C17/B17)^(1/(2005-2000))-1)</f>
        <v/>
      </c>
      <c r="Q17" s="39" t="str">
        <f>IF(ISERROR((D17/C17)^(1/(2010-2005))-1), "", (D17/C17)^(1/(2010-2005))-1)</f>
        <v/>
      </c>
      <c r="R17" s="39" t="str">
        <f t="shared" si="6"/>
        <v/>
      </c>
      <c r="S17" s="39" t="str">
        <f>IF(ISERROR((D17/B17)^(1/(2010-2000))-1), "", (D17/B17)^(1/(2010-2000))-1)</f>
        <v/>
      </c>
      <c r="T17" s="39" t="str">
        <f t="shared" si="7"/>
        <v/>
      </c>
    </row>
    <row r="18" spans="1:20" s="7" customFormat="1" ht="15.75" x14ac:dyDescent="0.25">
      <c r="A18" s="37" t="s">
        <v>54</v>
      </c>
      <c r="B18" s="48">
        <f>SUM(B19:B32)</f>
        <v>679.01053121458392</v>
      </c>
      <c r="C18" s="48">
        <f t="shared" ref="C18:D18" si="12">SUM(C19:C32)</f>
        <v>679.01053121458392</v>
      </c>
      <c r="D18" s="48">
        <f t="shared" si="12"/>
        <v>655.87277783537081</v>
      </c>
      <c r="E18" s="48">
        <f t="shared" ref="E18" si="13">SUM(E19:E32)</f>
        <v>653.09715662073302</v>
      </c>
      <c r="F18" s="45">
        <f>C18-B18</f>
        <v>0</v>
      </c>
      <c r="G18" s="45">
        <f>D18-C18</f>
        <v>-23.137753379213109</v>
      </c>
      <c r="H18" s="45">
        <f t="shared" si="2"/>
        <v>-2.7756212146377948</v>
      </c>
      <c r="I18" s="45">
        <f>D18-B18</f>
        <v>-23.137753379213109</v>
      </c>
      <c r="J18" s="45">
        <f t="shared" si="3"/>
        <v>-25.913374593850904</v>
      </c>
      <c r="K18" s="42">
        <f>IF(ISERROR(F18/B18), "", F18/B18)</f>
        <v>0</v>
      </c>
      <c r="L18" s="42">
        <f>IF(ISERROR(G18/C18), "", G18/C18)</f>
        <v>-3.4075691488650882E-2</v>
      </c>
      <c r="M18" s="42">
        <f t="shared" si="4"/>
        <v>-4.2319506288984862E-3</v>
      </c>
      <c r="N18" s="42">
        <f>IF(ISERROR(I18/B18), "", I18/B18)</f>
        <v>-3.4075691488650882E-2</v>
      </c>
      <c r="O18" s="42">
        <f t="shared" si="5"/>
        <v>-3.816343547352382E-2</v>
      </c>
      <c r="P18" s="38">
        <f>IF(ISERROR((C18/B18)^(1/(2005-2000))-1), "", (C18/B18)^(1/(2005-2000))-1)</f>
        <v>0</v>
      </c>
      <c r="Q18" s="38">
        <f>IF(ISERROR((D18/C18)^(1/(2010-2005))-1), "", (D18/C18)^(1/(2010-2005))-1)</f>
        <v>-6.9099762459310377E-3</v>
      </c>
      <c r="R18" s="38">
        <f t="shared" si="6"/>
        <v>-8.4782652708426109E-4</v>
      </c>
      <c r="S18" s="38">
        <f>IF(ISERROR((D18/B18)^(1/(2010-2000))-1), "", (D18/B18)^(1/(2010-2000))-1)</f>
        <v>-3.4609773049181225E-3</v>
      </c>
      <c r="T18" s="38">
        <f t="shared" si="7"/>
        <v>-3.883512992507776E-3</v>
      </c>
    </row>
    <row r="19" spans="1:20" s="35" customFormat="1" ht="11.25" x14ac:dyDescent="0.2">
      <c r="A19" s="51" t="s">
        <v>28</v>
      </c>
      <c r="B19" s="49">
        <f>IF(ISERROR(GETPIVOTDATA("ha",'tcd stocks'!$A$3,"lib_00",$A19)), 0, GETPIVOTDATA("ha",'tcd stocks'!$A$3,"lib_00",$A19))</f>
        <v>231.07522698618007</v>
      </c>
      <c r="C19" s="49">
        <f>IF(ISERROR(GETPIVOTDATA("ha",'tcd stocks'!$D$3,"lib_05",$A19)), 0, GETPIVOTDATA("ha",'tcd stocks'!$D$3,"lib_05",$A19))</f>
        <v>231.07522698618007</v>
      </c>
      <c r="D19" s="49">
        <f>IF(ISERROR(GETPIVOTDATA("ha",'tcd stocks'!$G$3,"lib_10",$A19)), 0, GETPIVOTDATA("ha",'tcd stocks'!$G$3,"lib_10",$A19))</f>
        <v>225.64392005542609</v>
      </c>
      <c r="E19" s="49">
        <f>IF(ISERROR(GETPIVOTDATA("ha",'tcd stocks'!$J$3,"lib_15",$A19)), 0, GETPIVOTDATA("ha",'tcd stocks'!$J$3,"lib_15",$A19))</f>
        <v>220.91799715882502</v>
      </c>
      <c r="F19" s="46">
        <f>C19-B19</f>
        <v>0</v>
      </c>
      <c r="G19" s="46">
        <f>D19-C19</f>
        <v>-5.4313069307539763</v>
      </c>
      <c r="H19" s="46">
        <f t="shared" si="2"/>
        <v>-4.7259228966010767</v>
      </c>
      <c r="I19" s="46">
        <f>D19-B19</f>
        <v>-5.4313069307539763</v>
      </c>
      <c r="J19" s="46">
        <f t="shared" si="3"/>
        <v>-10.157229827355053</v>
      </c>
      <c r="K19" s="43">
        <f>IF(ISERROR(F19/B19), "", F19/B19)</f>
        <v>0</v>
      </c>
      <c r="L19" s="43">
        <f>IF(ISERROR(G19/C19), "", G19/C19)</f>
        <v>-2.3504496789172501E-2</v>
      </c>
      <c r="M19" s="43">
        <f t="shared" si="4"/>
        <v>-2.0944162357400205E-2</v>
      </c>
      <c r="N19" s="43">
        <f>IF(ISERROR(I19/B19), "", I19/B19)</f>
        <v>-2.3504496789172501E-2</v>
      </c>
      <c r="O19" s="43">
        <f t="shared" si="5"/>
        <v>-4.3956377149691285E-2</v>
      </c>
      <c r="P19" s="39">
        <f>IF(ISERROR((C19/B19)^(1/(2005-2000))-1), "", (C19/B19)^(1/(2005-2000))-1)</f>
        <v>0</v>
      </c>
      <c r="Q19" s="39">
        <f>IF(ISERROR((D19/C19)^(1/(2010-2005))-1), "", (D19/C19)^(1/(2010-2005))-1)</f>
        <v>-4.7457300049319473E-3</v>
      </c>
      <c r="R19" s="39">
        <f t="shared" si="6"/>
        <v>-4.2243726679402904E-3</v>
      </c>
      <c r="S19" s="39">
        <f>IF(ISERROR((D19/B19)^(1/(2010-2000))-1), "", (D19/B19)^(1/(2010-2000))-1)</f>
        <v>-2.3756869467003172E-3</v>
      </c>
      <c r="T19" s="39">
        <f t="shared" si="7"/>
        <v>-4.4850854661945272E-3</v>
      </c>
    </row>
    <row r="20" spans="1:20" s="35" customFormat="1" ht="11.25" x14ac:dyDescent="0.2">
      <c r="A20" s="51" t="s">
        <v>38</v>
      </c>
      <c r="B20" s="49">
        <f>IF(ISERROR(GETPIVOTDATA("ha",'tcd stocks'!$A$3,"lib_00",$A20)), 0, GETPIVOTDATA("ha",'tcd stocks'!$A$3,"lib_00",$A20))</f>
        <v>0</v>
      </c>
      <c r="C20" s="49">
        <f>IF(ISERROR(GETPIVOTDATA("ha",'tcd stocks'!$D$3,"lib_05",$A20)), 0, GETPIVOTDATA("ha",'tcd stocks'!$D$3,"lib_05",$A20))</f>
        <v>0</v>
      </c>
      <c r="D20" s="49">
        <f>IF(ISERROR(GETPIVOTDATA("ha",'tcd stocks'!$G$3,"lib_10",$A20)), 0, GETPIVOTDATA("ha",'tcd stocks'!$G$3,"lib_10",$A20))</f>
        <v>0</v>
      </c>
      <c r="E20" s="49">
        <f>IF(ISERROR(GETPIVOTDATA("ha",'tcd stocks'!$J$3,"lib_15",$A20)), 0, GETPIVOTDATA("ha",'tcd stocks'!$J$3,"lib_15",$A20))</f>
        <v>0</v>
      </c>
      <c r="F20" s="46">
        <f>C20-B20</f>
        <v>0</v>
      </c>
      <c r="G20" s="46">
        <f>D20-C20</f>
        <v>0</v>
      </c>
      <c r="H20" s="46">
        <f t="shared" si="2"/>
        <v>0</v>
      </c>
      <c r="I20" s="46">
        <f>D20-B20</f>
        <v>0</v>
      </c>
      <c r="J20" s="46">
        <f t="shared" si="3"/>
        <v>0</v>
      </c>
      <c r="K20" s="43" t="str">
        <f>IF(ISERROR(F20/B20), "", F20/B20)</f>
        <v/>
      </c>
      <c r="L20" s="43" t="str">
        <f>IF(ISERROR(G20/C20), "", G20/C20)</f>
        <v/>
      </c>
      <c r="M20" s="43" t="str">
        <f t="shared" si="4"/>
        <v/>
      </c>
      <c r="N20" s="43" t="str">
        <f>IF(ISERROR(I20/B20), "", I20/B20)</f>
        <v/>
      </c>
      <c r="O20" s="43" t="str">
        <f t="shared" si="5"/>
        <v/>
      </c>
      <c r="P20" s="39" t="str">
        <f>IF(ISERROR((C20/B20)^(1/(2005-2000))-1), "", (C20/B20)^(1/(2005-2000))-1)</f>
        <v/>
      </c>
      <c r="Q20" s="39" t="str">
        <f>IF(ISERROR((D20/C20)^(1/(2010-2005))-1), "", (D20/C20)^(1/(2010-2005))-1)</f>
        <v/>
      </c>
      <c r="R20" s="39" t="str">
        <f t="shared" si="6"/>
        <v/>
      </c>
      <c r="S20" s="39" t="str">
        <f>IF(ISERROR((D20/B20)^(1/(2010-2000))-1), "", (D20/B20)^(1/(2010-2000))-1)</f>
        <v/>
      </c>
      <c r="T20" s="39" t="str">
        <f t="shared" si="7"/>
        <v/>
      </c>
    </row>
    <row r="21" spans="1:20" s="35" customFormat="1" ht="11.25" x14ac:dyDescent="0.2">
      <c r="A21" s="51" t="s">
        <v>34</v>
      </c>
      <c r="B21" s="49">
        <f>IF(ISERROR(GETPIVOTDATA("ha",'tcd stocks'!$A$3,"lib_00",$A21)), 0, GETPIVOTDATA("ha",'tcd stocks'!$A$3,"lib_00",$A21))</f>
        <v>0</v>
      </c>
      <c r="C21" s="49">
        <f>IF(ISERROR(GETPIVOTDATA("ha",'tcd stocks'!$D$3,"lib_05",$A21)), 0, GETPIVOTDATA("ha",'tcd stocks'!$D$3,"lib_05",$A21))</f>
        <v>0</v>
      </c>
      <c r="D21" s="49">
        <f>IF(ISERROR(GETPIVOTDATA("ha",'tcd stocks'!$G$3,"lib_10",$A21)), 0, GETPIVOTDATA("ha",'tcd stocks'!$G$3,"lib_10",$A21))</f>
        <v>0</v>
      </c>
      <c r="E21" s="49">
        <f>IF(ISERROR(GETPIVOTDATA("ha",'tcd stocks'!$J$3,"lib_15",$A21)), 0, GETPIVOTDATA("ha",'tcd stocks'!$J$3,"lib_15",$A21))</f>
        <v>0</v>
      </c>
      <c r="F21" s="46">
        <f>C21-B21</f>
        <v>0</v>
      </c>
      <c r="G21" s="46">
        <f>D21-C21</f>
        <v>0</v>
      </c>
      <c r="H21" s="46">
        <f t="shared" si="2"/>
        <v>0</v>
      </c>
      <c r="I21" s="46">
        <f>D21-B21</f>
        <v>0</v>
      </c>
      <c r="J21" s="46">
        <f t="shared" si="3"/>
        <v>0</v>
      </c>
      <c r="K21" s="43" t="str">
        <f>IF(ISERROR(F21/B21), "", F21/B21)</f>
        <v/>
      </c>
      <c r="L21" s="43" t="str">
        <f>IF(ISERROR(G21/C21), "", G21/C21)</f>
        <v/>
      </c>
      <c r="M21" s="43" t="str">
        <f t="shared" si="4"/>
        <v/>
      </c>
      <c r="N21" s="43" t="str">
        <f>IF(ISERROR(I21/B21), "", I21/B21)</f>
        <v/>
      </c>
      <c r="O21" s="43" t="str">
        <f t="shared" si="5"/>
        <v/>
      </c>
      <c r="P21" s="39" t="str">
        <f>IF(ISERROR((C21/B21)^(1/(2005-2000))-1), "", (C21/B21)^(1/(2005-2000))-1)</f>
        <v/>
      </c>
      <c r="Q21" s="39" t="str">
        <f>IF(ISERROR((D21/C21)^(1/(2010-2005))-1), "", (D21/C21)^(1/(2010-2005))-1)</f>
        <v/>
      </c>
      <c r="R21" s="39" t="str">
        <f t="shared" si="6"/>
        <v/>
      </c>
      <c r="S21" s="39" t="str">
        <f>IF(ISERROR((D21/B21)^(1/(2010-2000))-1), "", (D21/B21)^(1/(2010-2000))-1)</f>
        <v/>
      </c>
      <c r="T21" s="39" t="str">
        <f t="shared" si="7"/>
        <v/>
      </c>
    </row>
    <row r="22" spans="1:20" s="35" customFormat="1" ht="11.25" x14ac:dyDescent="0.2">
      <c r="A22" s="51" t="s">
        <v>29</v>
      </c>
      <c r="B22" s="49">
        <f>IF(ISERROR(GETPIVOTDATA("ha",'tcd stocks'!$A$3,"lib_00",$A22)), 0, GETPIVOTDATA("ha",'tcd stocks'!$A$3,"lib_00",$A22))</f>
        <v>0</v>
      </c>
      <c r="C22" s="49">
        <f>IF(ISERROR(GETPIVOTDATA("ha",'tcd stocks'!$D$3,"lib_05",$A22)), 0, GETPIVOTDATA("ha",'tcd stocks'!$D$3,"lib_05",$A22))</f>
        <v>0</v>
      </c>
      <c r="D22" s="49">
        <f>IF(ISERROR(GETPIVOTDATA("ha",'tcd stocks'!$G$3,"lib_10",$A22)), 0, GETPIVOTDATA("ha",'tcd stocks'!$G$3,"lib_10",$A22))</f>
        <v>0</v>
      </c>
      <c r="E22" s="49">
        <f>IF(ISERROR(GETPIVOTDATA("ha",'tcd stocks'!$J$3,"lib_15",$A22)), 0, GETPIVOTDATA("ha",'tcd stocks'!$J$3,"lib_15",$A22))</f>
        <v>0.41270423570492704</v>
      </c>
      <c r="F22" s="46">
        <f>C22-B22</f>
        <v>0</v>
      </c>
      <c r="G22" s="46">
        <f>D22-C22</f>
        <v>0</v>
      </c>
      <c r="H22" s="46">
        <f t="shared" si="2"/>
        <v>0.41270423570492704</v>
      </c>
      <c r="I22" s="46">
        <f>D22-B22</f>
        <v>0</v>
      </c>
      <c r="J22" s="46">
        <f t="shared" si="3"/>
        <v>0.41270423570492704</v>
      </c>
      <c r="K22" s="43" t="str">
        <f>IF(ISERROR(F22/B22), "", F22/B22)</f>
        <v/>
      </c>
      <c r="L22" s="43" t="str">
        <f>IF(ISERROR(G22/C22), "", G22/C22)</f>
        <v/>
      </c>
      <c r="M22" s="43" t="str">
        <f t="shared" si="4"/>
        <v/>
      </c>
      <c r="N22" s="43" t="str">
        <f>IF(ISERROR(I22/B22), "", I22/B22)</f>
        <v/>
      </c>
      <c r="O22" s="43" t="str">
        <f t="shared" si="5"/>
        <v/>
      </c>
      <c r="P22" s="39" t="str">
        <f>IF(ISERROR((C22/B22)^(1/(2005-2000))-1), "", (C22/B22)^(1/(2005-2000))-1)</f>
        <v/>
      </c>
      <c r="Q22" s="39" t="str">
        <f>IF(ISERROR((D22/C22)^(1/(2010-2005))-1), "", (D22/C22)^(1/(2010-2005))-1)</f>
        <v/>
      </c>
      <c r="R22" s="39" t="str">
        <f t="shared" si="6"/>
        <v/>
      </c>
      <c r="S22" s="39" t="str">
        <f>IF(ISERROR((D22/B22)^(1/(2010-2000))-1), "", (D22/B22)^(1/(2010-2000))-1)</f>
        <v/>
      </c>
      <c r="T22" s="39" t="str">
        <f t="shared" si="7"/>
        <v/>
      </c>
    </row>
    <row r="23" spans="1:20" s="35" customFormat="1" ht="11.25" x14ac:dyDescent="0.2">
      <c r="A23" s="51" t="s">
        <v>35</v>
      </c>
      <c r="B23" s="49">
        <f>IF(ISERROR(GETPIVOTDATA("ha",'tcd stocks'!$A$3,"lib_00",$A23)), 0, GETPIVOTDATA("ha",'tcd stocks'!$A$3,"lib_00",$A23))</f>
        <v>50.187765392443936</v>
      </c>
      <c r="C23" s="49">
        <f>IF(ISERROR(GETPIVOTDATA("ha",'tcd stocks'!$D$3,"lib_05",$A23)), 0, GETPIVOTDATA("ha",'tcd stocks'!$D$3,"lib_05",$A23))</f>
        <v>50.187765392443936</v>
      </c>
      <c r="D23" s="49">
        <f>IF(ISERROR(GETPIVOTDATA("ha",'tcd stocks'!$G$3,"lib_10",$A23)), 0, GETPIVOTDATA("ha",'tcd stocks'!$G$3,"lib_10",$A23))</f>
        <v>50.187765392443936</v>
      </c>
      <c r="E23" s="49">
        <f>IF(ISERROR(GETPIVOTDATA("ha",'tcd stocks'!$J$3,"lib_15",$A23)), 0, GETPIVOTDATA("ha",'tcd stocks'!$J$3,"lib_15",$A23))</f>
        <v>50.187765392443936</v>
      </c>
      <c r="F23" s="46">
        <f>C23-B23</f>
        <v>0</v>
      </c>
      <c r="G23" s="46">
        <f>D23-C23</f>
        <v>0</v>
      </c>
      <c r="H23" s="46">
        <f t="shared" si="2"/>
        <v>0</v>
      </c>
      <c r="I23" s="46">
        <f>D23-B23</f>
        <v>0</v>
      </c>
      <c r="J23" s="46">
        <f t="shared" si="3"/>
        <v>0</v>
      </c>
      <c r="K23" s="43">
        <f>IF(ISERROR(F23/B23), "", F23/B23)</f>
        <v>0</v>
      </c>
      <c r="L23" s="43">
        <f>IF(ISERROR(G23/C23), "", G23/C23)</f>
        <v>0</v>
      </c>
      <c r="M23" s="43">
        <f t="shared" si="4"/>
        <v>0</v>
      </c>
      <c r="N23" s="43">
        <f>IF(ISERROR(I23/B23), "", I23/B23)</f>
        <v>0</v>
      </c>
      <c r="O23" s="43">
        <f t="shared" si="5"/>
        <v>0</v>
      </c>
      <c r="P23" s="39">
        <f>IF(ISERROR((C23/B23)^(1/(2005-2000))-1), "", (C23/B23)^(1/(2005-2000))-1)</f>
        <v>0</v>
      </c>
      <c r="Q23" s="39">
        <f>IF(ISERROR((D23/C23)^(1/(2010-2005))-1), "", (D23/C23)^(1/(2010-2005))-1)</f>
        <v>0</v>
      </c>
      <c r="R23" s="39">
        <f t="shared" si="6"/>
        <v>0</v>
      </c>
      <c r="S23" s="39">
        <f>IF(ISERROR((D23/B23)^(1/(2010-2000))-1), "", (D23/B23)^(1/(2010-2000))-1)</f>
        <v>0</v>
      </c>
      <c r="T23" s="39">
        <f t="shared" si="7"/>
        <v>0</v>
      </c>
    </row>
    <row r="24" spans="1:20" s="35" customFormat="1" ht="11.25" x14ac:dyDescent="0.2">
      <c r="A24" s="51" t="s">
        <v>30</v>
      </c>
      <c r="B24" s="49">
        <f>IF(ISERROR(GETPIVOTDATA("ha",'tcd stocks'!$A$3,"lib_00",$A24)), 0, GETPIVOTDATA("ha",'tcd stocks'!$A$3,"lib_00",$A24))</f>
        <v>21.692879980474817</v>
      </c>
      <c r="C24" s="49">
        <f>IF(ISERROR(GETPIVOTDATA("ha",'tcd stocks'!$D$3,"lib_05",$A24)), 0, GETPIVOTDATA("ha",'tcd stocks'!$D$3,"lib_05",$A24))</f>
        <v>21.692879980474817</v>
      </c>
      <c r="D24" s="49">
        <f>IF(ISERROR(GETPIVOTDATA("ha",'tcd stocks'!$G$3,"lib_10",$A24)), 0, GETPIVOTDATA("ha",'tcd stocks'!$G$3,"lib_10",$A24))</f>
        <v>5.4845277706085778</v>
      </c>
      <c r="E24" s="49">
        <f>IF(ISERROR(GETPIVOTDATA("ha",'tcd stocks'!$J$3,"lib_15",$A24)), 0, GETPIVOTDATA("ha",'tcd stocks'!$J$3,"lib_15",$A24))</f>
        <v>6.0924015297261391</v>
      </c>
      <c r="F24" s="46">
        <f>C24-B24</f>
        <v>0</v>
      </c>
      <c r="G24" s="46">
        <f>D24-C24</f>
        <v>-16.208352209866241</v>
      </c>
      <c r="H24" s="46">
        <f t="shared" si="2"/>
        <v>0.60787375911756136</v>
      </c>
      <c r="I24" s="46">
        <f>D24-B24</f>
        <v>-16.208352209866241</v>
      </c>
      <c r="J24" s="46">
        <f t="shared" si="3"/>
        <v>-15.600478450748678</v>
      </c>
      <c r="K24" s="43">
        <f>IF(ISERROR(F24/B24), "", F24/B24)</f>
        <v>0</v>
      </c>
      <c r="L24" s="43">
        <f>IF(ISERROR(G24/C24), "", G24/C24)</f>
        <v>-0.74717382959085865</v>
      </c>
      <c r="M24" s="43">
        <f t="shared" si="4"/>
        <v>0.11083429322304444</v>
      </c>
      <c r="N24" s="43">
        <f>IF(ISERROR(I24/B24), "", I24/B24)</f>
        <v>-0.74717382959085865</v>
      </c>
      <c r="O24" s="43">
        <f t="shared" si="5"/>
        <v>-0.71915201968527243</v>
      </c>
      <c r="P24" s="39">
        <f>IF(ISERROR((C24/B24)^(1/(2005-2000))-1), "", (C24/B24)^(1/(2005-2000))-1)</f>
        <v>0</v>
      </c>
      <c r="Q24" s="39">
        <f>IF(ISERROR((D24/C24)^(1/(2010-2005))-1), "", (D24/C24)^(1/(2010-2005))-1)</f>
        <v>-0.24043594336982987</v>
      </c>
      <c r="R24" s="39">
        <f t="shared" si="6"/>
        <v>2.1244794203369333E-2</v>
      </c>
      <c r="S24" s="39">
        <f>IF(ISERROR((D24/B24)^(1/(2010-2000))-1), "", (D24/B24)^(1/(2010-2000))-1)</f>
        <v>-0.12847027782744547</v>
      </c>
      <c r="T24" s="39">
        <f t="shared" si="7"/>
        <v>-0.11926119723407524</v>
      </c>
    </row>
    <row r="25" spans="1:20" s="35" customFormat="1" ht="11.25" x14ac:dyDescent="0.2">
      <c r="A25" s="51" t="s">
        <v>78</v>
      </c>
      <c r="B25" s="49">
        <f>IF(ISERROR(GETPIVOTDATA("ha",'tcd stocks'!$A$3,"lib_00",$A25)), 0, GETPIVOTDATA("ha",'tcd stocks'!$A$3,"lib_00",$A25))</f>
        <v>0</v>
      </c>
      <c r="C25" s="49">
        <f>IF(ISERROR(GETPIVOTDATA("ha",'tcd stocks'!$D$3,"lib_05",$A25)), 0, GETPIVOTDATA("ha",'tcd stocks'!$D$3,"lib_05",$A25))</f>
        <v>0</v>
      </c>
      <c r="D25" s="49">
        <f>IF(ISERROR(GETPIVOTDATA("ha",'tcd stocks'!$G$3,"lib_10",$A25)), 0, GETPIVOTDATA("ha",'tcd stocks'!$G$3,"lib_10",$A25))</f>
        <v>0</v>
      </c>
      <c r="E25" s="49">
        <f>IF(ISERROR(GETPIVOTDATA("ha",'tcd stocks'!$J$3,"lib_15",$A25)), 0, GETPIVOTDATA("ha",'tcd stocks'!$J$3,"lib_15",$A25))</f>
        <v>0</v>
      </c>
      <c r="F25" s="46">
        <f>C25-B25</f>
        <v>0</v>
      </c>
      <c r="G25" s="46">
        <f>D25-C25</f>
        <v>0</v>
      </c>
      <c r="H25" s="46">
        <f t="shared" si="2"/>
        <v>0</v>
      </c>
      <c r="I25" s="46">
        <f>D25-B25</f>
        <v>0</v>
      </c>
      <c r="J25" s="46">
        <f t="shared" si="3"/>
        <v>0</v>
      </c>
      <c r="K25" s="43" t="str">
        <f>IF(ISERROR(F25/B25), "", F25/B25)</f>
        <v/>
      </c>
      <c r="L25" s="43" t="str">
        <f>IF(ISERROR(G25/C25), "", G25/C25)</f>
        <v/>
      </c>
      <c r="M25" s="43" t="str">
        <f t="shared" si="4"/>
        <v/>
      </c>
      <c r="N25" s="43" t="str">
        <f>IF(ISERROR(I25/B25), "", I25/B25)</f>
        <v/>
      </c>
      <c r="O25" s="43" t="str">
        <f t="shared" si="5"/>
        <v/>
      </c>
      <c r="P25" s="39" t="str">
        <f>IF(ISERROR((C25/B25)^(1/(2005-2000))-1), "", (C25/B25)^(1/(2005-2000))-1)</f>
        <v/>
      </c>
      <c r="Q25" s="39" t="str">
        <f>IF(ISERROR((D25/C25)^(1/(2010-2005))-1), "", (D25/C25)^(1/(2010-2005))-1)</f>
        <v/>
      </c>
      <c r="R25" s="39" t="str">
        <f t="shared" si="6"/>
        <v/>
      </c>
      <c r="S25" s="39" t="str">
        <f>IF(ISERROR((D25/B25)^(1/(2010-2000))-1), "", (D25/B25)^(1/(2010-2000))-1)</f>
        <v/>
      </c>
      <c r="T25" s="39" t="str">
        <f t="shared" si="7"/>
        <v/>
      </c>
    </row>
    <row r="26" spans="1:20" s="35" customFormat="1" ht="11.25" x14ac:dyDescent="0.2">
      <c r="A26" s="51" t="s">
        <v>79</v>
      </c>
      <c r="B26" s="49">
        <f>IF(ISERROR(GETPIVOTDATA("ha",'tcd stocks'!$A$3,"lib_00",$A26)), 0, GETPIVOTDATA("ha",'tcd stocks'!$A$3,"lib_00",$A26))</f>
        <v>0</v>
      </c>
      <c r="C26" s="49">
        <f>IF(ISERROR(GETPIVOTDATA("ha",'tcd stocks'!$D$3,"lib_05",$A26)), 0, GETPIVOTDATA("ha",'tcd stocks'!$D$3,"lib_05",$A26))</f>
        <v>0</v>
      </c>
      <c r="D26" s="49">
        <f>IF(ISERROR(GETPIVOTDATA("ha",'tcd stocks'!$G$3,"lib_10",$A26)), 0, GETPIVOTDATA("ha",'tcd stocks'!$G$3,"lib_10",$A26))</f>
        <v>0</v>
      </c>
      <c r="E26" s="49">
        <f>IF(ISERROR(GETPIVOTDATA("ha",'tcd stocks'!$J$3,"lib_15",$A26)), 0, GETPIVOTDATA("ha",'tcd stocks'!$J$3,"lib_15",$A26))</f>
        <v>0</v>
      </c>
      <c r="F26" s="46">
        <f>C26-B26</f>
        <v>0</v>
      </c>
      <c r="G26" s="46">
        <f>D26-C26</f>
        <v>0</v>
      </c>
      <c r="H26" s="46">
        <f t="shared" si="2"/>
        <v>0</v>
      </c>
      <c r="I26" s="46">
        <f>D26-B26</f>
        <v>0</v>
      </c>
      <c r="J26" s="46">
        <f t="shared" si="3"/>
        <v>0</v>
      </c>
      <c r="K26" s="43" t="str">
        <f>IF(ISERROR(F26/B26), "", F26/B26)</f>
        <v/>
      </c>
      <c r="L26" s="43" t="str">
        <f>IF(ISERROR(G26/C26), "", G26/C26)</f>
        <v/>
      </c>
      <c r="M26" s="43" t="str">
        <f t="shared" si="4"/>
        <v/>
      </c>
      <c r="N26" s="43" t="str">
        <f>IF(ISERROR(I26/B26), "", I26/B26)</f>
        <v/>
      </c>
      <c r="O26" s="43" t="str">
        <f t="shared" si="5"/>
        <v/>
      </c>
      <c r="P26" s="39" t="str">
        <f>IF(ISERROR((C26/B26)^(1/(2005-2000))-1), "", (C26/B26)^(1/(2005-2000))-1)</f>
        <v/>
      </c>
      <c r="Q26" s="39" t="str">
        <f>IF(ISERROR((D26/C26)^(1/(2010-2005))-1), "", (D26/C26)^(1/(2010-2005))-1)</f>
        <v/>
      </c>
      <c r="R26" s="39" t="str">
        <f t="shared" si="6"/>
        <v/>
      </c>
      <c r="S26" s="39" t="str">
        <f>IF(ISERROR((D26/B26)^(1/(2010-2000))-1), "", (D26/B26)^(1/(2010-2000))-1)</f>
        <v/>
      </c>
      <c r="T26" s="39" t="str">
        <f t="shared" si="7"/>
        <v/>
      </c>
    </row>
    <row r="27" spans="1:20" s="35" customFormat="1" ht="11.25" x14ac:dyDescent="0.2">
      <c r="A27" s="51" t="s">
        <v>80</v>
      </c>
      <c r="B27" s="49">
        <f>IF(ISERROR(GETPIVOTDATA("ha",'tcd stocks'!$A$3,"lib_00",$A27)), 0, GETPIVOTDATA("ha",'tcd stocks'!$A$3,"lib_00",$A27))</f>
        <v>0</v>
      </c>
      <c r="C27" s="49">
        <f>IF(ISERROR(GETPIVOTDATA("ha",'tcd stocks'!$D$3,"lib_05",$A27)), 0, GETPIVOTDATA("ha",'tcd stocks'!$D$3,"lib_05",$A27))</f>
        <v>0</v>
      </c>
      <c r="D27" s="49">
        <f>IF(ISERROR(GETPIVOTDATA("ha",'tcd stocks'!$G$3,"lib_10",$A27)), 0, GETPIVOTDATA("ha",'tcd stocks'!$G$3,"lib_10",$A27))</f>
        <v>0</v>
      </c>
      <c r="E27" s="49">
        <f>IF(ISERROR(GETPIVOTDATA("ha",'tcd stocks'!$J$3,"lib_15",$A27)), 0, GETPIVOTDATA("ha",'tcd stocks'!$J$3,"lib_15",$A27))</f>
        <v>1.8944308577858842</v>
      </c>
      <c r="F27" s="46">
        <f>C27-B27</f>
        <v>0</v>
      </c>
      <c r="G27" s="46">
        <f>D27-C27</f>
        <v>0</v>
      </c>
      <c r="H27" s="46">
        <f t="shared" si="2"/>
        <v>1.8944308577858842</v>
      </c>
      <c r="I27" s="46">
        <f>D27-B27</f>
        <v>0</v>
      </c>
      <c r="J27" s="46">
        <f t="shared" si="3"/>
        <v>1.8944308577858842</v>
      </c>
      <c r="K27" s="43" t="str">
        <f>IF(ISERROR(F27/B27), "", F27/B27)</f>
        <v/>
      </c>
      <c r="L27" s="43" t="str">
        <f>IF(ISERROR(G27/C27), "", G27/C27)</f>
        <v/>
      </c>
      <c r="M27" s="43" t="str">
        <f t="shared" si="4"/>
        <v/>
      </c>
      <c r="N27" s="43" t="str">
        <f>IF(ISERROR(I27/B27), "", I27/B27)</f>
        <v/>
      </c>
      <c r="O27" s="43" t="str">
        <f t="shared" si="5"/>
        <v/>
      </c>
      <c r="P27" s="39" t="str">
        <f>IF(ISERROR((C27/B27)^(1/(2005-2000))-1), "", (C27/B27)^(1/(2005-2000))-1)</f>
        <v/>
      </c>
      <c r="Q27" s="39" t="str">
        <f>IF(ISERROR((D27/C27)^(1/(2010-2005))-1), "", (D27/C27)^(1/(2010-2005))-1)</f>
        <v/>
      </c>
      <c r="R27" s="39" t="str">
        <f t="shared" si="6"/>
        <v/>
      </c>
      <c r="S27" s="39" t="str">
        <f>IF(ISERROR((D27/B27)^(1/(2010-2000))-1), "", (D27/B27)^(1/(2010-2000))-1)</f>
        <v/>
      </c>
      <c r="T27" s="39" t="str">
        <f t="shared" si="7"/>
        <v/>
      </c>
    </row>
    <row r="28" spans="1:20" s="35" customFormat="1" ht="11.25" x14ac:dyDescent="0.2">
      <c r="A28" s="51" t="s">
        <v>81</v>
      </c>
      <c r="B28" s="49">
        <f>IF(ISERROR(GETPIVOTDATA("ha",'tcd stocks'!$A$3,"lib_00",$A28)), 0, GETPIVOTDATA("ha",'tcd stocks'!$A$3,"lib_00",$A28))</f>
        <v>0</v>
      </c>
      <c r="C28" s="49">
        <f>IF(ISERROR(GETPIVOTDATA("ha",'tcd stocks'!$D$3,"lib_05",$A28)), 0, GETPIVOTDATA("ha",'tcd stocks'!$D$3,"lib_05",$A28))</f>
        <v>0</v>
      </c>
      <c r="D28" s="49">
        <f>IF(ISERROR(GETPIVOTDATA("ha",'tcd stocks'!$G$3,"lib_10",$A28)), 0, GETPIVOTDATA("ha",'tcd stocks'!$G$3,"lib_10",$A28))</f>
        <v>0</v>
      </c>
      <c r="E28" s="49">
        <f>IF(ISERROR(GETPIVOTDATA("ha",'tcd stocks'!$J$3,"lib_15",$A28)), 0, GETPIVOTDATA("ha",'tcd stocks'!$J$3,"lib_15",$A28))</f>
        <v>0</v>
      </c>
      <c r="F28" s="46">
        <f>C28-B28</f>
        <v>0</v>
      </c>
      <c r="G28" s="46">
        <f>D28-C28</f>
        <v>0</v>
      </c>
      <c r="H28" s="46">
        <f t="shared" si="2"/>
        <v>0</v>
      </c>
      <c r="I28" s="46">
        <f>D28-B28</f>
        <v>0</v>
      </c>
      <c r="J28" s="46">
        <f t="shared" si="3"/>
        <v>0</v>
      </c>
      <c r="K28" s="43" t="str">
        <f>IF(ISERROR(F28/B28), "", F28/B28)</f>
        <v/>
      </c>
      <c r="L28" s="43" t="str">
        <f>IF(ISERROR(G28/C28), "", G28/C28)</f>
        <v/>
      </c>
      <c r="M28" s="43" t="str">
        <f t="shared" si="4"/>
        <v/>
      </c>
      <c r="N28" s="43" t="str">
        <f>IF(ISERROR(I28/B28), "", I28/B28)</f>
        <v/>
      </c>
      <c r="O28" s="43" t="str">
        <f t="shared" si="5"/>
        <v/>
      </c>
      <c r="P28" s="39" t="str">
        <f>IF(ISERROR((C28/B28)^(1/(2005-2000))-1), "", (C28/B28)^(1/(2005-2000))-1)</f>
        <v/>
      </c>
      <c r="Q28" s="39" t="str">
        <f>IF(ISERROR((D28/C28)^(1/(2010-2005))-1), "", (D28/C28)^(1/(2010-2005))-1)</f>
        <v/>
      </c>
      <c r="R28" s="39" t="str">
        <f t="shared" si="6"/>
        <v/>
      </c>
      <c r="S28" s="39" t="str">
        <f>IF(ISERROR((D28/B28)^(1/(2010-2000))-1), "", (D28/B28)^(1/(2010-2000))-1)</f>
        <v/>
      </c>
      <c r="T28" s="39" t="str">
        <f t="shared" si="7"/>
        <v/>
      </c>
    </row>
    <row r="29" spans="1:20" s="35" customFormat="1" ht="11.25" x14ac:dyDescent="0.2">
      <c r="A29" s="51" t="s">
        <v>82</v>
      </c>
      <c r="B29" s="49">
        <f>IF(ISERROR(GETPIVOTDATA("ha",'tcd stocks'!$A$3,"lib_00",$A29)), 0, GETPIVOTDATA("ha",'tcd stocks'!$A$3,"lib_00",$A29))</f>
        <v>0</v>
      </c>
      <c r="C29" s="49">
        <f>IF(ISERROR(GETPIVOTDATA("ha",'tcd stocks'!$D$3,"lib_05",$A29)), 0, GETPIVOTDATA("ha",'tcd stocks'!$D$3,"lib_05",$A29))</f>
        <v>0</v>
      </c>
      <c r="D29" s="49">
        <f>IF(ISERROR(GETPIVOTDATA("ha",'tcd stocks'!$G$3,"lib_10",$A29)), 0, GETPIVOTDATA("ha",'tcd stocks'!$G$3,"lib_10",$A29))</f>
        <v>0</v>
      </c>
      <c r="E29" s="49">
        <f>IF(ISERROR(GETPIVOTDATA("ha",'tcd stocks'!$J$3,"lib_15",$A29)), 0, GETPIVOTDATA("ha",'tcd stocks'!$J$3,"lib_15",$A29))</f>
        <v>0</v>
      </c>
      <c r="F29" s="46">
        <f>C29-B29</f>
        <v>0</v>
      </c>
      <c r="G29" s="46">
        <f>D29-C29</f>
        <v>0</v>
      </c>
      <c r="H29" s="46">
        <f t="shared" si="2"/>
        <v>0</v>
      </c>
      <c r="I29" s="46">
        <f>D29-B29</f>
        <v>0</v>
      </c>
      <c r="J29" s="46">
        <f t="shared" si="3"/>
        <v>0</v>
      </c>
      <c r="K29" s="43" t="str">
        <f>IF(ISERROR(F29/B29), "", F29/B29)</f>
        <v/>
      </c>
      <c r="L29" s="43" t="str">
        <f>IF(ISERROR(G29/C29), "", G29/C29)</f>
        <v/>
      </c>
      <c r="M29" s="43" t="str">
        <f t="shared" si="4"/>
        <v/>
      </c>
      <c r="N29" s="43" t="str">
        <f>IF(ISERROR(I29/B29), "", I29/B29)</f>
        <v/>
      </c>
      <c r="O29" s="43" t="str">
        <f t="shared" si="5"/>
        <v/>
      </c>
      <c r="P29" s="39" t="str">
        <f t="shared" ref="P29" si="14">IF(ISERROR((C29/B29)^(1/(2005-2000))-1), "", (C29/B29)^(1/(2005-2000))-1)</f>
        <v/>
      </c>
      <c r="Q29" s="39" t="str">
        <f t="shared" ref="Q29" si="15">IF(ISERROR((D29/C29)^(1/(2010-2005))-1), "", (D29/C29)^(1/(2010-2005))-1)</f>
        <v/>
      </c>
      <c r="R29" s="39" t="str">
        <f t="shared" si="6"/>
        <v/>
      </c>
      <c r="S29" s="39" t="str">
        <f t="shared" ref="S29:T29" si="16">IF(ISERROR((D29/B29)^(1/(2010-2000))-1), "", (D29/B29)^(1/(2010-2000))-1)</f>
        <v/>
      </c>
      <c r="T29" s="39" t="str">
        <f t="shared" si="7"/>
        <v/>
      </c>
    </row>
    <row r="30" spans="1:20" s="35" customFormat="1" ht="11.25" x14ac:dyDescent="0.2">
      <c r="A30" s="51" t="s">
        <v>36</v>
      </c>
      <c r="B30" s="49">
        <f>IF(ISERROR(GETPIVOTDATA("ha",'tcd stocks'!$A$3,"lib_00",$A30)), 0, GETPIVOTDATA("ha",'tcd stocks'!$A$3,"lib_00",$A30))</f>
        <v>0</v>
      </c>
      <c r="C30" s="49">
        <f>IF(ISERROR(GETPIVOTDATA("ha",'tcd stocks'!$D$3,"lib_05",$A30)), 0, GETPIVOTDATA("ha",'tcd stocks'!$D$3,"lib_05",$A30))</f>
        <v>0</v>
      </c>
      <c r="D30" s="49">
        <f>IF(ISERROR(GETPIVOTDATA("ha",'tcd stocks'!$G$3,"lib_10",$A30)), 0, GETPIVOTDATA("ha",'tcd stocks'!$G$3,"lib_10",$A30))</f>
        <v>0</v>
      </c>
      <c r="E30" s="49">
        <f>IF(ISERROR(GETPIVOTDATA("ha",'tcd stocks'!$J$3,"lib_15",$A30)), 0, GETPIVOTDATA("ha",'tcd stocks'!$J$3,"lib_15",$A30))</f>
        <v>0</v>
      </c>
      <c r="F30" s="46">
        <f>C30-B30</f>
        <v>0</v>
      </c>
      <c r="G30" s="46">
        <f>D30-C30</f>
        <v>0</v>
      </c>
      <c r="H30" s="46">
        <f t="shared" si="2"/>
        <v>0</v>
      </c>
      <c r="I30" s="46">
        <f>D30-B30</f>
        <v>0</v>
      </c>
      <c r="J30" s="46">
        <f t="shared" si="3"/>
        <v>0</v>
      </c>
      <c r="K30" s="43" t="str">
        <f>IF(ISERROR(F30/B30), "", F30/B30)</f>
        <v/>
      </c>
      <c r="L30" s="43" t="str">
        <f>IF(ISERROR(G30/C30), "", G30/C30)</f>
        <v/>
      </c>
      <c r="M30" s="43" t="str">
        <f t="shared" si="4"/>
        <v/>
      </c>
      <c r="N30" s="43" t="str">
        <f>IF(ISERROR(I30/B30), "", I30/B30)</f>
        <v/>
      </c>
      <c r="O30" s="43" t="str">
        <f t="shared" si="5"/>
        <v/>
      </c>
      <c r="P30" s="39" t="str">
        <f>IF(ISERROR((C30/B30)^(1/(2005-2000))-1), "", (C30/B30)^(1/(2005-2000))-1)</f>
        <v/>
      </c>
      <c r="Q30" s="39" t="str">
        <f>IF(ISERROR((D30/C30)^(1/(2010-2005))-1), "", (D30/C30)^(1/(2010-2005))-1)</f>
        <v/>
      </c>
      <c r="R30" s="39" t="str">
        <f t="shared" si="6"/>
        <v/>
      </c>
      <c r="S30" s="39" t="str">
        <f>IF(ISERROR((D30/B30)^(1/(2010-2000))-1), "", (D30/B30)^(1/(2010-2000))-1)</f>
        <v/>
      </c>
      <c r="T30" s="39" t="str">
        <f t="shared" si="7"/>
        <v/>
      </c>
    </row>
    <row r="31" spans="1:20" s="35" customFormat="1" ht="11.25" x14ac:dyDescent="0.2">
      <c r="A31" s="51" t="s">
        <v>37</v>
      </c>
      <c r="B31" s="49">
        <f>IF(ISERROR(GETPIVOTDATA("ha",'tcd stocks'!$A$3,"lib_00",$A31)), 0, GETPIVOTDATA("ha",'tcd stocks'!$A$3,"lib_00",$A31))</f>
        <v>360.44246651346424</v>
      </c>
      <c r="C31" s="49">
        <f>IF(ISERROR(GETPIVOTDATA("ha",'tcd stocks'!$D$3,"lib_05",$A31)), 0, GETPIVOTDATA("ha",'tcd stocks'!$D$3,"lib_05",$A31))</f>
        <v>360.44246651346424</v>
      </c>
      <c r="D31" s="49">
        <f>IF(ISERROR(GETPIVOTDATA("ha",'tcd stocks'!$G$3,"lib_10",$A31)), 0, GETPIVOTDATA("ha",'tcd stocks'!$G$3,"lib_10",$A31))</f>
        <v>358.94437227487128</v>
      </c>
      <c r="E31" s="49">
        <f>IF(ISERROR(GETPIVOTDATA("ha",'tcd stocks'!$J$3,"lib_15",$A31)), 0, GETPIVOTDATA("ha",'tcd stocks'!$J$3,"lib_15",$A31))</f>
        <v>357.97966510422617</v>
      </c>
      <c r="F31" s="46">
        <f>C31-B31</f>
        <v>0</v>
      </c>
      <c r="G31" s="46">
        <f>D31-C31</f>
        <v>-1.4980942385929552</v>
      </c>
      <c r="H31" s="46">
        <f t="shared" si="2"/>
        <v>-0.96470717064511291</v>
      </c>
      <c r="I31" s="46">
        <f>D31-B31</f>
        <v>-1.4980942385929552</v>
      </c>
      <c r="J31" s="46">
        <f t="shared" si="3"/>
        <v>-2.4628014092380681</v>
      </c>
      <c r="K31" s="43">
        <f>IF(ISERROR(F31/B31), "", F31/B31)</f>
        <v>0</v>
      </c>
      <c r="L31" s="43">
        <f>IF(ISERROR(G31/C31), "", G31/C31)</f>
        <v>-4.1562645297706455E-3</v>
      </c>
      <c r="M31" s="43">
        <f t="shared" si="4"/>
        <v>-2.6876230557150581E-3</v>
      </c>
      <c r="N31" s="43">
        <f>IF(ISERROR(I31/B31), "", I31/B31)</f>
        <v>-4.1562645297706455E-3</v>
      </c>
      <c r="O31" s="43">
        <f t="shared" si="5"/>
        <v>-6.8327171131098412E-3</v>
      </c>
      <c r="P31" s="39">
        <f>IF(ISERROR((C31/B31)^(1/(2005-2000))-1), "", (C31/B31)^(1/(2005-2000))-1)</f>
        <v>0</v>
      </c>
      <c r="Q31" s="39">
        <f>IF(ISERROR((D31/C31)^(1/(2010-2005))-1), "", (D31/C31)^(1/(2010-2005))-1)</f>
        <v>-8.3263832508151392E-4</v>
      </c>
      <c r="R31" s="39">
        <f t="shared" si="6"/>
        <v>-5.3810341016558016E-4</v>
      </c>
      <c r="S31" s="39">
        <f>IF(ISERROR((D31/B31)^(1/(2010-2000))-1), "", (D31/B31)^(1/(2010-2000))-1)</f>
        <v>-4.1640585946067787E-4</v>
      </c>
      <c r="T31" s="39">
        <f t="shared" si="7"/>
        <v>-6.8538171891274757E-4</v>
      </c>
    </row>
    <row r="32" spans="1:20" s="35" customFormat="1" ht="11.25" x14ac:dyDescent="0.2">
      <c r="A32" s="52" t="s">
        <v>31</v>
      </c>
      <c r="B32" s="50">
        <f>IF(ISERROR(GETPIVOTDATA("ha",'tcd stocks'!$A$3,"lib_00",$A32)), 0, GETPIVOTDATA("ha",'tcd stocks'!$A$3,"lib_00",$A32))</f>
        <v>15.61219234202092</v>
      </c>
      <c r="C32" s="50">
        <f>IF(ISERROR(GETPIVOTDATA("ha",'tcd stocks'!$D$3,"lib_05",$A32)), 0, GETPIVOTDATA("ha",'tcd stocks'!$D$3,"lib_05",$A32))</f>
        <v>15.61219234202092</v>
      </c>
      <c r="D32" s="50">
        <f>IF(ISERROR(GETPIVOTDATA("ha",'tcd stocks'!$G$3,"lib_10",$A32)), 0, GETPIVOTDATA("ha",'tcd stocks'!$G$3,"lib_10",$A32))</f>
        <v>15.61219234202092</v>
      </c>
      <c r="E32" s="50">
        <f>IF(ISERROR(GETPIVOTDATA("ha",'tcd stocks'!$J$3,"lib_15",$A32)), 0, GETPIVOTDATA("ha",'tcd stocks'!$J$3,"lib_15",$A32))</f>
        <v>15.61219234202092</v>
      </c>
      <c r="F32" s="47">
        <f>C32-B32</f>
        <v>0</v>
      </c>
      <c r="G32" s="47">
        <f>D32-C32</f>
        <v>0</v>
      </c>
      <c r="H32" s="47">
        <f t="shared" si="2"/>
        <v>0</v>
      </c>
      <c r="I32" s="47">
        <f>D32-B32</f>
        <v>0</v>
      </c>
      <c r="J32" s="47">
        <f t="shared" si="3"/>
        <v>0</v>
      </c>
      <c r="K32" s="44">
        <f>IF(ISERROR(F32/B32), "", F32/B32)</f>
        <v>0</v>
      </c>
      <c r="L32" s="44">
        <f>IF(ISERROR(G32/C32), "", G32/C32)</f>
        <v>0</v>
      </c>
      <c r="M32" s="44">
        <f t="shared" si="4"/>
        <v>0</v>
      </c>
      <c r="N32" s="44">
        <f>IF(ISERROR(I32/B32), "", I32/B32)</f>
        <v>0</v>
      </c>
      <c r="O32" s="44">
        <f t="shared" si="5"/>
        <v>0</v>
      </c>
      <c r="P32" s="40">
        <f>IF(ISERROR((C32/B32)^(1/(2005-2000))-1), "", (C32/B32)^(1/(2005-2000))-1)</f>
        <v>0</v>
      </c>
      <c r="Q32" s="40">
        <f>IF(ISERROR((D32/C32)^(1/(2010-2005))-1), "", (D32/C32)^(1/(2010-2005))-1)</f>
        <v>0</v>
      </c>
      <c r="R32" s="40">
        <f t="shared" si="6"/>
        <v>0</v>
      </c>
      <c r="S32" s="40">
        <f>IF(ISERROR((D32/B32)^(1/(2010-2000))-1), "", (D32/B32)^(1/(2010-2000))-1)</f>
        <v>0</v>
      </c>
      <c r="T32" s="40">
        <f t="shared" si="7"/>
        <v>0</v>
      </c>
    </row>
    <row r="33" spans="1:18" x14ac:dyDescent="0.25">
      <c r="A33" s="9" t="s">
        <v>17</v>
      </c>
      <c r="M33" s="60" t="str">
        <f t="shared" si="4"/>
        <v/>
      </c>
    </row>
    <row r="37" spans="1:18" s="8" customFormat="1" ht="12.75" x14ac:dyDescent="0.2">
      <c r="A37" s="23"/>
      <c r="B37" s="24"/>
      <c r="C37" s="24"/>
      <c r="D37" s="24"/>
      <c r="E37" s="16"/>
      <c r="F37" s="16"/>
      <c r="G37" s="16"/>
      <c r="H37" s="16"/>
      <c r="I37" s="17"/>
      <c r="J37" s="17"/>
      <c r="K37" s="17"/>
      <c r="L37" s="18"/>
      <c r="M37" s="18"/>
      <c r="N37" s="19"/>
      <c r="O37" s="19"/>
      <c r="P37" s="19"/>
      <c r="Q37" s="19"/>
      <c r="R37" s="19"/>
    </row>
    <row r="38" spans="1:18" ht="15.75" x14ac:dyDescent="0.25">
      <c r="A38" s="21" t="s">
        <v>43</v>
      </c>
      <c r="B38" s="11">
        <v>2000</v>
      </c>
      <c r="C38" s="11">
        <v>2005</v>
      </c>
      <c r="D38" s="12">
        <v>2010</v>
      </c>
      <c r="E38" s="12">
        <v>2015</v>
      </c>
    </row>
    <row r="39" spans="1:18" ht="15.75" x14ac:dyDescent="0.25">
      <c r="A39" s="21" t="s">
        <v>64</v>
      </c>
      <c r="B39" s="20">
        <f>B2</f>
        <v>4352.1499463519804</v>
      </c>
      <c r="C39" s="10">
        <f>C2</f>
        <v>4350.987986741392</v>
      </c>
      <c r="D39" s="10">
        <f>D2</f>
        <v>4368.3926801285479</v>
      </c>
      <c r="E39" s="10">
        <f>E2</f>
        <v>4377.3967262947563</v>
      </c>
    </row>
    <row r="40" spans="1:18" ht="15.75" x14ac:dyDescent="0.25">
      <c r="A40" s="25" t="s">
        <v>63</v>
      </c>
      <c r="B40" s="20">
        <f>B7</f>
        <v>1172.6763206110452</v>
      </c>
      <c r="C40" s="10">
        <f>C7</f>
        <v>1176.602174824058</v>
      </c>
      <c r="D40" s="10">
        <f>D7</f>
        <v>1186.3314299513031</v>
      </c>
      <c r="E40" s="10">
        <f>E7</f>
        <v>1141.8713618805266</v>
      </c>
    </row>
    <row r="41" spans="1:18" ht="15.75" x14ac:dyDescent="0.25">
      <c r="A41" s="25" t="s">
        <v>65</v>
      </c>
      <c r="B41" s="20">
        <f>B15</f>
        <v>18.596167986162552</v>
      </c>
      <c r="C41" s="10">
        <f>C15</f>
        <v>14.379052081987155</v>
      </c>
      <c r="D41" s="10">
        <f>D15</f>
        <v>18.542517899024059</v>
      </c>
      <c r="E41" s="10">
        <f>E15</f>
        <v>18.704627306430762</v>
      </c>
    </row>
    <row r="42" spans="1:18" ht="15.75" x14ac:dyDescent="0.25">
      <c r="A42" s="25" t="s">
        <v>66</v>
      </c>
      <c r="B42" s="20">
        <f>B18</f>
        <v>679.01053121458392</v>
      </c>
      <c r="C42" s="10">
        <f>C18</f>
        <v>679.01053121458392</v>
      </c>
      <c r="D42" s="10">
        <f>D18</f>
        <v>655.87277783537081</v>
      </c>
      <c r="E42" s="10">
        <f>E18</f>
        <v>653.09715662073302</v>
      </c>
    </row>
    <row r="43" spans="1:18" ht="15.75" x14ac:dyDescent="0.25">
      <c r="A43" s="22" t="s">
        <v>67</v>
      </c>
      <c r="B43" s="20">
        <f>B12</f>
        <v>52.651551070235087</v>
      </c>
      <c r="C43" s="10">
        <f>C12</f>
        <v>54.104772371986968</v>
      </c>
      <c r="D43" s="10">
        <f>D12</f>
        <v>45.945111419761901</v>
      </c>
      <c r="E43" s="10">
        <f>E12</f>
        <v>84.014645131563384</v>
      </c>
    </row>
    <row r="44" spans="1:18" ht="15.75" x14ac:dyDescent="0.25">
      <c r="A44" s="26" t="s">
        <v>59</v>
      </c>
      <c r="B44" s="28">
        <f>B39/SUM(B$39:B$43)</f>
        <v>0.69356037108331459</v>
      </c>
      <c r="C44" s="28">
        <f t="shared" ref="C44:D44" si="17">C39/SUM(C$39:C$43)</f>
        <v>0.6933752007310432</v>
      </c>
      <c r="D44" s="32">
        <f t="shared" si="17"/>
        <v>0.69614881969017528</v>
      </c>
      <c r="E44" s="32">
        <f t="shared" ref="E44" si="18">E39/SUM(E$39:E$43)</f>
        <v>0.69758370811940329</v>
      </c>
    </row>
    <row r="45" spans="1:18" ht="15.75" x14ac:dyDescent="0.25">
      <c r="A45" s="13" t="s">
        <v>42</v>
      </c>
      <c r="B45" s="29">
        <f t="shared" ref="B45:D45" si="19">B40/SUM(B$39:B$43)</f>
        <v>0.18687817150356864</v>
      </c>
      <c r="C45" s="29">
        <f t="shared" si="19"/>
        <v>0.18750379721462171</v>
      </c>
      <c r="D45" s="31">
        <f t="shared" si="19"/>
        <v>0.18905425523642599</v>
      </c>
      <c r="E45" s="31">
        <f t="shared" ref="E45" si="20">E40/SUM(E$39:E$43)</f>
        <v>0.18196908085372709</v>
      </c>
    </row>
    <row r="46" spans="1:18" ht="15.75" x14ac:dyDescent="0.25">
      <c r="A46" s="13" t="s">
        <v>56</v>
      </c>
      <c r="B46" s="29">
        <f>B43/SUM(B$39:B$43)</f>
        <v>8.3905724178904521E-3</v>
      </c>
      <c r="C46" s="29">
        <f>C43/SUM(C$39:C$43)</f>
        <v>8.6221583507588816E-3</v>
      </c>
      <c r="D46" s="31">
        <f>D43/SUM(D$39:D$43)</f>
        <v>7.321831489851236E-3</v>
      </c>
      <c r="E46" s="31">
        <f>E43/SUM(E$39:E$43)</f>
        <v>1.3388607739198411E-2</v>
      </c>
    </row>
    <row r="47" spans="1:18" ht="15.75" x14ac:dyDescent="0.25">
      <c r="A47" s="13" t="s">
        <v>58</v>
      </c>
      <c r="B47" s="29">
        <f t="shared" ref="B47:D47" si="21">B41/SUM(B$39:B$43)</f>
        <v>2.963492831863809E-3</v>
      </c>
      <c r="C47" s="29">
        <f t="shared" si="21"/>
        <v>2.2914515402137231E-3</v>
      </c>
      <c r="D47" s="31">
        <f t="shared" si="21"/>
        <v>2.9549431323352771E-3</v>
      </c>
      <c r="E47" s="31">
        <f t="shared" ref="E47" si="22">E41/SUM(E$39:E$43)</f>
        <v>2.9807769528936261E-3</v>
      </c>
    </row>
    <row r="48" spans="1:18" ht="15.75" x14ac:dyDescent="0.25">
      <c r="A48" s="27" t="s">
        <v>57</v>
      </c>
      <c r="B48" s="14">
        <f t="shared" ref="B48:D48" si="23">B42/SUM(B$39:B$43)</f>
        <v>0.10820739216336241</v>
      </c>
      <c r="C48" s="14">
        <f t="shared" si="23"/>
        <v>0.10820739216336239</v>
      </c>
      <c r="D48" s="33">
        <f t="shared" si="23"/>
        <v>0.10452015045121221</v>
      </c>
      <c r="E48" s="33">
        <f t="shared" ref="E48" si="24">E42/SUM(E$39:E$43)</f>
        <v>0.10407782633477761</v>
      </c>
    </row>
    <row r="49" spans="2:4" x14ac:dyDescent="0.25">
      <c r="B49" s="59"/>
      <c r="C49" s="59"/>
      <c r="D49" s="59"/>
    </row>
  </sheetData>
  <pageMargins left="0.7" right="0.7" top="0.75" bottom="0.75" header="0.3" footer="0.3"/>
  <pageSetup paperSize="9" scale="4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K3"/>
  <sheetViews>
    <sheetView topLeftCell="C1" zoomScale="70" zoomScaleNormal="70" workbookViewId="0">
      <selection activeCell="I14" sqref="I14"/>
    </sheetView>
  </sheetViews>
  <sheetFormatPr baseColWidth="10" defaultRowHeight="15" x14ac:dyDescent="0.25"/>
  <cols>
    <col min="1" max="1" width="32.28515625" style="58" bestFit="1" customWidth="1"/>
    <col min="2" max="7" width="32.28515625" style="55" bestFit="1" customWidth="1"/>
    <col min="8" max="11" width="31.7109375" style="55" bestFit="1" customWidth="1"/>
    <col min="12" max="16384" width="11.42578125" style="55"/>
  </cols>
  <sheetData>
    <row r="1" spans="1:11" ht="42" x14ac:dyDescent="0.65">
      <c r="A1" s="54"/>
      <c r="B1" s="54" t="str">
        <f>IF(ISBLANK(A1), "", A1)</f>
        <v/>
      </c>
      <c r="C1" s="54" t="str">
        <f t="shared" ref="C1:G1" si="0">B1</f>
        <v/>
      </c>
      <c r="D1" s="54" t="str">
        <f t="shared" si="0"/>
        <v/>
      </c>
      <c r="E1" s="54" t="str">
        <f t="shared" si="0"/>
        <v/>
      </c>
      <c r="F1" s="54" t="str">
        <f t="shared" si="0"/>
        <v/>
      </c>
      <c r="G1" s="54" t="str">
        <f t="shared" si="0"/>
        <v/>
      </c>
    </row>
    <row r="2" spans="1:11" ht="21" x14ac:dyDescent="0.35">
      <c r="A2" s="56" t="s">
        <v>83</v>
      </c>
      <c r="B2" s="56" t="str">
        <f>IF(ISBLANK(A2),"",A2)</f>
        <v>titre générique</v>
      </c>
      <c r="C2" s="56" t="str">
        <f t="shared" ref="C2:G2" si="1">B2</f>
        <v>titre générique</v>
      </c>
      <c r="D2" s="56" t="str">
        <f t="shared" si="1"/>
        <v>titre générique</v>
      </c>
      <c r="E2" s="56" t="str">
        <f t="shared" si="1"/>
        <v>titre générique</v>
      </c>
      <c r="F2" s="56" t="str">
        <f t="shared" si="1"/>
        <v>titre générique</v>
      </c>
      <c r="G2" s="56" t="str">
        <f t="shared" si="1"/>
        <v>titre générique</v>
      </c>
      <c r="H2" s="62" t="str">
        <f t="shared" ref="H2" si="2">G2</f>
        <v>titre générique</v>
      </c>
      <c r="I2" s="62" t="str">
        <f t="shared" ref="I2" si="3">H2</f>
        <v>titre générique</v>
      </c>
      <c r="J2" s="56" t="str">
        <f>IF(ISBLANK(I2),"",I2)</f>
        <v>titre générique</v>
      </c>
      <c r="K2" s="56" t="str">
        <f t="shared" ref="K2" si="4">J2</f>
        <v>titre générique</v>
      </c>
    </row>
    <row r="3" spans="1:11" ht="31.5" x14ac:dyDescent="0.25">
      <c r="A3" s="57" t="s">
        <v>71</v>
      </c>
      <c r="B3" s="57" t="s">
        <v>72</v>
      </c>
      <c r="C3" s="57" t="s">
        <v>73</v>
      </c>
      <c r="D3" s="57" t="s">
        <v>74</v>
      </c>
      <c r="E3" s="57" t="s">
        <v>75</v>
      </c>
      <c r="F3" s="57" t="s">
        <v>76</v>
      </c>
      <c r="G3" s="57" t="s">
        <v>77</v>
      </c>
      <c r="H3" s="63" t="s">
        <v>98</v>
      </c>
      <c r="I3" s="63" t="s">
        <v>99</v>
      </c>
      <c r="J3" s="57" t="s">
        <v>100</v>
      </c>
      <c r="K3" s="5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W2"/>
  <sheetViews>
    <sheetView tabSelected="1" workbookViewId="0">
      <selection activeCell="J11" sqref="J11"/>
    </sheetView>
  </sheetViews>
  <sheetFormatPr baseColWidth="10" defaultRowHeight="15" x14ac:dyDescent="0.25"/>
  <cols>
    <col min="1" max="1" width="14.140625" bestFit="1" customWidth="1"/>
    <col min="2" max="4" width="8.28515625" bestFit="1" customWidth="1"/>
    <col min="5" max="5" width="8.28515625" style="60" customWidth="1"/>
    <col min="6" max="7" width="9.28515625" bestFit="1" customWidth="1"/>
    <col min="8" max="8" width="9.28515625" style="60" customWidth="1"/>
    <col min="9" max="9" width="19.7109375" style="34" bestFit="1" customWidth="1"/>
    <col min="10" max="10" width="45.7109375" bestFit="1" customWidth="1"/>
    <col min="11" max="11" width="15.85546875" bestFit="1" customWidth="1"/>
    <col min="12" max="12" width="45.7109375" bestFit="1" customWidth="1"/>
    <col min="13" max="13" width="15.85546875" bestFit="1" customWidth="1"/>
    <col min="14" max="14" width="45.7109375" bestFit="1" customWidth="1"/>
    <col min="15" max="15" width="15.85546875" bestFit="1" customWidth="1"/>
    <col min="16" max="16" width="45.7109375" style="60" bestFit="1" customWidth="1"/>
    <col min="17" max="17" width="15.85546875" style="60" customWidth="1"/>
    <col min="18" max="18" width="9.85546875" bestFit="1" customWidth="1"/>
    <col min="19" max="20" width="12.7109375" bestFit="1" customWidth="1"/>
    <col min="21" max="21" width="12.7109375" style="60" customWidth="1"/>
    <col min="22" max="23" width="12.7109375" bestFit="1" customWidth="1"/>
  </cols>
  <sheetData>
    <row r="1" spans="1:23" x14ac:dyDescent="0.25">
      <c r="A1" s="4" t="s">
        <v>84</v>
      </c>
      <c r="B1" s="2" t="s">
        <v>4</v>
      </c>
      <c r="C1" s="1" t="s">
        <v>2</v>
      </c>
      <c r="D1" s="1" t="s">
        <v>0</v>
      </c>
      <c r="E1" s="1" t="s">
        <v>85</v>
      </c>
      <c r="F1" s="1" t="s">
        <v>3</v>
      </c>
      <c r="G1" s="1" t="s">
        <v>1</v>
      </c>
      <c r="H1" s="1" t="s">
        <v>86</v>
      </c>
      <c r="I1" s="34" t="s">
        <v>5</v>
      </c>
      <c r="J1" s="2" t="s">
        <v>68</v>
      </c>
      <c r="K1" s="2" t="s">
        <v>45</v>
      </c>
      <c r="L1" s="1" t="s">
        <v>69</v>
      </c>
      <c r="M1" s="1" t="s">
        <v>46</v>
      </c>
      <c r="N1" s="1" t="s">
        <v>70</v>
      </c>
      <c r="O1" s="1" t="s">
        <v>47</v>
      </c>
      <c r="P1" s="1" t="s">
        <v>87</v>
      </c>
      <c r="Q1" s="1" t="s">
        <v>88</v>
      </c>
      <c r="R1" s="3" t="s">
        <v>6</v>
      </c>
      <c r="S1" s="1" t="s">
        <v>48</v>
      </c>
      <c r="T1" s="1" t="s">
        <v>49</v>
      </c>
      <c r="U1" s="1" t="s">
        <v>89</v>
      </c>
      <c r="V1" s="1" t="s">
        <v>50</v>
      </c>
      <c r="W1" s="1" t="s">
        <v>90</v>
      </c>
    </row>
    <row r="2" spans="1:23" x14ac:dyDescent="0.25">
      <c r="J2" t="e">
        <f>VLOOKUP(B2, nomenclature_spot!$A$2:$C$27, 3, 0)</f>
        <v>#N/A</v>
      </c>
      <c r="K2" t="e">
        <f>VLOOKUP(B2, nomenclature_spot!$A$2:$B$27, 2, 0)</f>
        <v>#N/A</v>
      </c>
      <c r="L2" t="e">
        <f>VLOOKUP(C2, nomenclature_spot!$A$2:$C$27, 3, 0)</f>
        <v>#N/A</v>
      </c>
      <c r="M2" t="e">
        <f>VLOOKUP(C2, nomenclature_spot!$A$2:$B$27, 2, 0)</f>
        <v>#N/A</v>
      </c>
      <c r="N2" t="e">
        <f>VLOOKUP(D2, nomenclature_spot!$A$2:$C$27, 3, 0)</f>
        <v>#N/A</v>
      </c>
      <c r="O2" t="e">
        <f>VLOOKUP(D2,nomenclature_spot!$A$2:$B$27, 2, 0)</f>
        <v>#N/A</v>
      </c>
      <c r="P2" s="60" t="e">
        <f>VLOOKUP(E2, nomenclature_spot!$A$2:$C$27, 3, 0)</f>
        <v>#N/A</v>
      </c>
      <c r="Q2" s="60" t="e">
        <f>VLOOKUP(E2,nomenclature_spot!$A$2:$B$27, 2, 0)</f>
        <v>#N/A</v>
      </c>
      <c r="R2">
        <f>I2/10000</f>
        <v>0</v>
      </c>
      <c r="S2" t="e">
        <f>IF(K2&lt;&gt;M2, 1, 0)</f>
        <v>#N/A</v>
      </c>
      <c r="T2" t="e">
        <f>IF(M2&lt;&gt;O2, 1, 0)</f>
        <v>#N/A</v>
      </c>
      <c r="U2" s="60" t="e">
        <f t="shared" ref="U2" si="0">IF(O2&lt;&gt;Q2, 1, 0)</f>
        <v>#N/A</v>
      </c>
      <c r="V2" t="e">
        <f>IF(K2&lt;&gt;O2, 1, 0)</f>
        <v>#N/A</v>
      </c>
      <c r="W2" t="e">
        <f t="shared" ref="W2" si="1">IF(M2&lt;&gt;Q2, 1, 0)</f>
        <v>#N/A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2:K26"/>
  <sheetViews>
    <sheetView topLeftCell="F1" workbookViewId="0">
      <selection activeCell="M17" sqref="M17"/>
    </sheetView>
  </sheetViews>
  <sheetFormatPr baseColWidth="10" defaultRowHeight="15" x14ac:dyDescent="0.25"/>
  <cols>
    <col min="1" max="1" width="49.5703125" customWidth="1"/>
    <col min="2" max="2" width="13" bestFit="1" customWidth="1"/>
    <col min="3" max="3" width="14" customWidth="1"/>
    <col min="4" max="4" width="49.5703125" customWidth="1"/>
    <col min="5" max="5" width="13" bestFit="1" customWidth="1"/>
    <col min="6" max="6" width="11.42578125" customWidth="1"/>
    <col min="7" max="7" width="49.5703125" customWidth="1"/>
    <col min="8" max="8" width="13" bestFit="1" customWidth="1"/>
    <col min="10" max="10" width="49.5703125" bestFit="1" customWidth="1"/>
    <col min="11" max="11" width="13" customWidth="1"/>
  </cols>
  <sheetData>
    <row r="2" spans="1:11" x14ac:dyDescent="0.25">
      <c r="B2">
        <v>2000</v>
      </c>
      <c r="E2">
        <v>2005</v>
      </c>
      <c r="H2">
        <v>2010</v>
      </c>
      <c r="K2">
        <v>2015</v>
      </c>
    </row>
    <row r="3" spans="1:11" x14ac:dyDescent="0.25">
      <c r="A3" s="5" t="s">
        <v>8</v>
      </c>
      <c r="B3" t="s">
        <v>7</v>
      </c>
      <c r="D3" s="5" t="s">
        <v>8</v>
      </c>
      <c r="E3" t="s">
        <v>7</v>
      </c>
      <c r="G3" s="5" t="s">
        <v>8</v>
      </c>
      <c r="H3" t="s">
        <v>7</v>
      </c>
      <c r="J3" s="5" t="s">
        <v>8</v>
      </c>
      <c r="K3" t="s">
        <v>7</v>
      </c>
    </row>
    <row r="4" spans="1:11" x14ac:dyDescent="0.25">
      <c r="A4" s="6" t="s">
        <v>52</v>
      </c>
      <c r="B4" s="15">
        <v>4352.1499463519804</v>
      </c>
      <c r="D4" s="6" t="s">
        <v>52</v>
      </c>
      <c r="E4" s="15">
        <v>4350.987986741392</v>
      </c>
      <c r="G4" s="6" t="s">
        <v>52</v>
      </c>
      <c r="H4" s="15">
        <v>4368.3926801285479</v>
      </c>
      <c r="J4" s="6" t="s">
        <v>52</v>
      </c>
      <c r="K4" s="61">
        <v>4377.3967262947563</v>
      </c>
    </row>
    <row r="5" spans="1:11" x14ac:dyDescent="0.25">
      <c r="A5" s="30" t="s">
        <v>18</v>
      </c>
      <c r="B5" s="15">
        <v>3263.4242040865283</v>
      </c>
      <c r="D5" s="30" t="s">
        <v>18</v>
      </c>
      <c r="E5" s="15">
        <v>3256.5087522914573</v>
      </c>
      <c r="G5" s="30" t="s">
        <v>18</v>
      </c>
      <c r="H5" s="15">
        <v>3272.184955066647</v>
      </c>
      <c r="J5" s="30" t="s">
        <v>18</v>
      </c>
      <c r="K5" s="61">
        <v>3283.9618002305547</v>
      </c>
    </row>
    <row r="6" spans="1:11" x14ac:dyDescent="0.25">
      <c r="A6" s="30" t="s">
        <v>19</v>
      </c>
      <c r="B6" s="15">
        <v>660.63547770674734</v>
      </c>
      <c r="D6" s="30" t="s">
        <v>19</v>
      </c>
      <c r="E6" s="15">
        <v>665.17889371121635</v>
      </c>
      <c r="G6" s="30" t="s">
        <v>19</v>
      </c>
      <c r="H6" s="15">
        <v>665.16095309673767</v>
      </c>
      <c r="J6" s="30" t="s">
        <v>19</v>
      </c>
      <c r="K6" s="61">
        <v>666.78198417756016</v>
      </c>
    </row>
    <row r="7" spans="1:11" x14ac:dyDescent="0.25">
      <c r="A7" s="30" t="s">
        <v>23</v>
      </c>
      <c r="B7" s="15">
        <v>242.78118035759323</v>
      </c>
      <c r="D7" s="30" t="s">
        <v>23</v>
      </c>
      <c r="E7" s="15">
        <v>242.78118035759323</v>
      </c>
      <c r="G7" s="30" t="s">
        <v>23</v>
      </c>
      <c r="H7" s="15">
        <v>236.81434116022845</v>
      </c>
      <c r="J7" s="30" t="s">
        <v>23</v>
      </c>
      <c r="K7" s="61">
        <v>234.55928561283335</v>
      </c>
    </row>
    <row r="8" spans="1:11" x14ac:dyDescent="0.25">
      <c r="A8" s="30" t="s">
        <v>24</v>
      </c>
      <c r="B8" s="15">
        <v>185.3090842011112</v>
      </c>
      <c r="D8" s="30" t="s">
        <v>24</v>
      </c>
      <c r="E8" s="15">
        <v>186.519160381125</v>
      </c>
      <c r="G8" s="30" t="s">
        <v>24</v>
      </c>
      <c r="H8" s="15">
        <v>194.23243080493478</v>
      </c>
      <c r="J8" s="30" t="s">
        <v>24</v>
      </c>
      <c r="K8" s="61">
        <v>192.09365627380754</v>
      </c>
    </row>
    <row r="9" spans="1:11" x14ac:dyDescent="0.25">
      <c r="A9" s="6" t="s">
        <v>51</v>
      </c>
      <c r="B9" s="15">
        <v>1172.6763206110452</v>
      </c>
      <c r="D9" s="6" t="s">
        <v>51</v>
      </c>
      <c r="E9" s="15">
        <v>1176.602174824058</v>
      </c>
      <c r="G9" s="6" t="s">
        <v>51</v>
      </c>
      <c r="H9" s="15">
        <v>1186.3314299513031</v>
      </c>
      <c r="J9" s="6" t="s">
        <v>51</v>
      </c>
      <c r="K9" s="61">
        <v>1141.8713618805266</v>
      </c>
    </row>
    <row r="10" spans="1:11" x14ac:dyDescent="0.25">
      <c r="A10" s="30" t="s">
        <v>20</v>
      </c>
      <c r="B10" s="15">
        <v>589.41713250100418</v>
      </c>
      <c r="D10" s="30" t="s">
        <v>20</v>
      </c>
      <c r="E10" s="15">
        <v>593.34298671401677</v>
      </c>
      <c r="G10" s="30" t="s">
        <v>20</v>
      </c>
      <c r="H10" s="15">
        <v>604.73134364374562</v>
      </c>
      <c r="J10" s="30" t="s">
        <v>20</v>
      </c>
      <c r="K10" s="61">
        <v>558.37212808459071</v>
      </c>
    </row>
    <row r="11" spans="1:11" x14ac:dyDescent="0.25">
      <c r="A11" s="30" t="s">
        <v>32</v>
      </c>
      <c r="B11" s="15">
        <v>496.44010662722553</v>
      </c>
      <c r="D11" s="30" t="s">
        <v>32</v>
      </c>
      <c r="E11" s="15">
        <v>496.44010662722553</v>
      </c>
      <c r="G11" s="30" t="s">
        <v>32</v>
      </c>
      <c r="H11" s="15">
        <v>494.78100482474196</v>
      </c>
      <c r="J11" s="30" t="s">
        <v>32</v>
      </c>
      <c r="K11" s="61">
        <v>496.06140325710317</v>
      </c>
    </row>
    <row r="12" spans="1:11" x14ac:dyDescent="0.25">
      <c r="A12" s="30" t="s">
        <v>33</v>
      </c>
      <c r="B12" s="15">
        <v>86.819081482815591</v>
      </c>
      <c r="D12" s="30" t="s">
        <v>33</v>
      </c>
      <c r="E12" s="15">
        <v>86.819081482815591</v>
      </c>
      <c r="G12" s="30" t="s">
        <v>33</v>
      </c>
      <c r="H12" s="15">
        <v>86.819081482815591</v>
      </c>
      <c r="J12" s="30" t="s">
        <v>33</v>
      </c>
      <c r="K12" s="61">
        <v>87.437830538832742</v>
      </c>
    </row>
    <row r="13" spans="1:11" x14ac:dyDescent="0.25">
      <c r="A13" s="6" t="s">
        <v>53</v>
      </c>
      <c r="B13" s="15">
        <v>18.596167986162552</v>
      </c>
      <c r="D13" s="6" t="s">
        <v>53</v>
      </c>
      <c r="E13" s="15">
        <v>14.379052081987155</v>
      </c>
      <c r="G13" s="6" t="s">
        <v>53</v>
      </c>
      <c r="H13" s="15">
        <v>18.542517899024059</v>
      </c>
      <c r="J13" s="6" t="s">
        <v>53</v>
      </c>
      <c r="K13" s="61">
        <v>18.704627306430762</v>
      </c>
    </row>
    <row r="14" spans="1:11" x14ac:dyDescent="0.25">
      <c r="A14" s="30" t="s">
        <v>26</v>
      </c>
      <c r="B14" s="15">
        <v>18.596167986162552</v>
      </c>
      <c r="D14" s="30" t="s">
        <v>26</v>
      </c>
      <c r="E14" s="15">
        <v>14.379052081987155</v>
      </c>
      <c r="G14" s="30" t="s">
        <v>26</v>
      </c>
      <c r="H14" s="15">
        <v>18.542517899024059</v>
      </c>
      <c r="J14" s="30" t="s">
        <v>26</v>
      </c>
      <c r="K14" s="61">
        <v>18.704627306430762</v>
      </c>
    </row>
    <row r="15" spans="1:11" x14ac:dyDescent="0.25">
      <c r="A15" s="6" t="s">
        <v>54</v>
      </c>
      <c r="B15" s="15">
        <v>679.01053121458392</v>
      </c>
      <c r="D15" s="6" t="s">
        <v>54</v>
      </c>
      <c r="E15" s="15">
        <v>679.01053121458392</v>
      </c>
      <c r="G15" s="6" t="s">
        <v>54</v>
      </c>
      <c r="H15" s="15">
        <v>655.87277783537081</v>
      </c>
      <c r="J15" s="6" t="s">
        <v>54</v>
      </c>
      <c r="K15" s="61">
        <v>653.09715662073302</v>
      </c>
    </row>
    <row r="16" spans="1:11" x14ac:dyDescent="0.25">
      <c r="A16" s="30" t="s">
        <v>28</v>
      </c>
      <c r="B16" s="15">
        <v>231.07522698618007</v>
      </c>
      <c r="D16" s="30" t="s">
        <v>28</v>
      </c>
      <c r="E16" s="15">
        <v>231.07522698618007</v>
      </c>
      <c r="G16" s="30" t="s">
        <v>28</v>
      </c>
      <c r="H16" s="15">
        <v>225.64392005542609</v>
      </c>
      <c r="J16" s="30" t="s">
        <v>28</v>
      </c>
      <c r="K16" s="61">
        <v>220.91799715882502</v>
      </c>
    </row>
    <row r="17" spans="1:11" x14ac:dyDescent="0.25">
      <c r="A17" s="30" t="s">
        <v>35</v>
      </c>
      <c r="B17" s="15">
        <v>50.187765392443936</v>
      </c>
      <c r="D17" s="30" t="s">
        <v>35</v>
      </c>
      <c r="E17" s="15">
        <v>50.187765392443936</v>
      </c>
      <c r="G17" s="30" t="s">
        <v>35</v>
      </c>
      <c r="H17" s="15">
        <v>50.187765392443936</v>
      </c>
      <c r="J17" s="30" t="s">
        <v>29</v>
      </c>
      <c r="K17" s="61">
        <v>0.41270423570492704</v>
      </c>
    </row>
    <row r="18" spans="1:11" x14ac:dyDescent="0.25">
      <c r="A18" s="30" t="s">
        <v>30</v>
      </c>
      <c r="B18" s="15">
        <v>21.692879980474817</v>
      </c>
      <c r="D18" s="30" t="s">
        <v>30</v>
      </c>
      <c r="E18" s="15">
        <v>21.692879980474817</v>
      </c>
      <c r="G18" s="30" t="s">
        <v>30</v>
      </c>
      <c r="H18" s="15">
        <v>5.4845277706085778</v>
      </c>
      <c r="J18" s="30" t="s">
        <v>35</v>
      </c>
      <c r="K18" s="61">
        <v>50.187765392443936</v>
      </c>
    </row>
    <row r="19" spans="1:11" x14ac:dyDescent="0.25">
      <c r="A19" s="30" t="s">
        <v>37</v>
      </c>
      <c r="B19" s="15">
        <v>360.44246651346424</v>
      </c>
      <c r="D19" s="30" t="s">
        <v>37</v>
      </c>
      <c r="E19" s="15">
        <v>360.44246651346424</v>
      </c>
      <c r="G19" s="30" t="s">
        <v>37</v>
      </c>
      <c r="H19" s="15">
        <v>358.94437227487128</v>
      </c>
      <c r="J19" s="30" t="s">
        <v>30</v>
      </c>
      <c r="K19" s="61">
        <v>6.0924015297261391</v>
      </c>
    </row>
    <row r="20" spans="1:11" x14ac:dyDescent="0.25">
      <c r="A20" s="30" t="s">
        <v>31</v>
      </c>
      <c r="B20" s="15">
        <v>15.61219234202092</v>
      </c>
      <c r="D20" s="30" t="s">
        <v>31</v>
      </c>
      <c r="E20" s="15">
        <v>15.61219234202092</v>
      </c>
      <c r="G20" s="30" t="s">
        <v>31</v>
      </c>
      <c r="H20" s="15">
        <v>15.61219234202092</v>
      </c>
      <c r="J20" s="30" t="s">
        <v>80</v>
      </c>
      <c r="K20" s="61">
        <v>1.8944308577858842</v>
      </c>
    </row>
    <row r="21" spans="1:11" x14ac:dyDescent="0.25">
      <c r="A21" s="6" t="s">
        <v>55</v>
      </c>
      <c r="B21" s="15">
        <v>52.651551070235087</v>
      </c>
      <c r="D21" s="6" t="s">
        <v>55</v>
      </c>
      <c r="E21" s="15">
        <v>54.104772371986968</v>
      </c>
      <c r="G21" s="6" t="s">
        <v>55</v>
      </c>
      <c r="H21" s="15">
        <v>45.945111419761901</v>
      </c>
      <c r="J21" s="30" t="s">
        <v>37</v>
      </c>
      <c r="K21" s="61">
        <v>357.97966510422617</v>
      </c>
    </row>
    <row r="22" spans="1:11" x14ac:dyDescent="0.25">
      <c r="A22" s="30" t="s">
        <v>22</v>
      </c>
      <c r="B22" s="15">
        <v>13.285561660182237</v>
      </c>
      <c r="D22" s="30" t="s">
        <v>22</v>
      </c>
      <c r="E22" s="15">
        <v>21.021484765019867</v>
      </c>
      <c r="G22" s="30" t="s">
        <v>22</v>
      </c>
      <c r="H22" s="15">
        <v>12.841558104443667</v>
      </c>
      <c r="J22" s="30" t="s">
        <v>31</v>
      </c>
      <c r="K22" s="61">
        <v>15.61219234202092</v>
      </c>
    </row>
    <row r="23" spans="1:11" x14ac:dyDescent="0.25">
      <c r="A23" s="30" t="s">
        <v>25</v>
      </c>
      <c r="B23" s="15">
        <v>39.365989410052848</v>
      </c>
      <c r="D23" s="30" t="s">
        <v>25</v>
      </c>
      <c r="E23" s="15">
        <v>33.083287606967104</v>
      </c>
      <c r="G23" s="30" t="s">
        <v>25</v>
      </c>
      <c r="H23" s="15">
        <v>33.10355331531823</v>
      </c>
      <c r="J23" s="6" t="s">
        <v>55</v>
      </c>
      <c r="K23" s="61">
        <v>84.014645131563384</v>
      </c>
    </row>
    <row r="24" spans="1:11" x14ac:dyDescent="0.25">
      <c r="A24" s="6" t="s">
        <v>9</v>
      </c>
      <c r="B24" s="15">
        <v>6275.0845172340069</v>
      </c>
      <c r="D24" s="6" t="s">
        <v>9</v>
      </c>
      <c r="E24" s="15">
        <v>6275.0845172340078</v>
      </c>
      <c r="G24" s="6" t="s">
        <v>9</v>
      </c>
      <c r="H24" s="15">
        <v>6275.0845172340078</v>
      </c>
      <c r="J24" s="30" t="s">
        <v>22</v>
      </c>
      <c r="K24" s="61">
        <v>38.277801117008472</v>
      </c>
    </row>
    <row r="25" spans="1:11" x14ac:dyDescent="0.25">
      <c r="J25" s="30" t="s">
        <v>25</v>
      </c>
      <c r="K25" s="61">
        <v>45.736844014554904</v>
      </c>
    </row>
    <row r="26" spans="1:11" x14ac:dyDescent="0.25">
      <c r="J26" s="6" t="s">
        <v>9</v>
      </c>
      <c r="K26" s="61">
        <v>6275.0845172340078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C29"/>
  <sheetViews>
    <sheetView workbookViewId="0">
      <selection activeCell="A2" sqref="A2"/>
    </sheetView>
  </sheetViews>
  <sheetFormatPr baseColWidth="10" defaultRowHeight="15" x14ac:dyDescent="0.25"/>
  <sheetData>
    <row r="1" spans="1:3" s="60" customFormat="1" x14ac:dyDescent="0.25"/>
    <row r="2" spans="1:3" x14ac:dyDescent="0.25">
      <c r="A2">
        <v>11</v>
      </c>
      <c r="B2" t="s">
        <v>52</v>
      </c>
      <c r="C2" t="s">
        <v>18</v>
      </c>
    </row>
    <row r="3" spans="1:3" x14ac:dyDescent="0.25">
      <c r="A3">
        <v>12</v>
      </c>
      <c r="B3" t="s">
        <v>52</v>
      </c>
      <c r="C3" t="s">
        <v>19</v>
      </c>
    </row>
    <row r="4" spans="1:3" x14ac:dyDescent="0.25">
      <c r="A4">
        <v>21</v>
      </c>
      <c r="B4" t="s">
        <v>51</v>
      </c>
      <c r="C4" t="s">
        <v>20</v>
      </c>
    </row>
    <row r="5" spans="1:3" x14ac:dyDescent="0.25">
      <c r="A5">
        <v>22</v>
      </c>
      <c r="B5" t="s">
        <v>51</v>
      </c>
      <c r="C5" t="s">
        <v>32</v>
      </c>
    </row>
    <row r="6" spans="1:3" x14ac:dyDescent="0.25">
      <c r="A6">
        <v>23</v>
      </c>
      <c r="B6" t="s">
        <v>51</v>
      </c>
      <c r="C6" t="s">
        <v>33</v>
      </c>
    </row>
    <row r="7" spans="1:3" x14ac:dyDescent="0.25">
      <c r="A7">
        <v>24</v>
      </c>
      <c r="B7" t="s">
        <v>51</v>
      </c>
      <c r="C7" t="s">
        <v>21</v>
      </c>
    </row>
    <row r="8" spans="1:3" x14ac:dyDescent="0.25">
      <c r="A8">
        <v>31</v>
      </c>
      <c r="B8" t="s">
        <v>55</v>
      </c>
      <c r="C8" t="s">
        <v>22</v>
      </c>
    </row>
    <row r="9" spans="1:3" x14ac:dyDescent="0.25">
      <c r="A9">
        <v>41</v>
      </c>
      <c r="B9" t="s">
        <v>52</v>
      </c>
      <c r="C9" t="s">
        <v>23</v>
      </c>
    </row>
    <row r="10" spans="1:3" x14ac:dyDescent="0.25">
      <c r="A10">
        <v>42</v>
      </c>
      <c r="B10" t="s">
        <v>52</v>
      </c>
      <c r="C10" t="s">
        <v>24</v>
      </c>
    </row>
    <row r="11" spans="1:3" x14ac:dyDescent="0.25">
      <c r="A11">
        <v>51</v>
      </c>
      <c r="B11" t="s">
        <v>53</v>
      </c>
      <c r="C11" t="s">
        <v>26</v>
      </c>
    </row>
    <row r="12" spans="1:3" x14ac:dyDescent="0.25">
      <c r="A12">
        <v>52</v>
      </c>
      <c r="B12" t="s">
        <v>53</v>
      </c>
      <c r="C12" t="s">
        <v>27</v>
      </c>
    </row>
    <row r="13" spans="1:3" x14ac:dyDescent="0.25">
      <c r="A13">
        <v>61</v>
      </c>
      <c r="B13" t="s">
        <v>54</v>
      </c>
      <c r="C13" t="s">
        <v>28</v>
      </c>
    </row>
    <row r="14" spans="1:3" x14ac:dyDescent="0.25">
      <c r="A14">
        <v>62</v>
      </c>
      <c r="B14" t="s">
        <v>54</v>
      </c>
      <c r="C14" t="s">
        <v>38</v>
      </c>
    </row>
    <row r="15" spans="1:3" x14ac:dyDescent="0.25">
      <c r="A15">
        <v>63</v>
      </c>
      <c r="B15" t="s">
        <v>54</v>
      </c>
      <c r="C15" t="s">
        <v>34</v>
      </c>
    </row>
    <row r="16" spans="1:3" x14ac:dyDescent="0.25">
      <c r="A16">
        <v>64</v>
      </c>
      <c r="B16" t="s">
        <v>54</v>
      </c>
      <c r="C16" t="s">
        <v>29</v>
      </c>
    </row>
    <row r="17" spans="1:3" x14ac:dyDescent="0.25">
      <c r="A17">
        <v>65</v>
      </c>
      <c r="B17" t="s">
        <v>54</v>
      </c>
      <c r="C17" t="s">
        <v>35</v>
      </c>
    </row>
    <row r="18" spans="1:3" x14ac:dyDescent="0.25">
      <c r="A18">
        <v>71</v>
      </c>
      <c r="B18" t="s">
        <v>54</v>
      </c>
      <c r="C18" t="s">
        <v>30</v>
      </c>
    </row>
    <row r="19" spans="1:3" x14ac:dyDescent="0.25">
      <c r="A19">
        <v>72</v>
      </c>
      <c r="B19" t="s">
        <v>54</v>
      </c>
      <c r="C19" t="s">
        <v>78</v>
      </c>
    </row>
    <row r="20" spans="1:3" x14ac:dyDescent="0.25">
      <c r="A20">
        <v>73</v>
      </c>
      <c r="B20" t="s">
        <v>54</v>
      </c>
      <c r="C20" t="s">
        <v>79</v>
      </c>
    </row>
    <row r="21" spans="1:3" x14ac:dyDescent="0.25">
      <c r="A21">
        <v>74</v>
      </c>
      <c r="B21" t="s">
        <v>54</v>
      </c>
      <c r="C21" t="s">
        <v>80</v>
      </c>
    </row>
    <row r="22" spans="1:3" x14ac:dyDescent="0.25">
      <c r="A22">
        <v>75</v>
      </c>
      <c r="B22" t="s">
        <v>54</v>
      </c>
      <c r="C22" t="s">
        <v>81</v>
      </c>
    </row>
    <row r="23" spans="1:3" x14ac:dyDescent="0.25">
      <c r="A23">
        <v>76</v>
      </c>
      <c r="B23" t="s">
        <v>54</v>
      </c>
      <c r="C23" t="s">
        <v>82</v>
      </c>
    </row>
    <row r="24" spans="1:3" x14ac:dyDescent="0.25">
      <c r="A24">
        <v>78</v>
      </c>
      <c r="B24" t="s">
        <v>54</v>
      </c>
      <c r="C24" t="s">
        <v>36</v>
      </c>
    </row>
    <row r="25" spans="1:3" x14ac:dyDescent="0.25">
      <c r="A25">
        <v>81</v>
      </c>
      <c r="B25" t="s">
        <v>54</v>
      </c>
      <c r="C25" t="s">
        <v>37</v>
      </c>
    </row>
    <row r="26" spans="1:3" x14ac:dyDescent="0.25">
      <c r="A26">
        <v>82</v>
      </c>
      <c r="B26" t="s">
        <v>54</v>
      </c>
      <c r="C26" t="s">
        <v>31</v>
      </c>
    </row>
    <row r="27" spans="1:3" x14ac:dyDescent="0.25">
      <c r="A27">
        <v>90</v>
      </c>
      <c r="B27" t="s">
        <v>55</v>
      </c>
      <c r="C27" t="s">
        <v>25</v>
      </c>
    </row>
    <row r="29" spans="1:3" x14ac:dyDescent="0.25">
      <c r="B29" s="5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F10"/>
  <sheetViews>
    <sheetView workbookViewId="0">
      <selection activeCell="B6" sqref="B6"/>
    </sheetView>
  </sheetViews>
  <sheetFormatPr baseColWidth="10" defaultRowHeight="15" x14ac:dyDescent="0.25"/>
  <cols>
    <col min="1" max="1" width="21" customWidth="1"/>
    <col min="2" max="2" width="23.85546875" customWidth="1"/>
    <col min="3" max="3" width="8.7109375" bestFit="1" customWidth="1"/>
    <col min="4" max="4" width="15.85546875" customWidth="1"/>
    <col min="5" max="5" width="12" customWidth="1"/>
    <col min="6" max="7" width="12.5703125" bestFit="1" customWidth="1"/>
  </cols>
  <sheetData>
    <row r="1" spans="1:6" x14ac:dyDescent="0.25">
      <c r="A1" s="5" t="s">
        <v>50</v>
      </c>
      <c r="B1" s="6">
        <v>1</v>
      </c>
    </row>
    <row r="3" spans="1:6" x14ac:dyDescent="0.25">
      <c r="A3" s="5" t="s">
        <v>7</v>
      </c>
      <c r="B3" s="5" t="s">
        <v>10</v>
      </c>
    </row>
    <row r="4" spans="1:6" x14ac:dyDescent="0.25">
      <c r="A4" s="5" t="s">
        <v>8</v>
      </c>
      <c r="B4" s="60" t="s">
        <v>52</v>
      </c>
      <c r="C4" s="60" t="s">
        <v>51</v>
      </c>
      <c r="D4" s="60" t="s">
        <v>55</v>
      </c>
      <c r="E4" s="60" t="s">
        <v>53</v>
      </c>
      <c r="F4" s="60" t="s">
        <v>9</v>
      </c>
    </row>
    <row r="5" spans="1:6" x14ac:dyDescent="0.25">
      <c r="A5" s="6" t="s">
        <v>55</v>
      </c>
      <c r="B5" s="15">
        <v>16.604817240756219</v>
      </c>
      <c r="C5" s="15">
        <v>6.1017134946266722</v>
      </c>
      <c r="D5" s="15"/>
      <c r="E5" s="15">
        <v>1.809095821025176</v>
      </c>
      <c r="F5" s="15">
        <v>24.515626556408066</v>
      </c>
    </row>
    <row r="6" spans="1:6" x14ac:dyDescent="0.25">
      <c r="A6" s="6" t="s">
        <v>54</v>
      </c>
      <c r="B6" s="15">
        <v>0.34728805116346095</v>
      </c>
      <c r="C6" s="15">
        <v>8.9806213923368396</v>
      </c>
      <c r="D6" s="15">
        <v>9.6463781186759672</v>
      </c>
      <c r="E6" s="15">
        <v>4.1634658170369017</v>
      </c>
      <c r="F6" s="15">
        <v>23.137753379213169</v>
      </c>
    </row>
    <row r="7" spans="1:6" x14ac:dyDescent="0.25">
      <c r="A7" s="6" t="s">
        <v>52</v>
      </c>
      <c r="B7" s="15"/>
      <c r="C7" s="15">
        <v>2.3852433800277568</v>
      </c>
      <c r="D7" s="15">
        <v>4.3503398605255708</v>
      </c>
      <c r="E7" s="15"/>
      <c r="F7" s="15">
        <v>6.7355832405533276</v>
      </c>
    </row>
    <row r="8" spans="1:6" x14ac:dyDescent="0.25">
      <c r="A8" s="6" t="s">
        <v>53</v>
      </c>
      <c r="B8" s="15">
        <v>6.0262117252005734</v>
      </c>
      <c r="C8" s="15"/>
      <c r="D8" s="15"/>
      <c r="E8" s="15"/>
      <c r="F8" s="15">
        <v>6.0262117252005734</v>
      </c>
    </row>
    <row r="9" spans="1:6" x14ac:dyDescent="0.25">
      <c r="A9" s="6" t="s">
        <v>51</v>
      </c>
      <c r="B9" s="15"/>
      <c r="C9" s="15"/>
      <c r="D9" s="15">
        <v>3.812468926733322</v>
      </c>
      <c r="E9" s="15"/>
      <c r="F9" s="15">
        <v>3.812468926733322</v>
      </c>
    </row>
    <row r="10" spans="1:6" x14ac:dyDescent="0.25">
      <c r="A10" s="6" t="s">
        <v>9</v>
      </c>
      <c r="B10" s="15">
        <v>22.978317017120254</v>
      </c>
      <c r="C10" s="15">
        <v>17.467578266991268</v>
      </c>
      <c r="D10" s="15">
        <v>17.809186905934858</v>
      </c>
      <c r="E10" s="15">
        <v>5.9725616380620776</v>
      </c>
      <c r="F10" s="15">
        <v>64.227643828108455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G10"/>
  <sheetViews>
    <sheetView workbookViewId="0">
      <selection activeCell="D6" sqref="D6"/>
    </sheetView>
  </sheetViews>
  <sheetFormatPr baseColWidth="10" defaultRowHeight="15" x14ac:dyDescent="0.25"/>
  <cols>
    <col min="1" max="1" width="21" customWidth="1"/>
    <col min="2" max="2" width="23.85546875" customWidth="1"/>
    <col min="3" max="3" width="12" bestFit="1" customWidth="1"/>
    <col min="4" max="4" width="15.85546875" bestFit="1" customWidth="1"/>
    <col min="5" max="5" width="11.42578125" bestFit="1" customWidth="1"/>
    <col min="6" max="6" width="10.7109375" customWidth="1"/>
    <col min="7" max="7" width="12.5703125" customWidth="1"/>
    <col min="8" max="8" width="12" bestFit="1" customWidth="1"/>
    <col min="9" max="9" width="15.85546875" bestFit="1" customWidth="1"/>
    <col min="10" max="10" width="10.7109375" bestFit="1" customWidth="1"/>
    <col min="11" max="11" width="20.85546875" bestFit="1" customWidth="1"/>
    <col min="12" max="12" width="15.85546875" bestFit="1" customWidth="1"/>
    <col min="13" max="13" width="10.7109375" bestFit="1" customWidth="1"/>
    <col min="14" max="14" width="17" bestFit="1" customWidth="1"/>
    <col min="15" max="15" width="13.28515625" bestFit="1" customWidth="1"/>
    <col min="16" max="16" width="16.42578125" bestFit="1" customWidth="1"/>
    <col min="17" max="17" width="12.5703125" bestFit="1" customWidth="1"/>
  </cols>
  <sheetData>
    <row r="1" spans="1:7" x14ac:dyDescent="0.25">
      <c r="A1" s="5" t="s">
        <v>50</v>
      </c>
      <c r="B1" s="6">
        <v>1</v>
      </c>
    </row>
    <row r="3" spans="1:7" x14ac:dyDescent="0.25">
      <c r="A3" s="5" t="s">
        <v>7</v>
      </c>
      <c r="B3" s="5" t="s">
        <v>10</v>
      </c>
    </row>
    <row r="4" spans="1:7" x14ac:dyDescent="0.25">
      <c r="A4" s="5" t="s">
        <v>8</v>
      </c>
      <c r="B4" s="60" t="s">
        <v>51</v>
      </c>
      <c r="C4" s="60" t="s">
        <v>53</v>
      </c>
      <c r="D4" s="60" t="s">
        <v>55</v>
      </c>
      <c r="E4" s="60" t="s">
        <v>54</v>
      </c>
      <c r="F4" s="60" t="s">
        <v>52</v>
      </c>
      <c r="G4" s="60" t="s">
        <v>9</v>
      </c>
    </row>
    <row r="5" spans="1:7" x14ac:dyDescent="0.25">
      <c r="A5" s="6" t="s">
        <v>52</v>
      </c>
      <c r="B5" s="15">
        <v>1.0732243041771259</v>
      </c>
      <c r="C5" s="15"/>
      <c r="D5" s="15">
        <v>15.152220814620952</v>
      </c>
      <c r="E5" s="15">
        <v>1.5380103453782867</v>
      </c>
      <c r="F5" s="15">
        <v>11.842061980053606</v>
      </c>
      <c r="G5" s="15">
        <v>29.605517444229967</v>
      </c>
    </row>
    <row r="6" spans="1:7" x14ac:dyDescent="0.25">
      <c r="A6" s="6" t="s">
        <v>51</v>
      </c>
      <c r="B6" s="15">
        <v>4.5064691143042461</v>
      </c>
      <c r="C6" s="15"/>
      <c r="D6" s="15">
        <v>2.5565252415337727</v>
      </c>
      <c r="E6" s="15">
        <v>11.682024992870087</v>
      </c>
      <c r="F6" s="15"/>
      <c r="G6" s="15">
        <v>18.745019348708105</v>
      </c>
    </row>
    <row r="7" spans="1:7" x14ac:dyDescent="0.25">
      <c r="A7" s="6" t="s">
        <v>55</v>
      </c>
      <c r="B7" s="15">
        <v>2.158629721264588</v>
      </c>
      <c r="C7" s="15"/>
      <c r="D7" s="15">
        <v>1.9788065368089494</v>
      </c>
      <c r="E7" s="15">
        <v>6.1967341779733562</v>
      </c>
      <c r="F7" s="15">
        <v>1.2856915106872072E-2</v>
      </c>
      <c r="G7" s="15">
        <v>10.347027351153764</v>
      </c>
    </row>
    <row r="8" spans="1:7" x14ac:dyDescent="0.25">
      <c r="A8" s="6" t="s">
        <v>53</v>
      </c>
      <c r="B8" s="15"/>
      <c r="C8" s="15">
        <v>1.809095821025176</v>
      </c>
      <c r="D8" s="15"/>
      <c r="E8" s="15">
        <v>2.2228896243984777</v>
      </c>
      <c r="F8" s="15"/>
      <c r="G8" s="15">
        <v>4.0319854454236541</v>
      </c>
    </row>
    <row r="9" spans="1:7" x14ac:dyDescent="0.25">
      <c r="A9" s="6" t="s">
        <v>54</v>
      </c>
      <c r="B9" s="15"/>
      <c r="C9" s="15"/>
      <c r="D9" s="15"/>
      <c r="E9" s="15">
        <v>1.4980942385929623</v>
      </c>
      <c r="F9" s="15"/>
      <c r="G9" s="15">
        <v>1.4980942385929623</v>
      </c>
    </row>
    <row r="10" spans="1:7" x14ac:dyDescent="0.25">
      <c r="A10" s="6" t="s">
        <v>9</v>
      </c>
      <c r="B10" s="15">
        <v>7.73832313974596</v>
      </c>
      <c r="C10" s="15">
        <v>1.809095821025176</v>
      </c>
      <c r="D10" s="15">
        <v>19.687552592963673</v>
      </c>
      <c r="E10" s="15">
        <v>23.137753379213173</v>
      </c>
      <c r="F10" s="15">
        <v>11.854918895160477</v>
      </c>
      <c r="G10" s="15">
        <v>64.227643828108455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F9"/>
  <sheetViews>
    <sheetView workbookViewId="0">
      <selection activeCell="D8" sqref="D8"/>
    </sheetView>
  </sheetViews>
  <sheetFormatPr baseColWidth="10" defaultRowHeight="15" x14ac:dyDescent="0.25"/>
  <cols>
    <col min="1" max="1" width="21" customWidth="1"/>
    <col min="2" max="2" width="23.85546875" customWidth="1"/>
    <col min="3" max="3" width="8.7109375" bestFit="1" customWidth="1"/>
    <col min="4" max="4" width="15.85546875" bestFit="1" customWidth="1"/>
    <col min="5" max="5" width="12" customWidth="1"/>
    <col min="6" max="7" width="12.5703125" bestFit="1" customWidth="1"/>
    <col min="8" max="8" width="15.85546875" bestFit="1" customWidth="1"/>
    <col min="9" max="9" width="12" bestFit="1" customWidth="1"/>
    <col min="10" max="10" width="13.5703125" bestFit="1" customWidth="1"/>
    <col min="11" max="11" width="17.7109375" bestFit="1" customWidth="1"/>
    <col min="12" max="12" width="8.7109375" bestFit="1" customWidth="1"/>
    <col min="13" max="13" width="15.85546875" bestFit="1" customWidth="1"/>
    <col min="14" max="14" width="12" bestFit="1" customWidth="1"/>
    <col min="16" max="16" width="20.85546875" bestFit="1" customWidth="1"/>
    <col min="17" max="17" width="13.85546875" bestFit="1" customWidth="1"/>
    <col min="18" max="18" width="8.7109375" bestFit="1" customWidth="1"/>
    <col min="19" max="19" width="15.85546875" bestFit="1" customWidth="1"/>
    <col min="20" max="20" width="12" bestFit="1" customWidth="1"/>
    <col min="22" max="22" width="17" bestFit="1" customWidth="1"/>
    <col min="23" max="23" width="15.85546875" bestFit="1" customWidth="1"/>
    <col min="25" max="25" width="16.42578125" bestFit="1" customWidth="1"/>
    <col min="26" max="26" width="12.5703125" bestFit="1" customWidth="1"/>
  </cols>
  <sheetData>
    <row r="1" spans="1:6" x14ac:dyDescent="0.25">
      <c r="A1" s="5" t="s">
        <v>48</v>
      </c>
      <c r="B1" s="6">
        <v>1</v>
      </c>
    </row>
    <row r="2" spans="1:6" x14ac:dyDescent="0.25">
      <c r="A2" s="5" t="s">
        <v>50</v>
      </c>
      <c r="B2" s="60" t="s">
        <v>44</v>
      </c>
    </row>
    <row r="4" spans="1:6" x14ac:dyDescent="0.25">
      <c r="A4" s="5" t="s">
        <v>7</v>
      </c>
      <c r="B4" s="5" t="s">
        <v>10</v>
      </c>
    </row>
    <row r="5" spans="1:6" x14ac:dyDescent="0.25">
      <c r="A5" s="5" t="s">
        <v>8</v>
      </c>
      <c r="B5" s="60" t="s">
        <v>52</v>
      </c>
      <c r="C5" s="60" t="s">
        <v>51</v>
      </c>
      <c r="D5" s="60" t="s">
        <v>55</v>
      </c>
      <c r="E5" s="60" t="s">
        <v>53</v>
      </c>
      <c r="F5" s="60" t="s">
        <v>9</v>
      </c>
    </row>
    <row r="6" spans="1:6" x14ac:dyDescent="0.25">
      <c r="A6" s="6" t="s">
        <v>55</v>
      </c>
      <c r="B6" s="15">
        <v>9.1200021269280604</v>
      </c>
      <c r="C6" s="15">
        <v>3.9258542130126379</v>
      </c>
      <c r="D6" s="15"/>
      <c r="E6" s="15">
        <v>1.809095821025176</v>
      </c>
      <c r="F6" s="15">
        <v>14.854952160965874</v>
      </c>
    </row>
    <row r="7" spans="1:6" x14ac:dyDescent="0.25">
      <c r="A7" s="6" t="s">
        <v>52</v>
      </c>
      <c r="B7" s="15"/>
      <c r="C7" s="15"/>
      <c r="D7" s="15">
        <v>10.645345182032965</v>
      </c>
      <c r="E7" s="15"/>
      <c r="F7" s="15">
        <v>10.645345182032965</v>
      </c>
    </row>
    <row r="8" spans="1:6" x14ac:dyDescent="0.25">
      <c r="A8" s="6" t="s">
        <v>53</v>
      </c>
      <c r="B8" s="15">
        <v>0.36338344451579796</v>
      </c>
      <c r="C8" s="15"/>
      <c r="D8" s="15">
        <v>5.6628282806847752</v>
      </c>
      <c r="E8" s="15"/>
      <c r="F8" s="15">
        <v>6.0262117252005734</v>
      </c>
    </row>
    <row r="9" spans="1:6" x14ac:dyDescent="0.25">
      <c r="A9" s="6" t="s">
        <v>9</v>
      </c>
      <c r="B9" s="15">
        <v>9.4833855714438577</v>
      </c>
      <c r="C9" s="15">
        <v>3.9258542130126379</v>
      </c>
      <c r="D9" s="15">
        <v>16.30817346271774</v>
      </c>
      <c r="E9" s="15">
        <v>1.809095821025176</v>
      </c>
      <c r="F9" s="15">
        <v>31.526509068199413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E10"/>
  <sheetViews>
    <sheetView workbookViewId="0">
      <selection activeCell="D8" sqref="D8"/>
    </sheetView>
  </sheetViews>
  <sheetFormatPr baseColWidth="10" defaultRowHeight="15" x14ac:dyDescent="0.25"/>
  <cols>
    <col min="1" max="1" width="21" customWidth="1"/>
    <col min="2" max="2" width="23.85546875" customWidth="1"/>
    <col min="3" max="3" width="15.85546875" bestFit="1" customWidth="1"/>
    <col min="4" max="4" width="12" customWidth="1"/>
    <col min="5" max="5" width="12.5703125" bestFit="1" customWidth="1"/>
    <col min="6" max="6" width="11.42578125" bestFit="1" customWidth="1"/>
    <col min="7" max="7" width="12.5703125" bestFit="1" customWidth="1"/>
  </cols>
  <sheetData>
    <row r="1" spans="1:5" x14ac:dyDescent="0.25">
      <c r="A1" s="5" t="s">
        <v>48</v>
      </c>
      <c r="B1" s="6">
        <v>1</v>
      </c>
    </row>
    <row r="2" spans="1:5" x14ac:dyDescent="0.25">
      <c r="A2" s="5" t="s">
        <v>50</v>
      </c>
      <c r="B2" s="60" t="s">
        <v>44</v>
      </c>
    </row>
    <row r="4" spans="1:5" x14ac:dyDescent="0.25">
      <c r="A4" s="5" t="s">
        <v>7</v>
      </c>
      <c r="B4" s="5" t="s">
        <v>10</v>
      </c>
    </row>
    <row r="5" spans="1:5" x14ac:dyDescent="0.25">
      <c r="A5" s="5" t="s">
        <v>8</v>
      </c>
      <c r="B5" s="60" t="s">
        <v>52</v>
      </c>
      <c r="C5" s="60" t="s">
        <v>55</v>
      </c>
      <c r="D5" s="60" t="s">
        <v>53</v>
      </c>
      <c r="E5" s="60" t="s">
        <v>9</v>
      </c>
    </row>
    <row r="6" spans="1:5" x14ac:dyDescent="0.25">
      <c r="A6" s="6" t="s">
        <v>55</v>
      </c>
      <c r="B6" s="15">
        <v>10.645345182032965</v>
      </c>
      <c r="C6" s="15"/>
      <c r="D6" s="15">
        <v>5.6628282806847752</v>
      </c>
      <c r="E6" s="15">
        <v>16.30817346271774</v>
      </c>
    </row>
    <row r="7" spans="1:5" x14ac:dyDescent="0.25">
      <c r="A7" s="6" t="s">
        <v>52</v>
      </c>
      <c r="B7" s="15"/>
      <c r="C7" s="15">
        <v>9.1200021269280604</v>
      </c>
      <c r="D7" s="15">
        <v>0.36338344451579796</v>
      </c>
      <c r="E7" s="15">
        <v>9.4833855714438577</v>
      </c>
    </row>
    <row r="8" spans="1:5" x14ac:dyDescent="0.25">
      <c r="A8" s="6" t="s">
        <v>51</v>
      </c>
      <c r="B8" s="15"/>
      <c r="C8" s="15">
        <v>3.9258542130126379</v>
      </c>
      <c r="D8" s="15"/>
      <c r="E8" s="15">
        <v>3.9258542130126379</v>
      </c>
    </row>
    <row r="9" spans="1:5" x14ac:dyDescent="0.25">
      <c r="A9" s="6" t="s">
        <v>53</v>
      </c>
      <c r="B9" s="15"/>
      <c r="C9" s="15">
        <v>1.809095821025176</v>
      </c>
      <c r="D9" s="15"/>
      <c r="E9" s="15">
        <v>1.809095821025176</v>
      </c>
    </row>
    <row r="10" spans="1:5" x14ac:dyDescent="0.25">
      <c r="A10" s="6" t="s">
        <v>9</v>
      </c>
      <c r="B10" s="15">
        <v>10.645345182032965</v>
      </c>
      <c r="C10" s="15">
        <v>14.854952160965874</v>
      </c>
      <c r="D10" s="15">
        <v>6.0262117252005734</v>
      </c>
      <c r="E10" s="15">
        <v>31.526509068199413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G11"/>
  <sheetViews>
    <sheetView workbookViewId="0">
      <selection activeCell="B8" sqref="B8"/>
    </sheetView>
  </sheetViews>
  <sheetFormatPr baseColWidth="10" defaultRowHeight="15" x14ac:dyDescent="0.25"/>
  <cols>
    <col min="1" max="1" width="21" customWidth="1"/>
    <col min="2" max="2" width="23.85546875" bestFit="1" customWidth="1"/>
    <col min="3" max="3" width="12" bestFit="1" customWidth="1"/>
    <col min="4" max="4" width="15.85546875" bestFit="1" customWidth="1"/>
    <col min="5" max="5" width="11.42578125" customWidth="1"/>
    <col min="6" max="6" width="10.7109375" customWidth="1"/>
    <col min="7" max="7" width="12.5703125" bestFit="1" customWidth="1"/>
    <col min="8" max="8" width="11.42578125" bestFit="1" customWidth="1"/>
    <col min="9" max="9" width="13.5703125" bestFit="1" customWidth="1"/>
    <col min="10" max="10" width="17.7109375" bestFit="1" customWidth="1"/>
    <col min="11" max="11" width="8.7109375" bestFit="1" customWidth="1"/>
    <col min="12" max="12" width="12" bestFit="1" customWidth="1"/>
    <col min="13" max="13" width="11.42578125" bestFit="1" customWidth="1"/>
    <col min="14" max="14" width="20.85546875" bestFit="1" customWidth="1"/>
    <col min="15" max="15" width="13.85546875" bestFit="1" customWidth="1"/>
    <col min="16" max="16" width="8.7109375" bestFit="1" customWidth="1"/>
    <col min="17" max="17" width="15.85546875" bestFit="1" customWidth="1"/>
    <col min="18" max="18" width="11.42578125" bestFit="1" customWidth="1"/>
    <col min="19" max="19" width="17" bestFit="1" customWidth="1"/>
    <col min="20" max="20" width="13.28515625" bestFit="1" customWidth="1"/>
    <col min="21" max="21" width="8.7109375" bestFit="1" customWidth="1"/>
    <col min="22" max="22" width="15.85546875" bestFit="1" customWidth="1"/>
    <col min="23" max="23" width="12" bestFit="1" customWidth="1"/>
    <col min="24" max="24" width="16.42578125" bestFit="1" customWidth="1"/>
    <col min="25" max="26" width="12.5703125" bestFit="1" customWidth="1"/>
  </cols>
  <sheetData>
    <row r="1" spans="1:7" x14ac:dyDescent="0.25">
      <c r="A1" s="5" t="s">
        <v>48</v>
      </c>
      <c r="B1" s="60" t="s">
        <v>44</v>
      </c>
    </row>
    <row r="2" spans="1:7" x14ac:dyDescent="0.25">
      <c r="A2" s="5" t="s">
        <v>49</v>
      </c>
      <c r="B2" s="6">
        <v>1</v>
      </c>
    </row>
    <row r="3" spans="1:7" x14ac:dyDescent="0.25">
      <c r="A3" s="5" t="s">
        <v>50</v>
      </c>
      <c r="B3" s="60" t="s">
        <v>44</v>
      </c>
    </row>
    <row r="5" spans="1:7" x14ac:dyDescent="0.25">
      <c r="A5" s="5" t="s">
        <v>7</v>
      </c>
      <c r="B5" s="5" t="s">
        <v>10</v>
      </c>
    </row>
    <row r="6" spans="1:7" x14ac:dyDescent="0.25">
      <c r="A6" s="5" t="s">
        <v>8</v>
      </c>
      <c r="B6" s="60" t="s">
        <v>51</v>
      </c>
      <c r="C6" s="60" t="s">
        <v>53</v>
      </c>
      <c r="D6" s="60" t="s">
        <v>55</v>
      </c>
      <c r="E6" s="60" t="s">
        <v>54</v>
      </c>
      <c r="F6" s="60" t="s">
        <v>52</v>
      </c>
      <c r="G6" s="60" t="s">
        <v>9</v>
      </c>
    </row>
    <row r="7" spans="1:7" x14ac:dyDescent="0.25">
      <c r="A7" s="6" t="s">
        <v>52</v>
      </c>
      <c r="B7" s="15"/>
      <c r="C7" s="15"/>
      <c r="D7" s="15"/>
      <c r="E7" s="15"/>
      <c r="F7" s="15">
        <v>19.776226710872656</v>
      </c>
      <c r="G7" s="15">
        <v>19.776226710872656</v>
      </c>
    </row>
    <row r="8" spans="1:7" x14ac:dyDescent="0.25">
      <c r="A8" s="6" t="s">
        <v>55</v>
      </c>
      <c r="B8" s="15">
        <v>3.9200114834957467</v>
      </c>
      <c r="C8" s="15"/>
      <c r="D8" s="15">
        <v>8.3609701828055893</v>
      </c>
      <c r="E8" s="15"/>
      <c r="F8" s="15">
        <v>3.549398702824575</v>
      </c>
      <c r="G8" s="15">
        <v>15.830380369125912</v>
      </c>
    </row>
    <row r="9" spans="1:7" x14ac:dyDescent="0.25">
      <c r="A9" s="6" t="s">
        <v>51</v>
      </c>
      <c r="B9" s="15">
        <v>11.537146633870613</v>
      </c>
      <c r="C9" s="15"/>
      <c r="D9" s="15"/>
      <c r="E9" s="15"/>
      <c r="F9" s="15">
        <v>2.0045774201080184</v>
      </c>
      <c r="G9" s="15">
        <v>13.541724053978632</v>
      </c>
    </row>
    <row r="10" spans="1:7" x14ac:dyDescent="0.25">
      <c r="A10" s="6" t="s">
        <v>53</v>
      </c>
      <c r="B10" s="15">
        <v>0.44248195404546131</v>
      </c>
      <c r="C10" s="15">
        <v>2.2228896243984777</v>
      </c>
      <c r="D10" s="15"/>
      <c r="E10" s="15">
        <v>1.4980942385929623</v>
      </c>
      <c r="F10" s="15"/>
      <c r="G10" s="15">
        <v>4.1634658170369008</v>
      </c>
    </row>
    <row r="11" spans="1:7" x14ac:dyDescent="0.25">
      <c r="A11" s="6" t="s">
        <v>9</v>
      </c>
      <c r="B11" s="15">
        <v>15.899640071411822</v>
      </c>
      <c r="C11" s="15">
        <v>2.2228896243984777</v>
      </c>
      <c r="D11" s="15">
        <v>8.3609701828055893</v>
      </c>
      <c r="E11" s="15">
        <v>1.4980942385929623</v>
      </c>
      <c r="F11" s="15">
        <v>25.330202833805249</v>
      </c>
      <c r="G11" s="15">
        <v>53.311796951014102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F11"/>
  <sheetViews>
    <sheetView workbookViewId="0">
      <selection activeCell="B7" sqref="B7"/>
    </sheetView>
  </sheetViews>
  <sheetFormatPr baseColWidth="10" defaultRowHeight="15" x14ac:dyDescent="0.25"/>
  <cols>
    <col min="1" max="1" width="21" customWidth="1"/>
    <col min="2" max="2" width="23.85546875" customWidth="1"/>
    <col min="3" max="3" width="8.7109375" customWidth="1"/>
    <col min="4" max="4" width="15.85546875" bestFit="1" customWidth="1"/>
    <col min="5" max="5" width="11.42578125" bestFit="1" customWidth="1"/>
    <col min="6" max="6" width="12.5703125" bestFit="1" customWidth="1"/>
    <col min="7" max="7" width="12.5703125" customWidth="1"/>
    <col min="8" max="8" width="13.5703125" bestFit="1" customWidth="1"/>
    <col min="9" max="9" width="17.7109375" bestFit="1" customWidth="1"/>
    <col min="10" max="10" width="12" bestFit="1" customWidth="1"/>
    <col min="12" max="12" width="20.85546875" bestFit="1" customWidth="1"/>
    <col min="13" max="13" width="13.85546875" bestFit="1" customWidth="1"/>
    <col min="14" max="14" width="15.85546875" bestFit="1" customWidth="1"/>
    <col min="15" max="15" width="10.7109375" customWidth="1"/>
    <col min="16" max="16" width="8.7109375" customWidth="1"/>
    <col min="18" max="18" width="17" bestFit="1" customWidth="1"/>
    <col min="19" max="19" width="13.28515625" bestFit="1" customWidth="1"/>
    <col min="20" max="20" width="15.85546875" bestFit="1" customWidth="1"/>
    <col min="21" max="21" width="12" bestFit="1" customWidth="1"/>
    <col min="22" max="22" width="16.42578125" bestFit="1" customWidth="1"/>
    <col min="23" max="23" width="12.5703125" bestFit="1" customWidth="1"/>
  </cols>
  <sheetData>
    <row r="1" spans="1:6" x14ac:dyDescent="0.25">
      <c r="A1" s="5" t="s">
        <v>48</v>
      </c>
      <c r="B1" s="60" t="s">
        <v>44</v>
      </c>
    </row>
    <row r="2" spans="1:6" x14ac:dyDescent="0.25">
      <c r="A2" s="5" t="s">
        <v>49</v>
      </c>
      <c r="B2" s="6">
        <v>1</v>
      </c>
    </row>
    <row r="3" spans="1:6" x14ac:dyDescent="0.25">
      <c r="A3" s="5" t="s">
        <v>50</v>
      </c>
      <c r="B3" s="60" t="s">
        <v>44</v>
      </c>
    </row>
    <row r="5" spans="1:6" x14ac:dyDescent="0.25">
      <c r="A5" s="5" t="s">
        <v>7</v>
      </c>
      <c r="B5" s="5" t="s">
        <v>10</v>
      </c>
    </row>
    <row r="6" spans="1:6" x14ac:dyDescent="0.25">
      <c r="A6" s="5" t="s">
        <v>8</v>
      </c>
      <c r="B6" s="60" t="s">
        <v>52</v>
      </c>
      <c r="C6" s="60" t="s">
        <v>51</v>
      </c>
      <c r="D6" s="60" t="s">
        <v>55</v>
      </c>
      <c r="E6" s="60" t="s">
        <v>54</v>
      </c>
      <c r="F6" s="60" t="s">
        <v>9</v>
      </c>
    </row>
    <row r="7" spans="1:6" x14ac:dyDescent="0.25">
      <c r="A7" s="6" t="s">
        <v>52</v>
      </c>
      <c r="B7" s="15"/>
      <c r="C7" s="15"/>
      <c r="D7" s="15">
        <v>19.428938659709193</v>
      </c>
      <c r="E7" s="15">
        <v>0.34728805116346095</v>
      </c>
      <c r="F7" s="15">
        <v>19.776226710872653</v>
      </c>
    </row>
    <row r="8" spans="1:6" x14ac:dyDescent="0.25">
      <c r="A8" s="6" t="s">
        <v>55</v>
      </c>
      <c r="B8" s="15">
        <v>2.371533323716621</v>
      </c>
      <c r="C8" s="15">
        <v>3.812468926733322</v>
      </c>
      <c r="D8" s="15"/>
      <c r="E8" s="15">
        <v>9.6463781186759672</v>
      </c>
      <c r="F8" s="15">
        <v>15.83038036912591</v>
      </c>
    </row>
    <row r="9" spans="1:6" x14ac:dyDescent="0.25">
      <c r="A9" s="6" t="s">
        <v>51</v>
      </c>
      <c r="B9" s="15"/>
      <c r="C9" s="15"/>
      <c r="D9" s="15">
        <v>4.5611026616417911</v>
      </c>
      <c r="E9" s="15">
        <v>8.9806213923368396</v>
      </c>
      <c r="F9" s="15">
        <v>13.54172405397863</v>
      </c>
    </row>
    <row r="10" spans="1:6" x14ac:dyDescent="0.25">
      <c r="A10" s="6" t="s">
        <v>53</v>
      </c>
      <c r="B10" s="15"/>
      <c r="C10" s="15"/>
      <c r="D10" s="15"/>
      <c r="E10" s="15">
        <v>4.1634658170369017</v>
      </c>
      <c r="F10" s="15">
        <v>4.1634658170369017</v>
      </c>
    </row>
    <row r="11" spans="1:6" x14ac:dyDescent="0.25">
      <c r="A11" s="6" t="s">
        <v>9</v>
      </c>
      <c r="B11" s="15">
        <v>2.371533323716621</v>
      </c>
      <c r="C11" s="15">
        <v>3.812468926733322</v>
      </c>
      <c r="D11" s="15">
        <v>23.990041321350983</v>
      </c>
      <c r="E11" s="15">
        <v>23.137753379213166</v>
      </c>
      <c r="F11" s="15">
        <v>53.311796951014088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11</vt:i4>
      </vt:variant>
      <vt:variant>
        <vt:lpstr>Graphiques</vt:lpstr>
      </vt:variant>
      <vt:variant>
        <vt:i4>11</vt:i4>
      </vt:variant>
      <vt:variant>
        <vt:lpstr>Plages nommées</vt:lpstr>
      </vt:variant>
      <vt:variant>
        <vt:i4>1</vt:i4>
      </vt:variant>
    </vt:vector>
  </HeadingPairs>
  <TitlesOfParts>
    <vt:vector size="23" baseType="lpstr">
      <vt:lpstr>stocks sepal</vt:lpstr>
      <vt:lpstr>titres</vt:lpstr>
      <vt:lpstr>data</vt:lpstr>
      <vt:lpstr>tcd stocks</vt:lpstr>
      <vt:lpstr>nomenclature_spot</vt:lpstr>
      <vt:lpstr>tcd origine 00 10</vt:lpstr>
      <vt:lpstr>tcd destination 00 10</vt:lpstr>
      <vt:lpstr>tcd origine 00 05</vt:lpstr>
      <vt:lpstr>tcd destination 00 05</vt:lpstr>
      <vt:lpstr>tcd origine 05 10</vt:lpstr>
      <vt:lpstr>tcd destination 05 10</vt:lpstr>
      <vt:lpstr>Graph stocks sepal</vt:lpstr>
      <vt:lpstr>graph origine 00 10</vt:lpstr>
      <vt:lpstr>Graph destination 00 10</vt:lpstr>
      <vt:lpstr>graph origine 05 15</vt:lpstr>
      <vt:lpstr>Graph destination 05 15</vt:lpstr>
      <vt:lpstr>graph origine 00 05</vt:lpstr>
      <vt:lpstr>Graph destination 00 05</vt:lpstr>
      <vt:lpstr>graph origine 05 10</vt:lpstr>
      <vt:lpstr>graph destination 05 10</vt:lpstr>
      <vt:lpstr>graph origine 10 15</vt:lpstr>
      <vt:lpstr>graph destination 10 15</vt:lpstr>
      <vt:lpstr>'stocks sepal'!Print_Area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Lauffer Marc</dc:creator>
  <cp:lastModifiedBy>Lauffer Marc</cp:lastModifiedBy>
  <cp:lastPrinted>2012-10-04T12:54:30Z</cp:lastPrinted>
  <dcterms:created xsi:type="dcterms:W3CDTF">2011-08-02T15:05:48Z</dcterms:created>
  <dcterms:modified xsi:type="dcterms:W3CDTF">2016-02-15T14:29:49Z</dcterms:modified>
</cp:coreProperties>
</file>