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eyeon/Downloads/"/>
    </mc:Choice>
  </mc:AlternateContent>
  <xr:revisionPtr revIDLastSave="0" documentId="8_{F890C4EC-897C-4A35-B315-8105CD8373CD}" xr6:coauthVersionLast="47" xr6:coauthVersionMax="47" xr10:uidLastSave="{00000000-0000-0000-0000-000000000000}"/>
  <bookViews>
    <workbookView xWindow="780" yWindow="1000" windowWidth="27640" windowHeight="16000" xr2:uid="{9CEFF043-9CD9-384E-900C-77E399D47458}"/>
  </bookViews>
  <sheets>
    <sheet name="Summary" sheetId="1" r:id="rId1"/>
    <sheet name="Audio+Video Recorder Map" sheetId="6" r:id="rId2"/>
    <sheet name="Metadata Analysis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5" l="1"/>
  <c r="J9" i="5"/>
  <c r="H36" i="5"/>
  <c r="G36" i="5"/>
  <c r="H45" i="5"/>
  <c r="C36" i="5"/>
  <c r="D36" i="5"/>
  <c r="E36" i="5"/>
  <c r="F36" i="5"/>
  <c r="B36" i="5"/>
  <c r="C45" i="5"/>
  <c r="D45" i="5"/>
  <c r="E45" i="5"/>
  <c r="F45" i="5"/>
  <c r="G45" i="5"/>
  <c r="B45" i="5"/>
  <c r="B24" i="5"/>
  <c r="C24" i="5"/>
  <c r="D24" i="5"/>
  <c r="E24" i="5"/>
  <c r="F24" i="5"/>
  <c r="G24" i="5"/>
  <c r="B25" i="5"/>
  <c r="D25" i="5"/>
  <c r="F25" i="5"/>
  <c r="G25" i="5"/>
  <c r="D26" i="5"/>
  <c r="E26" i="5"/>
  <c r="F26" i="5"/>
  <c r="G26" i="5"/>
  <c r="C23" i="5"/>
  <c r="D23" i="5"/>
  <c r="E23" i="5"/>
  <c r="F23" i="5"/>
  <c r="G23" i="5"/>
  <c r="B23" i="5"/>
  <c r="I102" i="5"/>
  <c r="I101" i="5"/>
  <c r="I100" i="5"/>
  <c r="I99" i="5"/>
  <c r="I95" i="5"/>
  <c r="I94" i="5"/>
  <c r="I93" i="5"/>
  <c r="I92" i="5"/>
  <c r="H88" i="5"/>
  <c r="G88" i="5"/>
  <c r="F88" i="5"/>
  <c r="E88" i="5"/>
  <c r="D88" i="5"/>
  <c r="C88" i="5"/>
  <c r="B88" i="5"/>
  <c r="I88" i="5" s="1"/>
  <c r="I87" i="5"/>
  <c r="I86" i="5"/>
  <c r="I85" i="5"/>
  <c r="I84" i="5"/>
  <c r="H80" i="5"/>
  <c r="G80" i="5"/>
  <c r="F80" i="5"/>
  <c r="E80" i="5"/>
  <c r="D80" i="5"/>
  <c r="C80" i="5"/>
  <c r="B80" i="5"/>
  <c r="I80" i="5" s="1"/>
  <c r="I79" i="5"/>
  <c r="I78" i="5"/>
  <c r="I75" i="5"/>
  <c r="H74" i="5"/>
  <c r="G74" i="5"/>
  <c r="F74" i="5"/>
  <c r="E74" i="5"/>
  <c r="D74" i="5"/>
  <c r="C74" i="5"/>
  <c r="B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74" i="5" s="1"/>
  <c r="G17" i="5"/>
  <c r="F17" i="5"/>
  <c r="E17" i="5"/>
  <c r="D17" i="5"/>
  <c r="C17" i="5"/>
  <c r="B17" i="5"/>
  <c r="H16" i="5"/>
  <c r="H15" i="5"/>
  <c r="H14" i="5"/>
  <c r="H13" i="5"/>
  <c r="G8" i="5"/>
  <c r="F8" i="5"/>
  <c r="E8" i="5"/>
  <c r="D8" i="5"/>
  <c r="C8" i="5"/>
  <c r="B8" i="5"/>
  <c r="H8" i="5" s="1"/>
  <c r="H7" i="5"/>
  <c r="H6" i="5"/>
  <c r="H5" i="5"/>
  <c r="H4" i="5"/>
  <c r="H23" i="5" l="1"/>
  <c r="H24" i="5"/>
  <c r="H25" i="5"/>
  <c r="H26" i="5"/>
  <c r="H17" i="5"/>
  <c r="H27" i="5" s="1"/>
  <c r="B27" i="5"/>
  <c r="C27" i="5"/>
  <c r="D27" i="5"/>
  <c r="E27" i="5"/>
  <c r="F27" i="5"/>
  <c r="G2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tc={47D05DD0-43D9-4DB7-BBBC-2248454CECB3}</author>
  </authors>
  <commentList>
    <comment ref="D18" authorId="0" shapeId="0" xr:uid="{47D05DD0-43D9-4DB7-BBBC-2248454CECB3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</t>
      </text>
    </comment>
  </commentList>
</comments>
</file>

<file path=xl/sharedStrings.xml><?xml version="1.0" encoding="utf-8"?>
<sst xmlns="http://schemas.openxmlformats.org/spreadsheetml/2006/main" count="352" uniqueCount="116">
  <si>
    <t xml:space="preserve">Test Start Date </t>
  </si>
  <si>
    <t>Location</t>
  </si>
  <si>
    <t>Position</t>
  </si>
  <si>
    <t>Recorder Label</t>
  </si>
  <si>
    <t>GPS LAT</t>
  </si>
  <si>
    <t>GPS LONG</t>
  </si>
  <si>
    <t>Whistle Count</t>
  </si>
  <si>
    <t>Start Time (whistle)</t>
  </si>
  <si>
    <t>End Time</t>
  </si>
  <si>
    <t>Total Frame Recorded (N)</t>
  </si>
  <si>
    <t>NOTE</t>
  </si>
  <si>
    <t>Audio Cropped At</t>
  </si>
  <si>
    <t>5th St</t>
  </si>
  <si>
    <t>RecA1</t>
  </si>
  <si>
    <t>Rec01</t>
  </si>
  <si>
    <t>-</t>
  </si>
  <si>
    <t>short square pole</t>
  </si>
  <si>
    <t>56m 9.68s (3369.68 s)</t>
  </si>
  <si>
    <t>RecB1</t>
  </si>
  <si>
    <t>Rec10</t>
  </si>
  <si>
    <t>east campus sign</t>
  </si>
  <si>
    <t>56m 9.32s (3369.32s)</t>
  </si>
  <si>
    <t>RecB2</t>
  </si>
  <si>
    <t>Rec09</t>
  </si>
  <si>
    <t>traffic light</t>
  </si>
  <si>
    <t>56m 5.68s (3365.68s)</t>
  </si>
  <si>
    <t>RecC1</t>
  </si>
  <si>
    <t>Rec11</t>
  </si>
  <si>
    <t>square pole</t>
  </si>
  <si>
    <t>1hour 27m 4.64s (5224.64s)</t>
  </si>
  <si>
    <t>RecD1</t>
  </si>
  <si>
    <t>Rec02</t>
  </si>
  <si>
    <t>1hour 27m 9.90s (5229.90s)</t>
  </si>
  <si>
    <t>RecE1</t>
  </si>
  <si>
    <t>Rec05</t>
  </si>
  <si>
    <t>1hour 27m 13.52s (5233.52s)</t>
  </si>
  <si>
    <t>RecF1</t>
  </si>
  <si>
    <t>Rec13</t>
  </si>
  <si>
    <t>1hour 27m 10.83s (5230.83s)</t>
  </si>
  <si>
    <t>RecF2</t>
  </si>
  <si>
    <t>Rec14</t>
  </si>
  <si>
    <t>1hour 27m 8.02s (5228.02s)</t>
  </si>
  <si>
    <t>CamA</t>
  </si>
  <si>
    <t>Gopro06</t>
  </si>
  <si>
    <t>CamB</t>
  </si>
  <si>
    <t>Gopro05</t>
  </si>
  <si>
    <t>CamC</t>
  </si>
  <si>
    <t>Gopro07</t>
  </si>
  <si>
    <t>streetlight front of white house</t>
  </si>
  <si>
    <t>CamD</t>
  </si>
  <si>
    <t>Gopro04</t>
  </si>
  <si>
    <t>streetlight front of Asigmatheta</t>
  </si>
  <si>
    <t>CamE</t>
  </si>
  <si>
    <t>Gopro03</t>
  </si>
  <si>
    <t>streetlight next to 'yield to bicycle' sign</t>
  </si>
  <si>
    <t>CamF</t>
  </si>
  <si>
    <t>Gopro08</t>
  </si>
  <si>
    <t>streetlight in the intersection (in the corner of football field)</t>
  </si>
  <si>
    <t>voice "16:12"</t>
  </si>
  <si>
    <t>37m 21.99s (2241.99s)</t>
  </si>
  <si>
    <t>37m 18.18s (2238.18s)</t>
  </si>
  <si>
    <t>54m 23.67s (3263.67s)</t>
  </si>
  <si>
    <t>54m 23.52s (3263.52s)</t>
  </si>
  <si>
    <t>54m 21.20s (3261.20s)</t>
  </si>
  <si>
    <t>54m 25.74s (3265.74s)</t>
  </si>
  <si>
    <t>54m 23.26s (3263.26s)</t>
  </si>
  <si>
    <t>8/11/2023 13:16:10 PM</t>
  </si>
  <si>
    <t>Rec12</t>
  </si>
  <si>
    <t>"14:15" Hard to find... (I can barely hear it even I see the spectrogram)</t>
  </si>
  <si>
    <t>1hour 1 m 21.93s (3681.93s)</t>
  </si>
  <si>
    <t>Rec03</t>
  </si>
  <si>
    <t>1hour 1m 19.39s (3679.39s)</t>
  </si>
  <si>
    <t>Rec06</t>
  </si>
  <si>
    <t>55m 20.28s (3320.28s)</t>
  </si>
  <si>
    <t>55m 21.37s (3321.37s)</t>
  </si>
  <si>
    <t>43m 12.40s (2592.40s)</t>
  </si>
  <si>
    <t>39m 19.12s (2359.12s)</t>
  </si>
  <si>
    <t>Rec15</t>
  </si>
  <si>
    <t>39m 21.03s (2361.03s)</t>
  </si>
  <si>
    <t>Rec04</t>
  </si>
  <si>
    <t>39m 21.97s (2361.97s)</t>
  </si>
  <si>
    <t>very loud and clear whistle</t>
  </si>
  <si>
    <t>39m 20.30s (2360.30s)</t>
  </si>
  <si>
    <t>Total Frame Counts</t>
  </si>
  <si>
    <t>Camera/Recorder ID</t>
  </si>
  <si>
    <t>Session</t>
  </si>
  <si>
    <t>FifthSt_A</t>
  </si>
  <si>
    <t>FifthSt_B</t>
  </si>
  <si>
    <t>FifthSt_C</t>
  </si>
  <si>
    <t>FifthSt_D</t>
  </si>
  <si>
    <t>FifthSt_E</t>
  </si>
  <si>
    <t>FifthSt_F</t>
  </si>
  <si>
    <t>Total</t>
  </si>
  <si>
    <t>Session_07262023</t>
  </si>
  <si>
    <t>Session_08092023</t>
  </si>
  <si>
    <t>Session_11072023</t>
  </si>
  <si>
    <t>Session_11282023</t>
  </si>
  <si>
    <t>Bus Obstructed Frame Counts</t>
  </si>
  <si>
    <t>Average Duration of Consecutive Bus Obstructed Frames</t>
  </si>
  <si>
    <t>Number of Bus "Views" (Snippets of Consecutive Bus Frames)</t>
  </si>
  <si>
    <t># of pedestrians within 6m of a recorder</t>
  </si>
  <si>
    <t>Hour</t>
  </si>
  <si>
    <t>6+</t>
  </si>
  <si>
    <t>total</t>
  </si>
  <si>
    <t>Without Rolling Averages:</t>
  </si>
  <si>
    <t>Time of Day</t>
  </si>
  <si>
    <t>Day</t>
  </si>
  <si>
    <t>Night</t>
  </si>
  <si>
    <t>With Rolling Averages:</t>
  </si>
  <si>
    <t>Day of Week</t>
  </si>
  <si>
    <t>Tuesday</t>
  </si>
  <si>
    <t>Wednesday</t>
  </si>
  <si>
    <t>Thursday</t>
  </si>
  <si>
    <t>Friday</t>
  </si>
  <si>
    <t># of pedestrians within 6m of a recorder with Mean Overlapping Times (Tues to Thurs)</t>
  </si>
  <si>
    <t># of pedestrians within 6m of a recorder with Mean Overlapping Times (Wed to Fri)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</si>
</sst>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rgb="FF444444"/>
      <name val="Calibri"/>
      <scheme val="minor"/>
    </font>
    <font>
      <sz val="11"/>
      <color rgb="FF000000"/>
      <name val="Calibri"/>
      <family val="2"/>
    </font>
    <font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/>
    <xf numFmtId="164" fontId="4" fillId="0" borderId="0" xfId="0" applyNumberFormat="1" applyFont="1"/>
    <xf numFmtId="0" fontId="2" fillId="0" borderId="0" xfId="0" applyFont="1"/>
    <xf numFmtId="14" fontId="6" fillId="0" borderId="0" xfId="0" applyNumberFormat="1" applyFont="1"/>
    <xf numFmtId="0" fontId="6" fillId="0" borderId="0" xfId="0" applyFont="1"/>
    <xf numFmtId="0" fontId="7" fillId="0" borderId="0" xfId="0" applyFont="1"/>
    <xf numFmtId="164" fontId="2" fillId="0" borderId="0" xfId="0" applyNumberFormat="1" applyFont="1"/>
    <xf numFmtId="20" fontId="6" fillId="0" borderId="0" xfId="0" applyNumberFormat="1" applyFont="1"/>
    <xf numFmtId="21" fontId="8" fillId="0" borderId="0" xfId="0" applyNumberFormat="1" applyFont="1"/>
    <xf numFmtId="0" fontId="6" fillId="3" borderId="0" xfId="0" applyFont="1" applyFill="1"/>
    <xf numFmtId="164" fontId="6" fillId="3" borderId="0" xfId="0" applyNumberFormat="1" applyFont="1" applyFill="1"/>
    <xf numFmtId="0" fontId="6" fillId="0" borderId="0" xfId="0" applyFont="1" applyAlignment="1">
      <alignment horizontal="right"/>
    </xf>
    <xf numFmtId="20" fontId="6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9" fillId="0" borderId="5" xfId="0" applyFont="1" applyBorder="1"/>
    <xf numFmtId="0" fontId="0" fillId="0" borderId="6" xfId="0" applyBorder="1"/>
    <xf numFmtId="0" fontId="9" fillId="0" borderId="7" xfId="0" applyFont="1" applyBorder="1"/>
    <xf numFmtId="0" fontId="0" fillId="0" borderId="8" xfId="0" applyBorder="1"/>
    <xf numFmtId="0" fontId="0" fillId="0" borderId="2" xfId="0" applyBorder="1"/>
    <xf numFmtId="0" fontId="0" fillId="0" borderId="5" xfId="0" applyBorder="1" applyAlignment="1">
      <alignment horizontal="right"/>
    </xf>
    <xf numFmtId="0" fontId="9" fillId="0" borderId="7" xfId="0" applyFont="1" applyBorder="1" applyAlignment="1">
      <alignment horizontal="center"/>
    </xf>
    <xf numFmtId="0" fontId="9" fillId="0" borderId="9" xfId="0" applyFont="1" applyBorder="1" applyAlignment="1">
      <alignment horizontal="right"/>
    </xf>
    <xf numFmtId="0" fontId="0" fillId="0" borderId="9" xfId="0" applyBorder="1"/>
    <xf numFmtId="0" fontId="0" fillId="0" borderId="10" xfId="0" applyBorder="1"/>
    <xf numFmtId="22" fontId="6" fillId="0" borderId="0" xfId="0" applyNumberFormat="1" applyFont="1"/>
    <xf numFmtId="164" fontId="6" fillId="0" borderId="0" xfId="0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164" fontId="1" fillId="3" borderId="0" xfId="0" applyNumberFormat="1" applyFont="1" applyFill="1"/>
    <xf numFmtId="20" fontId="1" fillId="0" borderId="0" xfId="0" applyNumberFormat="1" applyFont="1"/>
    <xf numFmtId="22" fontId="1" fillId="0" borderId="0" xfId="0" applyNumberFormat="1" applyFont="1"/>
    <xf numFmtId="164" fontId="1" fillId="0" borderId="0" xfId="0" applyNumberFormat="1" applyFont="1"/>
    <xf numFmtId="14" fontId="1" fillId="0" borderId="0" xfId="0" applyNumberFormat="1" applyFont="1"/>
    <xf numFmtId="46" fontId="1" fillId="0" borderId="0" xfId="0" applyNumberFormat="1" applyFont="1" applyFill="1"/>
    <xf numFmtId="20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22" fontId="1" fillId="0" borderId="0" xfId="0" applyNumberFormat="1" applyFont="1" applyFill="1"/>
    <xf numFmtId="46" fontId="1" fillId="0" borderId="0" xfId="0" applyNumberFormat="1" applyFont="1"/>
    <xf numFmtId="0" fontId="1" fillId="2" borderId="0" xfId="0" applyFont="1" applyFill="1"/>
    <xf numFmtId="0" fontId="0" fillId="0" borderId="1" xfId="0" applyBorder="1" applyAlignment="1"/>
    <xf numFmtId="0" fontId="0" fillId="0" borderId="2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314325</xdr:colOff>
      <xdr:row>22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7C54B8-88CF-4B74-9D19-856FB947C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58125" cy="4448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447675</xdr:colOff>
      <xdr:row>23</xdr:row>
      <xdr:rowOff>190500</xdr:rowOff>
    </xdr:from>
    <xdr:to>
      <xdr:col>18</xdr:col>
      <xdr:colOff>161925</xdr:colOff>
      <xdr:row>43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EECAD4-C043-16A1-96FF-F207EFC06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0025" y="4791075"/>
          <a:ext cx="5200650" cy="3895725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44</xdr:row>
      <xdr:rowOff>171450</xdr:rowOff>
    </xdr:from>
    <xdr:to>
      <xdr:col>17</xdr:col>
      <xdr:colOff>161925</xdr:colOff>
      <xdr:row>60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CAB3B0-DF71-1DF1-FC79-B10025FECD5D}"/>
            </a:ext>
            <a:ext uri="{147F2762-F138-4A5C-976F-8EAC2B608ADB}">
              <a16:predDERef xmlns:a16="http://schemas.microsoft.com/office/drawing/2014/main" pred="{CEEECAD4-C043-16A1-96FF-F207EFC06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8972550"/>
          <a:ext cx="4248150" cy="3181350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314325</xdr:colOff>
      <xdr:row>98</xdr:row>
      <xdr:rowOff>161925</xdr:rowOff>
    </xdr:from>
    <xdr:to>
      <xdr:col>21</xdr:col>
      <xdr:colOff>104775</xdr:colOff>
      <xdr:row>113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6ACAC5-2B4D-1E86-3719-625E421BC968}"/>
            </a:ext>
            <a:ext uri="{147F2762-F138-4A5C-976F-8EAC2B608ADB}">
              <a16:predDERef xmlns:a16="http://schemas.microsoft.com/office/drawing/2014/main" pred="{8ACAB3B0-DF71-1DF1-FC79-B10025FEC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15675" y="15963900"/>
          <a:ext cx="3905250" cy="2933700"/>
        </a:xfrm>
        <a:prstGeom prst="rect">
          <a:avLst/>
        </a:prstGeom>
      </xdr:spPr>
    </xdr:pic>
    <xdr:clientData/>
  </xdr:twoCellAnchor>
  <xdr:twoCellAnchor editAs="oneCell">
    <xdr:from>
      <xdr:col>9</xdr:col>
      <xdr:colOff>561975</xdr:colOff>
      <xdr:row>99</xdr:row>
      <xdr:rowOff>47625</xdr:rowOff>
    </xdr:from>
    <xdr:to>
      <xdr:col>15</xdr:col>
      <xdr:colOff>276225</xdr:colOff>
      <xdr:row>113</xdr:row>
      <xdr:rowOff>123825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950B67A-655C-3AE6-0DA8-4F78DC1EC0A5}"/>
            </a:ext>
            <a:ext uri="{147F2762-F138-4A5C-976F-8EAC2B608ADB}">
              <a16:predDERef xmlns:a16="http://schemas.microsoft.com/office/drawing/2014/main" pred="{0B6ACAC5-2B4D-1E86-3719-625E421BC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48525" y="16049625"/>
          <a:ext cx="3829050" cy="287655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2</xdr:row>
      <xdr:rowOff>142875</xdr:rowOff>
    </xdr:from>
    <xdr:to>
      <xdr:col>19</xdr:col>
      <xdr:colOff>561975</xdr:colOff>
      <xdr:row>22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8EA4D9-DC54-6312-2B76-0810B087E799}"/>
            </a:ext>
            <a:ext uri="{147F2762-F138-4A5C-976F-8EAC2B608ADB}">
              <a16:predDERef xmlns:a16="http://schemas.microsoft.com/office/drawing/2014/main" pred="{C950B67A-655C-3AE6-0DA8-4F78DC1EC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39025" y="542925"/>
          <a:ext cx="6667500" cy="3990975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523875</xdr:colOff>
      <xdr:row>64</xdr:row>
      <xdr:rowOff>38100</xdr:rowOff>
    </xdr:from>
    <xdr:to>
      <xdr:col>17</xdr:col>
      <xdr:colOff>342900</xdr:colOff>
      <xdr:row>80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49F1E0-E4C8-7BDC-5946-887C274C5CAA}"/>
            </a:ext>
            <a:ext uri="{147F2762-F138-4A5C-976F-8EAC2B608ADB}">
              <a16:predDERef xmlns:a16="http://schemas.microsoft.com/office/drawing/2014/main" pred="{2C8EA4D9-DC54-6312-2B76-0810B087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10425" y="9039225"/>
          <a:ext cx="5305425" cy="3181350"/>
        </a:xfrm>
        <a:prstGeom prst="rect">
          <a:avLst/>
        </a:prstGeom>
      </xdr:spPr>
    </xdr:pic>
    <xdr:clientData/>
  </xdr:twoCellAnchor>
  <xdr:twoCellAnchor editAs="oneCell">
    <xdr:from>
      <xdr:col>9</xdr:col>
      <xdr:colOff>628650</xdr:colOff>
      <xdr:row>82</xdr:row>
      <xdr:rowOff>95250</xdr:rowOff>
    </xdr:from>
    <xdr:to>
      <xdr:col>17</xdr:col>
      <xdr:colOff>295275</xdr:colOff>
      <xdr:row>97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E8CE95A-DC1A-3E17-5CA6-EADE968795EA}"/>
            </a:ext>
            <a:ext uri="{147F2762-F138-4A5C-976F-8EAC2B608ADB}">
              <a16:predDERef xmlns:a16="http://schemas.microsoft.com/office/drawing/2014/main" pred="{0849F1E0-E4C8-7BDC-5946-887C274C5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15200" y="12696825"/>
          <a:ext cx="5153025" cy="30956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n, Chaeyeon" id="{6BCA6382-82FF-4F97-8908-290423624629}" userId="S::chan303@gatech.edu::e367f882-b18c-41b9-bb90-1cef4e3500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8" dT="2023-10-31T16:01:20.80" personId="{6BCA6382-82FF-4F97-8908-290423624629}" id="{47D05DD0-43D9-4DB7-BBBC-2248454CECB3}">
    <text>Double Check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34DC8-A6D3-3F4B-9DB7-07FF45B73C0F}">
  <dimension ref="A1:T82"/>
  <sheetViews>
    <sheetView tabSelected="1" workbookViewId="0">
      <pane ySplit="1" topLeftCell="A2" activePane="bottomLeft" state="frozen"/>
      <selection pane="bottomLeft" activeCell="D20" sqref="D20"/>
    </sheetView>
  </sheetViews>
  <sheetFormatPr defaultColWidth="11" defaultRowHeight="15.75" customHeight="1"/>
  <cols>
    <col min="1" max="3" width="11" style="5"/>
    <col min="4" max="4" width="12" style="5" customWidth="1"/>
    <col min="5" max="5" width="11" style="5"/>
    <col min="6" max="6" width="11.25" style="5" bestFit="1" customWidth="1"/>
    <col min="7" max="7" width="11" style="5"/>
    <col min="8" max="8" width="19" style="5" customWidth="1"/>
    <col min="9" max="9" width="14.875" style="5" bestFit="1" customWidth="1"/>
    <col min="10" max="10" width="20.125" style="9" customWidth="1"/>
    <col min="11" max="12" width="45.125" style="5" customWidth="1"/>
    <col min="13" max="13" width="24.625" style="5" customWidth="1"/>
    <col min="14" max="14" width="97.375" style="5" customWidth="1"/>
    <col min="15" max="16384" width="11" style="5"/>
  </cols>
  <sheetData>
    <row r="1" spans="1:20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/>
      <c r="M1" s="3" t="s">
        <v>11</v>
      </c>
      <c r="N1" s="3"/>
      <c r="O1" s="45"/>
      <c r="P1" s="45"/>
      <c r="Q1" s="45"/>
      <c r="R1" s="45"/>
      <c r="S1" s="45"/>
      <c r="T1" s="45"/>
    </row>
    <row r="2" spans="1:20" ht="15">
      <c r="A2" s="6">
        <v>45133</v>
      </c>
      <c r="B2" s="7" t="s">
        <v>12</v>
      </c>
      <c r="C2" s="7" t="s">
        <v>13</v>
      </c>
      <c r="D2" s="7" t="s">
        <v>14</v>
      </c>
      <c r="E2" s="7">
        <v>33.776575909999998</v>
      </c>
      <c r="F2" s="8">
        <v>-84.392160200000006</v>
      </c>
      <c r="G2" s="7">
        <v>1</v>
      </c>
      <c r="H2" s="10">
        <v>0.68055555555555558</v>
      </c>
      <c r="I2" s="46" t="s">
        <v>15</v>
      </c>
      <c r="J2" s="46" t="s">
        <v>15</v>
      </c>
      <c r="K2" s="7" t="s">
        <v>16</v>
      </c>
      <c r="L2" s="7"/>
      <c r="M2" s="47" t="s">
        <v>17</v>
      </c>
      <c r="N2" s="48"/>
      <c r="O2" s="45"/>
      <c r="P2" s="7"/>
      <c r="Q2" s="45"/>
      <c r="R2" s="45"/>
      <c r="S2" s="45"/>
      <c r="T2" s="45"/>
    </row>
    <row r="3" spans="1:20" ht="15">
      <c r="A3" s="6">
        <v>45133</v>
      </c>
      <c r="B3" s="7" t="s">
        <v>12</v>
      </c>
      <c r="C3" s="7" t="s">
        <v>18</v>
      </c>
      <c r="D3" s="7" t="s">
        <v>19</v>
      </c>
      <c r="E3" s="7">
        <v>33.77681338</v>
      </c>
      <c r="F3" s="8">
        <v>-84.391971769999998</v>
      </c>
      <c r="G3" s="7">
        <v>1</v>
      </c>
      <c r="H3" s="10">
        <v>0.68055555555555558</v>
      </c>
      <c r="I3" s="46" t="s">
        <v>15</v>
      </c>
      <c r="J3" s="46" t="s">
        <v>15</v>
      </c>
      <c r="K3" s="7" t="s">
        <v>20</v>
      </c>
      <c r="L3" s="7"/>
      <c r="M3" s="47" t="s">
        <v>21</v>
      </c>
      <c r="N3" s="48"/>
      <c r="O3" s="45"/>
      <c r="P3" s="45"/>
      <c r="Q3" s="45"/>
      <c r="R3" s="45"/>
      <c r="S3" s="45"/>
      <c r="T3" s="45"/>
    </row>
    <row r="4" spans="1:20" ht="15">
      <c r="A4" s="6">
        <v>45133</v>
      </c>
      <c r="B4" s="7" t="s">
        <v>12</v>
      </c>
      <c r="C4" s="7" t="s">
        <v>22</v>
      </c>
      <c r="D4" s="7" t="s">
        <v>23</v>
      </c>
      <c r="E4" s="7">
        <v>33.77680041</v>
      </c>
      <c r="F4" s="8">
        <v>-84.392119980000004</v>
      </c>
      <c r="G4" s="7">
        <v>1</v>
      </c>
      <c r="H4" s="10">
        <v>0.68055555555555602</v>
      </c>
      <c r="I4" s="49" t="s">
        <v>15</v>
      </c>
      <c r="J4" s="49" t="s">
        <v>15</v>
      </c>
      <c r="K4" s="7" t="s">
        <v>24</v>
      </c>
      <c r="L4" s="7"/>
      <c r="M4" s="47" t="s">
        <v>25</v>
      </c>
      <c r="N4" s="48"/>
      <c r="O4" s="45"/>
      <c r="P4" s="45"/>
      <c r="Q4" s="45"/>
      <c r="R4" s="45"/>
      <c r="S4" s="45"/>
      <c r="T4" s="45"/>
    </row>
    <row r="5" spans="1:20" ht="15">
      <c r="A5" s="6">
        <v>45133</v>
      </c>
      <c r="B5" s="7" t="s">
        <v>12</v>
      </c>
      <c r="C5" s="7" t="s">
        <v>26</v>
      </c>
      <c r="D5" s="7" t="s">
        <v>27</v>
      </c>
      <c r="E5" s="7">
        <v>33.77688826</v>
      </c>
      <c r="F5" s="8">
        <v>-84.392580100000004</v>
      </c>
      <c r="G5" s="7">
        <v>2</v>
      </c>
      <c r="H5" s="15">
        <v>0.70208333333333328</v>
      </c>
      <c r="I5" s="49" t="s">
        <v>15</v>
      </c>
      <c r="J5" s="49" t="s">
        <v>15</v>
      </c>
      <c r="K5" s="7" t="s">
        <v>28</v>
      </c>
      <c r="L5" s="7"/>
      <c r="M5" s="14" t="s">
        <v>29</v>
      </c>
      <c r="N5" s="48"/>
      <c r="O5" s="45"/>
      <c r="P5" s="45"/>
      <c r="Q5" s="45"/>
      <c r="R5" s="45"/>
      <c r="S5" s="45"/>
      <c r="T5" s="45"/>
    </row>
    <row r="6" spans="1:20" ht="15">
      <c r="A6" s="6">
        <v>45133</v>
      </c>
      <c r="B6" s="7" t="s">
        <v>12</v>
      </c>
      <c r="C6" s="7" t="s">
        <v>30</v>
      </c>
      <c r="D6" s="7" t="s">
        <v>31</v>
      </c>
      <c r="E6" s="7">
        <v>33.776879340000001</v>
      </c>
      <c r="F6" s="8">
        <v>-84.392902309999997</v>
      </c>
      <c r="G6" s="7">
        <v>2</v>
      </c>
      <c r="H6" s="10">
        <v>0.70208333333333328</v>
      </c>
      <c r="I6" s="49" t="s">
        <v>15</v>
      </c>
      <c r="J6" s="49" t="s">
        <v>15</v>
      </c>
      <c r="K6" s="7" t="s">
        <v>28</v>
      </c>
      <c r="L6" s="7"/>
      <c r="M6" s="47" t="s">
        <v>32</v>
      </c>
      <c r="N6" s="48"/>
      <c r="O6" s="45"/>
      <c r="P6" s="45"/>
      <c r="Q6" s="45"/>
      <c r="R6" s="45"/>
      <c r="S6" s="45"/>
      <c r="T6" s="45"/>
    </row>
    <row r="7" spans="1:20" ht="15">
      <c r="A7" s="6">
        <v>45133</v>
      </c>
      <c r="B7" s="7" t="s">
        <v>12</v>
      </c>
      <c r="C7" s="7" t="s">
        <v>33</v>
      </c>
      <c r="D7" s="7" t="s">
        <v>34</v>
      </c>
      <c r="E7" s="7">
        <v>33.776901789999997</v>
      </c>
      <c r="F7" s="8">
        <v>-84.393242540000003</v>
      </c>
      <c r="G7" s="7">
        <v>2</v>
      </c>
      <c r="H7" s="10">
        <v>0.70208333333333328</v>
      </c>
      <c r="I7" s="49" t="s">
        <v>15</v>
      </c>
      <c r="J7" s="49" t="s">
        <v>15</v>
      </c>
      <c r="K7" s="7" t="s">
        <v>28</v>
      </c>
      <c r="L7" s="7"/>
      <c r="M7" s="47" t="s">
        <v>35</v>
      </c>
      <c r="N7" s="48"/>
      <c r="O7" s="45"/>
      <c r="P7" s="45"/>
      <c r="Q7" s="45"/>
      <c r="R7" s="45"/>
      <c r="S7" s="45"/>
      <c r="T7" s="45"/>
    </row>
    <row r="8" spans="1:20" ht="15">
      <c r="A8" s="6">
        <v>45133</v>
      </c>
      <c r="B8" s="7" t="s">
        <v>12</v>
      </c>
      <c r="C8" s="7" t="s">
        <v>36</v>
      </c>
      <c r="D8" s="7" t="s">
        <v>37</v>
      </c>
      <c r="E8" s="7">
        <v>33.776835030000001</v>
      </c>
      <c r="F8" s="8">
        <v>-84.393539369999999</v>
      </c>
      <c r="G8" s="7">
        <v>2</v>
      </c>
      <c r="H8" s="10">
        <v>0.70208333333333328</v>
      </c>
      <c r="I8" s="46" t="s">
        <v>15</v>
      </c>
      <c r="J8" s="46" t="s">
        <v>15</v>
      </c>
      <c r="K8" s="7" t="s">
        <v>24</v>
      </c>
      <c r="L8" s="7"/>
      <c r="M8" s="47" t="s">
        <v>38</v>
      </c>
      <c r="N8" s="48"/>
      <c r="O8" s="45"/>
      <c r="P8" s="45"/>
      <c r="Q8" s="45"/>
      <c r="R8" s="45"/>
      <c r="S8" s="45"/>
      <c r="T8" s="45"/>
    </row>
    <row r="9" spans="1:20" ht="15">
      <c r="A9" s="6">
        <v>45133</v>
      </c>
      <c r="B9" s="7" t="s">
        <v>12</v>
      </c>
      <c r="C9" s="7" t="s">
        <v>39</v>
      </c>
      <c r="D9" s="7" t="s">
        <v>40</v>
      </c>
      <c r="E9" s="7">
        <v>33.776823890000003</v>
      </c>
      <c r="F9" s="8">
        <v>-84.393719219999994</v>
      </c>
      <c r="G9" s="7">
        <v>2</v>
      </c>
      <c r="H9" s="10">
        <v>0.70208333333333328</v>
      </c>
      <c r="I9" s="46" t="s">
        <v>15</v>
      </c>
      <c r="J9" s="46" t="s">
        <v>15</v>
      </c>
      <c r="K9" s="7" t="s">
        <v>24</v>
      </c>
      <c r="L9" s="7"/>
      <c r="M9" s="47" t="s">
        <v>41</v>
      </c>
      <c r="N9" s="48"/>
      <c r="O9" s="45"/>
      <c r="P9" s="45"/>
      <c r="Q9" s="45"/>
      <c r="R9" s="45"/>
      <c r="S9" s="45"/>
      <c r="T9" s="45"/>
    </row>
    <row r="10" spans="1:20" ht="15">
      <c r="A10" s="6">
        <v>45133</v>
      </c>
      <c r="B10" s="7" t="s">
        <v>12</v>
      </c>
      <c r="C10" s="7" t="s">
        <v>42</v>
      </c>
      <c r="D10" s="7" t="s">
        <v>43</v>
      </c>
      <c r="E10" s="7">
        <v>33.77681338</v>
      </c>
      <c r="F10" s="8">
        <v>-84.391971769999998</v>
      </c>
      <c r="G10" s="7">
        <v>1</v>
      </c>
      <c r="H10" s="10">
        <v>0.68055555555555558</v>
      </c>
      <c r="I10" s="38">
        <v>45135.316099537034</v>
      </c>
      <c r="J10" s="39">
        <v>141320</v>
      </c>
      <c r="K10" s="7" t="s">
        <v>20</v>
      </c>
      <c r="L10" s="7"/>
      <c r="M10" s="50"/>
      <c r="N10" s="45"/>
      <c r="O10" s="45"/>
      <c r="P10" s="45"/>
      <c r="Q10" s="45"/>
      <c r="R10" s="45"/>
      <c r="S10" s="45"/>
      <c r="T10" s="45"/>
    </row>
    <row r="11" spans="1:20" ht="15">
      <c r="A11" s="6">
        <v>45133</v>
      </c>
      <c r="B11" s="7" t="s">
        <v>12</v>
      </c>
      <c r="C11" s="7" t="s">
        <v>44</v>
      </c>
      <c r="D11" s="7" t="s">
        <v>45</v>
      </c>
      <c r="E11" s="7">
        <v>33.776952350000002</v>
      </c>
      <c r="F11" s="8">
        <v>-84.392209589999993</v>
      </c>
      <c r="G11" s="7">
        <v>1</v>
      </c>
      <c r="H11" s="10">
        <v>0.68055555555555558</v>
      </c>
      <c r="I11" s="38">
        <v>45135.500740740739</v>
      </c>
      <c r="J11" s="39">
        <v>157275</v>
      </c>
      <c r="K11" s="7" t="s">
        <v>24</v>
      </c>
      <c r="L11" s="7"/>
      <c r="M11" s="50"/>
      <c r="N11" s="45"/>
      <c r="O11" s="45"/>
      <c r="P11" s="45"/>
      <c r="Q11" s="45"/>
      <c r="R11" s="45"/>
      <c r="S11" s="45"/>
      <c r="T11" s="45"/>
    </row>
    <row r="12" spans="1:20" ht="15">
      <c r="A12" s="6">
        <v>45133</v>
      </c>
      <c r="B12" s="7" t="s">
        <v>12</v>
      </c>
      <c r="C12" s="7" t="s">
        <v>46</v>
      </c>
      <c r="D12" s="7" t="s">
        <v>47</v>
      </c>
      <c r="E12" s="7"/>
      <c r="F12" s="7"/>
      <c r="G12" s="7">
        <v>1</v>
      </c>
      <c r="H12" s="10">
        <v>0.68055555555555558</v>
      </c>
      <c r="I12" s="38">
        <v>45135.529456018521</v>
      </c>
      <c r="J12" s="39">
        <v>158994</v>
      </c>
      <c r="K12" s="7" t="s">
        <v>48</v>
      </c>
      <c r="L12" s="7"/>
      <c r="M12" s="50"/>
      <c r="N12" s="45"/>
      <c r="O12" s="45"/>
      <c r="P12" s="45"/>
      <c r="Q12" s="45"/>
      <c r="R12" s="45"/>
      <c r="S12" s="45"/>
      <c r="T12" s="45"/>
    </row>
    <row r="13" spans="1:20" ht="15">
      <c r="A13" s="6">
        <v>45133</v>
      </c>
      <c r="B13" s="7" t="s">
        <v>12</v>
      </c>
      <c r="C13" s="7" t="s">
        <v>49</v>
      </c>
      <c r="D13" s="7" t="s">
        <v>50</v>
      </c>
      <c r="E13" s="7"/>
      <c r="F13" s="7"/>
      <c r="G13" s="7">
        <v>2</v>
      </c>
      <c r="H13" s="10">
        <v>0.70208333333333328</v>
      </c>
      <c r="I13" s="38">
        <v>45135.45412037037</v>
      </c>
      <c r="J13" s="39">
        <v>151876</v>
      </c>
      <c r="K13" s="7" t="s">
        <v>51</v>
      </c>
      <c r="L13" s="7"/>
      <c r="M13" s="50"/>
      <c r="N13" s="45"/>
      <c r="O13" s="45"/>
      <c r="P13" s="45"/>
      <c r="Q13" s="45"/>
      <c r="R13" s="45"/>
      <c r="S13" s="45"/>
      <c r="T13" s="45"/>
    </row>
    <row r="14" spans="1:20" ht="15">
      <c r="A14" s="6">
        <v>45133</v>
      </c>
      <c r="B14" s="7" t="s">
        <v>12</v>
      </c>
      <c r="C14" s="7" t="s">
        <v>52</v>
      </c>
      <c r="D14" s="7" t="s">
        <v>53</v>
      </c>
      <c r="E14" s="7">
        <v>33.776925429999999</v>
      </c>
      <c r="F14" s="7">
        <v>-84.393393259999996</v>
      </c>
      <c r="G14" s="7">
        <v>2</v>
      </c>
      <c r="H14" s="10">
        <v>0.70208333333333328</v>
      </c>
      <c r="I14" s="38">
        <v>45135.463379629633</v>
      </c>
      <c r="J14" s="39">
        <v>152202</v>
      </c>
      <c r="K14" s="7" t="s">
        <v>54</v>
      </c>
      <c r="L14" s="7"/>
      <c r="M14" s="50"/>
      <c r="N14" s="45"/>
      <c r="O14" s="45"/>
      <c r="P14" s="45"/>
      <c r="Q14" s="45"/>
      <c r="R14" s="45"/>
      <c r="S14" s="45"/>
      <c r="T14" s="45"/>
    </row>
    <row r="15" spans="1:20" ht="15">
      <c r="A15" s="6">
        <v>45133</v>
      </c>
      <c r="B15" s="7" t="s">
        <v>12</v>
      </c>
      <c r="C15" s="7" t="s">
        <v>55</v>
      </c>
      <c r="D15" s="7" t="s">
        <v>56</v>
      </c>
      <c r="E15" s="7">
        <v>33.776991750000001</v>
      </c>
      <c r="F15" s="8">
        <v>-84.393776149999994</v>
      </c>
      <c r="G15" s="7">
        <v>2</v>
      </c>
      <c r="H15" s="10">
        <v>0.70208333333333328</v>
      </c>
      <c r="I15" s="38">
        <v>45135.497766203705</v>
      </c>
      <c r="J15" s="39">
        <v>155157</v>
      </c>
      <c r="K15" s="7" t="s">
        <v>57</v>
      </c>
      <c r="L15" s="7"/>
      <c r="M15" s="50"/>
      <c r="N15" s="45"/>
      <c r="O15" s="45"/>
      <c r="P15" s="45"/>
      <c r="Q15" s="45"/>
      <c r="R15" s="45"/>
      <c r="S15" s="45"/>
      <c r="T15" s="45"/>
    </row>
    <row r="16" spans="1:20" ht="15">
      <c r="A16" s="12"/>
      <c r="B16" s="12"/>
      <c r="C16" s="12"/>
      <c r="D16" s="12"/>
      <c r="E16" s="12"/>
      <c r="F16" s="12"/>
      <c r="G16" s="12"/>
      <c r="H16" s="12"/>
      <c r="I16" s="12"/>
      <c r="J16" s="13"/>
      <c r="K16" s="51"/>
      <c r="L16" s="51"/>
      <c r="M16" s="52"/>
      <c r="N16" s="45"/>
      <c r="O16" s="45"/>
      <c r="P16" s="45"/>
      <c r="Q16" s="45"/>
      <c r="R16" s="45"/>
      <c r="S16" s="45"/>
      <c r="T16" s="45"/>
    </row>
    <row r="17" spans="1:20" ht="15.75" customHeight="1">
      <c r="A17" s="51"/>
      <c r="B17" s="51"/>
      <c r="C17" s="12"/>
      <c r="D17" s="51"/>
      <c r="E17" s="51"/>
      <c r="F17" s="51"/>
      <c r="G17" s="51"/>
      <c r="H17" s="51"/>
      <c r="I17" s="51"/>
      <c r="J17" s="53"/>
      <c r="K17" s="51"/>
      <c r="L17" s="51"/>
      <c r="M17" s="52"/>
      <c r="N17" s="45"/>
      <c r="O17" s="45"/>
      <c r="P17" s="45"/>
      <c r="Q17" s="45"/>
      <c r="R17" s="45"/>
      <c r="S17" s="45"/>
      <c r="T17" s="45"/>
    </row>
    <row r="18" spans="1:20" ht="15">
      <c r="A18" s="6">
        <v>45147</v>
      </c>
      <c r="B18" s="7" t="s">
        <v>12</v>
      </c>
      <c r="C18" s="7" t="s">
        <v>13</v>
      </c>
      <c r="D18" s="7" t="s">
        <v>19</v>
      </c>
      <c r="E18" s="7">
        <v>33.776575909999998</v>
      </c>
      <c r="F18" s="8">
        <v>-84.392160200000006</v>
      </c>
      <c r="G18" s="7">
        <v>1</v>
      </c>
      <c r="H18" s="54">
        <v>0.70000000000000007</v>
      </c>
      <c r="I18" s="46" t="s">
        <v>15</v>
      </c>
      <c r="J18" s="46" t="s">
        <v>15</v>
      </c>
      <c r="K18" s="45" t="s">
        <v>58</v>
      </c>
      <c r="L18" s="45"/>
      <c r="M18" s="47" t="s">
        <v>59</v>
      </c>
      <c r="N18" s="45"/>
      <c r="O18" s="45"/>
      <c r="P18" s="45"/>
      <c r="Q18" s="45"/>
      <c r="R18" s="45"/>
      <c r="S18" s="45"/>
      <c r="T18" s="45"/>
    </row>
    <row r="19" spans="1:20" ht="15">
      <c r="A19" s="6">
        <v>45147</v>
      </c>
      <c r="B19" s="7" t="s">
        <v>12</v>
      </c>
      <c r="C19" s="7" t="s">
        <v>18</v>
      </c>
      <c r="D19" s="7" t="s">
        <v>14</v>
      </c>
      <c r="E19" s="7">
        <v>33.77681338</v>
      </c>
      <c r="F19" s="8">
        <v>-84.391971769999998</v>
      </c>
      <c r="G19" s="7">
        <v>1</v>
      </c>
      <c r="H19" s="54">
        <v>0.70000000000000007</v>
      </c>
      <c r="I19" s="46" t="s">
        <v>15</v>
      </c>
      <c r="J19" s="46" t="s">
        <v>15</v>
      </c>
      <c r="K19" s="45"/>
      <c r="L19" s="45"/>
      <c r="M19" s="47" t="s">
        <v>60</v>
      </c>
      <c r="N19" s="45"/>
      <c r="O19" s="45"/>
      <c r="P19" s="45"/>
      <c r="Q19" s="45"/>
      <c r="R19" s="45"/>
      <c r="S19" s="45"/>
      <c r="T19" s="45"/>
    </row>
    <row r="20" spans="1:20" ht="15">
      <c r="A20" s="6">
        <v>45147</v>
      </c>
      <c r="B20" s="7" t="s">
        <v>12</v>
      </c>
      <c r="C20" s="7" t="s">
        <v>26</v>
      </c>
      <c r="D20" s="7" t="s">
        <v>37</v>
      </c>
      <c r="E20" s="7">
        <v>33.77688826</v>
      </c>
      <c r="F20" s="8">
        <v>-84.392580100000004</v>
      </c>
      <c r="G20" s="7">
        <v>2</v>
      </c>
      <c r="H20" s="10">
        <v>0.71180555555555558</v>
      </c>
      <c r="I20" s="49" t="s">
        <v>15</v>
      </c>
      <c r="J20" s="49" t="s">
        <v>15</v>
      </c>
      <c r="K20" s="45"/>
      <c r="L20" s="45"/>
      <c r="M20" s="14" t="s">
        <v>61</v>
      </c>
      <c r="N20" s="45"/>
      <c r="O20" s="45"/>
      <c r="P20" s="45"/>
      <c r="Q20" s="45"/>
      <c r="R20" s="45"/>
      <c r="S20" s="45"/>
      <c r="T20" s="45"/>
    </row>
    <row r="21" spans="1:20" ht="15">
      <c r="A21" s="6">
        <v>45147</v>
      </c>
      <c r="B21" s="7" t="s">
        <v>12</v>
      </c>
      <c r="C21" s="7" t="s">
        <v>30</v>
      </c>
      <c r="D21" s="7" t="s">
        <v>40</v>
      </c>
      <c r="E21" s="7">
        <v>33.776879340000001</v>
      </c>
      <c r="F21" s="8">
        <v>-84.392902309999997</v>
      </c>
      <c r="G21" s="7">
        <v>2</v>
      </c>
      <c r="H21" s="54">
        <v>0.71180555555555558</v>
      </c>
      <c r="I21" s="49" t="s">
        <v>15</v>
      </c>
      <c r="J21" s="49" t="s">
        <v>15</v>
      </c>
      <c r="K21" s="45"/>
      <c r="L21" s="45"/>
      <c r="M21" s="47" t="s">
        <v>62</v>
      </c>
      <c r="N21" s="45"/>
      <c r="O21" s="45"/>
      <c r="P21" s="45"/>
      <c r="Q21" s="45"/>
      <c r="R21" s="45"/>
      <c r="S21" s="45"/>
      <c r="T21" s="45"/>
    </row>
    <row r="22" spans="1:20" ht="15">
      <c r="A22" s="6">
        <v>45147</v>
      </c>
      <c r="B22" s="7" t="s">
        <v>12</v>
      </c>
      <c r="C22" s="7" t="s">
        <v>33</v>
      </c>
      <c r="D22" s="7" t="s">
        <v>27</v>
      </c>
      <c r="E22" s="7">
        <v>33.776901789999997</v>
      </c>
      <c r="F22" s="8">
        <v>-84.393242540000003</v>
      </c>
      <c r="G22" s="7">
        <v>2</v>
      </c>
      <c r="H22" s="54">
        <v>0.71180555555555558</v>
      </c>
      <c r="I22" s="49" t="s">
        <v>15</v>
      </c>
      <c r="J22" s="49" t="s">
        <v>15</v>
      </c>
      <c r="K22" s="45"/>
      <c r="L22" s="45"/>
      <c r="M22" s="47" t="s">
        <v>63</v>
      </c>
      <c r="N22" s="45"/>
      <c r="O22" s="45"/>
      <c r="P22" s="45"/>
      <c r="Q22" s="45"/>
      <c r="R22" s="45"/>
      <c r="S22" s="45"/>
      <c r="T22" s="45"/>
    </row>
    <row r="23" spans="1:20" ht="15">
      <c r="A23" s="6">
        <v>45147</v>
      </c>
      <c r="B23" s="7" t="s">
        <v>12</v>
      </c>
      <c r="C23" s="7" t="s">
        <v>36</v>
      </c>
      <c r="D23" s="7" t="s">
        <v>31</v>
      </c>
      <c r="E23" s="7">
        <v>33.776835030000001</v>
      </c>
      <c r="F23" s="8">
        <v>-84.393539369999999</v>
      </c>
      <c r="G23" s="7">
        <v>2</v>
      </c>
      <c r="H23" s="54">
        <v>0.71180555555555558</v>
      </c>
      <c r="I23" s="46" t="s">
        <v>15</v>
      </c>
      <c r="J23" s="46" t="s">
        <v>15</v>
      </c>
      <c r="K23" s="45"/>
      <c r="L23" s="45"/>
      <c r="M23" s="47" t="s">
        <v>64</v>
      </c>
      <c r="N23" s="45"/>
      <c r="O23" s="45"/>
      <c r="P23" s="45"/>
      <c r="Q23" s="45"/>
      <c r="R23" s="45"/>
      <c r="S23" s="45"/>
      <c r="T23" s="45"/>
    </row>
    <row r="24" spans="1:20" ht="15">
      <c r="A24" s="6">
        <v>45147</v>
      </c>
      <c r="B24" s="7" t="s">
        <v>12</v>
      </c>
      <c r="C24" s="7" t="s">
        <v>39</v>
      </c>
      <c r="D24" s="7" t="s">
        <v>23</v>
      </c>
      <c r="E24" s="7">
        <v>33.776823890000003</v>
      </c>
      <c r="F24" s="8">
        <v>-84.393719219999994</v>
      </c>
      <c r="G24" s="7">
        <v>2</v>
      </c>
      <c r="H24" s="54">
        <v>0.71180555555555558</v>
      </c>
      <c r="I24" s="46" t="s">
        <v>15</v>
      </c>
      <c r="J24" s="46" t="s">
        <v>15</v>
      </c>
      <c r="K24" s="45"/>
      <c r="L24" s="45"/>
      <c r="M24" s="47" t="s">
        <v>65</v>
      </c>
      <c r="N24" s="45"/>
      <c r="O24" s="45"/>
      <c r="P24" s="45"/>
      <c r="Q24" s="45"/>
      <c r="R24" s="45"/>
      <c r="S24" s="45"/>
      <c r="T24" s="45"/>
    </row>
    <row r="25" spans="1:20" ht="15">
      <c r="A25" s="6">
        <v>45147</v>
      </c>
      <c r="B25" s="7" t="s">
        <v>12</v>
      </c>
      <c r="C25" s="7" t="s">
        <v>42</v>
      </c>
      <c r="D25" s="7" t="s">
        <v>43</v>
      </c>
      <c r="E25" s="7">
        <v>33.77681338</v>
      </c>
      <c r="F25" s="8">
        <v>-84.391971769999998</v>
      </c>
      <c r="G25" s="7">
        <v>1</v>
      </c>
      <c r="H25" s="46" t="s">
        <v>15</v>
      </c>
      <c r="I25" s="55">
        <v>45149.390324074076</v>
      </c>
      <c r="J25" s="56">
        <v>146054</v>
      </c>
      <c r="K25" s="45"/>
      <c r="L25" s="45"/>
      <c r="M25" s="50"/>
      <c r="N25" s="45"/>
      <c r="O25" s="45"/>
      <c r="P25" s="45"/>
      <c r="Q25" s="45"/>
      <c r="R25" s="45"/>
      <c r="S25" s="45"/>
      <c r="T25" s="45"/>
    </row>
    <row r="26" spans="1:20" ht="15">
      <c r="A26" s="6">
        <v>45147</v>
      </c>
      <c r="B26" s="7" t="s">
        <v>12</v>
      </c>
      <c r="C26" s="7" t="s">
        <v>44</v>
      </c>
      <c r="D26" s="7" t="s">
        <v>45</v>
      </c>
      <c r="E26" s="7">
        <v>33.776952350000002</v>
      </c>
      <c r="F26" s="8">
        <v>-84.392209589999993</v>
      </c>
      <c r="G26" s="7">
        <v>1</v>
      </c>
      <c r="H26" s="46" t="s">
        <v>15</v>
      </c>
      <c r="I26" s="55">
        <v>45149.499548611115</v>
      </c>
      <c r="J26" s="56">
        <v>162757</v>
      </c>
      <c r="K26" s="45"/>
      <c r="L26" s="45"/>
      <c r="M26" s="50"/>
      <c r="N26" s="45"/>
      <c r="O26" s="45"/>
      <c r="P26" s="45"/>
      <c r="Q26" s="45"/>
      <c r="R26" s="45"/>
      <c r="S26" s="45"/>
      <c r="T26" s="45"/>
    </row>
    <row r="27" spans="1:20" ht="15">
      <c r="A27" s="6">
        <v>45147</v>
      </c>
      <c r="B27" s="7" t="s">
        <v>12</v>
      </c>
      <c r="C27" s="7" t="s">
        <v>46</v>
      </c>
      <c r="D27" s="7" t="s">
        <v>47</v>
      </c>
      <c r="E27" s="7"/>
      <c r="F27" s="7"/>
      <c r="G27" s="7">
        <v>1</v>
      </c>
      <c r="H27" s="49" t="s">
        <v>15</v>
      </c>
      <c r="I27" s="57" t="s">
        <v>66</v>
      </c>
      <c r="J27" s="56">
        <v>159082</v>
      </c>
      <c r="K27" s="45"/>
      <c r="L27" s="45"/>
      <c r="M27" s="50"/>
      <c r="N27" s="45"/>
      <c r="O27" s="45"/>
      <c r="P27" s="45"/>
      <c r="Q27" s="45"/>
      <c r="R27" s="45"/>
      <c r="S27" s="45"/>
      <c r="T27" s="45"/>
    </row>
    <row r="28" spans="1:20" ht="15">
      <c r="A28" s="6">
        <v>45147</v>
      </c>
      <c r="B28" s="7" t="s">
        <v>12</v>
      </c>
      <c r="C28" s="7" t="s">
        <v>49</v>
      </c>
      <c r="D28" s="7" t="s">
        <v>50</v>
      </c>
      <c r="E28" s="7"/>
      <c r="F28" s="7"/>
      <c r="G28" s="7">
        <v>2</v>
      </c>
      <c r="H28" s="49" t="s">
        <v>15</v>
      </c>
      <c r="I28" s="55">
        <v>45149.518391203703</v>
      </c>
      <c r="J28" s="56">
        <v>156099</v>
      </c>
      <c r="K28" s="45"/>
      <c r="L28" s="45"/>
      <c r="M28" s="50"/>
      <c r="N28" s="45"/>
      <c r="O28" s="45"/>
      <c r="P28" s="45"/>
      <c r="Q28" s="45"/>
      <c r="R28" s="45"/>
      <c r="S28" s="45"/>
      <c r="T28" s="45"/>
    </row>
    <row r="29" spans="1:20" ht="15">
      <c r="A29" s="6">
        <v>45147</v>
      </c>
      <c r="B29" s="7" t="s">
        <v>12</v>
      </c>
      <c r="C29" s="7" t="s">
        <v>52</v>
      </c>
      <c r="D29" s="7" t="s">
        <v>53</v>
      </c>
      <c r="E29" s="7">
        <v>33.776925429999999</v>
      </c>
      <c r="F29" s="7">
        <v>-84.393393259999996</v>
      </c>
      <c r="G29" s="7">
        <v>2</v>
      </c>
      <c r="H29" s="49" t="s">
        <v>15</v>
      </c>
      <c r="I29" s="55">
        <v>45149.364583333336</v>
      </c>
      <c r="J29" s="56">
        <v>153176</v>
      </c>
      <c r="K29" s="45"/>
      <c r="L29" s="45"/>
      <c r="M29" s="50"/>
      <c r="N29" s="45"/>
      <c r="O29" s="45"/>
      <c r="P29" s="45"/>
      <c r="Q29" s="45"/>
      <c r="R29" s="45"/>
      <c r="S29" s="45"/>
      <c r="T29" s="45"/>
    </row>
    <row r="30" spans="1:20" ht="15">
      <c r="A30" s="6">
        <v>45147</v>
      </c>
      <c r="B30" s="7" t="s">
        <v>12</v>
      </c>
      <c r="C30" s="7" t="s">
        <v>55</v>
      </c>
      <c r="D30" s="7" t="s">
        <v>56</v>
      </c>
      <c r="E30" s="7">
        <v>33.776991750000001</v>
      </c>
      <c r="F30" s="8">
        <v>-84.393776149999994</v>
      </c>
      <c r="G30" s="7">
        <v>2</v>
      </c>
      <c r="H30" s="49" t="s">
        <v>15</v>
      </c>
      <c r="I30" s="55">
        <v>45149.513449074075</v>
      </c>
      <c r="J30" s="56">
        <v>155673</v>
      </c>
      <c r="K30" s="45"/>
      <c r="L30" s="45"/>
      <c r="M30" s="50"/>
      <c r="N30" s="45"/>
      <c r="O30" s="45"/>
      <c r="P30" s="45"/>
      <c r="Q30" s="45"/>
      <c r="R30" s="45"/>
      <c r="S30" s="45"/>
      <c r="T30" s="45"/>
    </row>
    <row r="31" spans="1:20" ht="15.75" customHeight="1">
      <c r="A31" s="51"/>
      <c r="B31" s="51"/>
      <c r="C31" s="12"/>
      <c r="D31" s="51"/>
      <c r="E31" s="51"/>
      <c r="F31" s="51"/>
      <c r="G31" s="51"/>
      <c r="H31" s="51"/>
      <c r="I31" s="51"/>
      <c r="J31" s="53"/>
      <c r="K31" s="51"/>
      <c r="L31" s="51"/>
      <c r="M31" s="52"/>
      <c r="N31" s="45"/>
      <c r="O31" s="45"/>
      <c r="P31" s="45"/>
      <c r="Q31" s="45"/>
      <c r="R31" s="45"/>
      <c r="S31" s="45"/>
      <c r="T31" s="45"/>
    </row>
    <row r="32" spans="1:20" ht="15.75" customHeight="1">
      <c r="A32" s="51"/>
      <c r="B32" s="51"/>
      <c r="C32" s="12"/>
      <c r="D32" s="51"/>
      <c r="E32" s="51"/>
      <c r="F32" s="51"/>
      <c r="G32" s="51"/>
      <c r="H32" s="51"/>
      <c r="I32" s="51"/>
      <c r="J32" s="53"/>
      <c r="K32" s="51"/>
      <c r="L32" s="51"/>
      <c r="M32" s="52"/>
      <c r="N32" s="45"/>
      <c r="O32" s="45"/>
      <c r="P32" s="45"/>
      <c r="Q32" s="45"/>
      <c r="R32" s="45"/>
      <c r="S32" s="45"/>
      <c r="T32" s="45"/>
    </row>
    <row r="33" spans="1:20" ht="15.75" customHeight="1">
      <c r="A33" s="57">
        <v>45237</v>
      </c>
      <c r="B33" s="7" t="s">
        <v>12</v>
      </c>
      <c r="C33" s="7" t="s">
        <v>13</v>
      </c>
      <c r="D33" s="7" t="s">
        <v>67</v>
      </c>
      <c r="E33" s="7">
        <v>33.776575909999998</v>
      </c>
      <c r="F33" s="8">
        <v>-84.392160200000006</v>
      </c>
      <c r="G33" s="7">
        <v>2</v>
      </c>
      <c r="H33" s="58">
        <v>0.63576388888888891</v>
      </c>
      <c r="I33" s="59" t="s">
        <v>15</v>
      </c>
      <c r="J33" s="46" t="s">
        <v>15</v>
      </c>
      <c r="K33" s="45" t="s">
        <v>68</v>
      </c>
      <c r="L33" s="45"/>
      <c r="M33" s="47" t="s">
        <v>69</v>
      </c>
      <c r="N33" s="45"/>
      <c r="O33" s="45"/>
      <c r="P33" s="45"/>
      <c r="Q33" s="45"/>
      <c r="R33" s="45"/>
      <c r="S33" s="45"/>
      <c r="T33" s="45"/>
    </row>
    <row r="34" spans="1:20" ht="15.75" customHeight="1">
      <c r="A34" s="57">
        <v>45237</v>
      </c>
      <c r="B34" s="7" t="s">
        <v>12</v>
      </c>
      <c r="C34" s="7" t="s">
        <v>26</v>
      </c>
      <c r="D34" s="7" t="s">
        <v>70</v>
      </c>
      <c r="E34" s="7">
        <v>33.77688826</v>
      </c>
      <c r="F34" s="8">
        <v>-84.392580100000004</v>
      </c>
      <c r="G34" s="7">
        <v>2</v>
      </c>
      <c r="H34" s="58">
        <v>0.63576388888888891</v>
      </c>
      <c r="I34" s="60" t="s">
        <v>15</v>
      </c>
      <c r="J34" s="49" t="s">
        <v>15</v>
      </c>
      <c r="K34" s="45"/>
      <c r="L34" s="45"/>
      <c r="M34" s="47" t="s">
        <v>71</v>
      </c>
      <c r="N34" s="45"/>
      <c r="O34" s="45"/>
      <c r="P34" s="45"/>
      <c r="Q34" s="45"/>
      <c r="R34" s="45"/>
      <c r="S34" s="45"/>
      <c r="T34" s="45"/>
    </row>
    <row r="35" spans="1:20" ht="15.75" customHeight="1">
      <c r="A35" s="57">
        <v>45237</v>
      </c>
      <c r="B35" s="7" t="s">
        <v>12</v>
      </c>
      <c r="C35" s="7" t="s">
        <v>33</v>
      </c>
      <c r="D35" s="7" t="s">
        <v>72</v>
      </c>
      <c r="E35" s="7">
        <v>33.776901789999997</v>
      </c>
      <c r="F35" s="8">
        <v>-84.393242540000003</v>
      </c>
      <c r="G35" s="7">
        <v>1</v>
      </c>
      <c r="H35" s="58">
        <v>0.63159722222222225</v>
      </c>
      <c r="I35" s="60" t="s">
        <v>15</v>
      </c>
      <c r="J35" s="49" t="s">
        <v>15</v>
      </c>
      <c r="K35" s="45"/>
      <c r="L35" s="45"/>
      <c r="M35" s="47" t="s">
        <v>73</v>
      </c>
      <c r="N35" s="45"/>
      <c r="O35" s="45"/>
      <c r="P35" s="45"/>
      <c r="Q35" s="45"/>
      <c r="R35" s="45"/>
      <c r="S35" s="45"/>
      <c r="T35" s="45"/>
    </row>
    <row r="36" spans="1:20" ht="15.75" customHeight="1">
      <c r="A36" s="57">
        <v>45237</v>
      </c>
      <c r="B36" s="7" t="s">
        <v>12</v>
      </c>
      <c r="C36" s="7" t="s">
        <v>39</v>
      </c>
      <c r="D36" s="7" t="s">
        <v>27</v>
      </c>
      <c r="E36" s="7">
        <v>33.776823890000003</v>
      </c>
      <c r="F36" s="8">
        <v>-84.393719219999994</v>
      </c>
      <c r="G36" s="7">
        <v>1</v>
      </c>
      <c r="H36" s="58">
        <v>0.63159722222222225</v>
      </c>
      <c r="I36" s="59" t="s">
        <v>15</v>
      </c>
      <c r="J36" s="46" t="s">
        <v>15</v>
      </c>
      <c r="K36" s="45"/>
      <c r="L36" s="45"/>
      <c r="M36" s="47" t="s">
        <v>74</v>
      </c>
      <c r="N36" s="45"/>
      <c r="O36" s="45"/>
      <c r="P36" s="45"/>
      <c r="Q36" s="45"/>
      <c r="R36" s="45"/>
      <c r="S36" s="45"/>
      <c r="T36" s="45"/>
    </row>
    <row r="37" spans="1:20" ht="15.75" customHeight="1">
      <c r="A37" s="57">
        <v>45237</v>
      </c>
      <c r="B37" s="7" t="s">
        <v>12</v>
      </c>
      <c r="C37" s="7" t="s">
        <v>42</v>
      </c>
      <c r="D37" s="7" t="s">
        <v>43</v>
      </c>
      <c r="E37" s="7">
        <v>33.77681338</v>
      </c>
      <c r="F37" s="8">
        <v>-84.391971769999998</v>
      </c>
      <c r="G37" s="7">
        <v>1</v>
      </c>
      <c r="H37" s="58">
        <v>0.63576388888888891</v>
      </c>
      <c r="I37" s="61">
        <v>45238.828136574077</v>
      </c>
      <c r="J37" s="56">
        <v>103555</v>
      </c>
      <c r="K37" s="45"/>
      <c r="L37" s="45"/>
      <c r="M37" s="50"/>
      <c r="N37" s="45"/>
      <c r="O37" s="45"/>
      <c r="P37" s="45"/>
      <c r="Q37" s="45"/>
      <c r="R37" s="45"/>
      <c r="S37" s="45"/>
      <c r="T37" s="45"/>
    </row>
    <row r="38" spans="1:20" ht="15.75" customHeight="1">
      <c r="A38" s="57">
        <v>45237</v>
      </c>
      <c r="B38" s="7" t="s">
        <v>12</v>
      </c>
      <c r="C38" s="7" t="s">
        <v>46</v>
      </c>
      <c r="D38" s="7" t="s">
        <v>47</v>
      </c>
      <c r="E38" s="7"/>
      <c r="F38" s="7"/>
      <c r="G38" s="7">
        <v>1</v>
      </c>
      <c r="H38" s="58">
        <v>0.63576388888888891</v>
      </c>
      <c r="I38" s="61">
        <v>45239.300509259258</v>
      </c>
      <c r="J38" s="56">
        <v>143844</v>
      </c>
      <c r="K38" s="45"/>
      <c r="L38" s="45"/>
      <c r="M38" s="50"/>
      <c r="N38" s="45"/>
      <c r="O38" s="45"/>
      <c r="P38" s="45"/>
      <c r="Q38" s="45"/>
      <c r="R38" s="45"/>
      <c r="S38" s="45"/>
      <c r="T38" s="45"/>
    </row>
    <row r="39" spans="1:20" ht="15.75" customHeight="1">
      <c r="A39" s="57">
        <v>45237</v>
      </c>
      <c r="B39" s="7" t="s">
        <v>12</v>
      </c>
      <c r="C39" s="7" t="s">
        <v>52</v>
      </c>
      <c r="D39" s="7" t="s">
        <v>53</v>
      </c>
      <c r="E39" s="7">
        <v>33.776925429999999</v>
      </c>
      <c r="F39" s="7">
        <v>-84.393393259999996</v>
      </c>
      <c r="G39" s="7">
        <v>2</v>
      </c>
      <c r="H39" s="62">
        <v>0.63159722222222225</v>
      </c>
      <c r="I39" s="55">
        <v>45239.340925925928</v>
      </c>
      <c r="J39" s="56">
        <v>146959</v>
      </c>
      <c r="K39" s="45"/>
      <c r="L39" s="45"/>
      <c r="M39" s="50"/>
      <c r="N39" s="45"/>
      <c r="O39" s="45"/>
      <c r="P39" s="45"/>
      <c r="Q39" s="45"/>
      <c r="R39" s="45"/>
      <c r="S39" s="45"/>
      <c r="T39" s="45"/>
    </row>
    <row r="40" spans="1:20" ht="15.75" customHeight="1">
      <c r="A40" s="57">
        <v>45237</v>
      </c>
      <c r="B40" s="7" t="s">
        <v>12</v>
      </c>
      <c r="C40" s="7" t="s">
        <v>55</v>
      </c>
      <c r="D40" s="7" t="s">
        <v>56</v>
      </c>
      <c r="E40" s="7">
        <v>33.776991750000001</v>
      </c>
      <c r="F40" s="8">
        <v>-84.393776149999994</v>
      </c>
      <c r="G40" s="7">
        <v>2</v>
      </c>
      <c r="H40" s="62">
        <v>0.63159722222222225</v>
      </c>
      <c r="I40" s="55">
        <v>45239.272083333337</v>
      </c>
      <c r="J40" s="56">
        <v>142464</v>
      </c>
      <c r="K40" s="45"/>
      <c r="L40" s="45"/>
      <c r="M40" s="50"/>
      <c r="N40" s="45"/>
      <c r="O40" s="45"/>
      <c r="P40" s="45"/>
      <c r="Q40" s="45"/>
      <c r="R40" s="45"/>
      <c r="S40" s="45"/>
      <c r="T40" s="45"/>
    </row>
    <row r="41" spans="1:20" ht="15.75" customHeight="1">
      <c r="A41" s="51"/>
      <c r="B41" s="51"/>
      <c r="C41" s="12"/>
      <c r="D41" s="51"/>
      <c r="E41" s="51"/>
      <c r="F41" s="51"/>
      <c r="G41" s="51"/>
      <c r="H41" s="51"/>
      <c r="I41" s="51"/>
      <c r="J41" s="53"/>
      <c r="K41" s="51"/>
      <c r="L41" s="51"/>
      <c r="M41" s="52"/>
      <c r="N41" s="45"/>
      <c r="O41" s="45"/>
      <c r="P41" s="45"/>
      <c r="Q41" s="45"/>
      <c r="R41" s="45"/>
      <c r="S41" s="45"/>
      <c r="T41" s="45"/>
    </row>
    <row r="42" spans="1:20" ht="15.75" customHeight="1">
      <c r="A42" s="51"/>
      <c r="B42" s="51"/>
      <c r="C42" s="12"/>
      <c r="D42" s="51"/>
      <c r="E42" s="51"/>
      <c r="F42" s="51"/>
      <c r="G42" s="51"/>
      <c r="H42" s="51"/>
      <c r="I42" s="51"/>
      <c r="J42" s="53"/>
      <c r="K42" s="51"/>
      <c r="L42" s="51"/>
      <c r="M42" s="52"/>
      <c r="N42" s="45"/>
      <c r="O42" s="45"/>
      <c r="P42" s="45"/>
      <c r="Q42" s="45"/>
      <c r="R42" s="45"/>
      <c r="S42" s="45"/>
      <c r="T42" s="45"/>
    </row>
    <row r="43" spans="1:20" ht="15.75" customHeight="1">
      <c r="A43" s="57">
        <v>45258</v>
      </c>
      <c r="B43" s="7" t="s">
        <v>12</v>
      </c>
      <c r="C43" s="7" t="s">
        <v>26</v>
      </c>
      <c r="D43" s="7" t="s">
        <v>67</v>
      </c>
      <c r="E43" s="7">
        <v>33.77688826</v>
      </c>
      <c r="F43" s="8">
        <v>-84.392580100000004</v>
      </c>
      <c r="G43" s="7">
        <v>2</v>
      </c>
      <c r="H43" s="11">
        <v>0.62847222222222221</v>
      </c>
      <c r="I43" s="49" t="s">
        <v>15</v>
      </c>
      <c r="J43" s="49" t="s">
        <v>15</v>
      </c>
      <c r="K43" s="45"/>
      <c r="L43" s="45"/>
      <c r="M43" s="47" t="s">
        <v>75</v>
      </c>
      <c r="N43" s="45"/>
      <c r="O43" s="45"/>
      <c r="P43" s="45"/>
      <c r="Q43" s="45"/>
      <c r="R43" s="45"/>
      <c r="S43" s="45"/>
      <c r="T43" s="45"/>
    </row>
    <row r="44" spans="1:20" ht="15.75" customHeight="1">
      <c r="A44" s="57">
        <v>45258</v>
      </c>
      <c r="B44" s="7" t="s">
        <v>12</v>
      </c>
      <c r="C44" s="7" t="s">
        <v>30</v>
      </c>
      <c r="D44" s="7" t="s">
        <v>19</v>
      </c>
      <c r="E44" s="7">
        <v>33.776879340000001</v>
      </c>
      <c r="F44" s="8">
        <v>-84.392902309999997</v>
      </c>
      <c r="G44" s="7">
        <v>1</v>
      </c>
      <c r="H44" s="11">
        <v>0.6257638888888889</v>
      </c>
      <c r="I44" s="49" t="s">
        <v>15</v>
      </c>
      <c r="J44" s="49" t="s">
        <v>15</v>
      </c>
      <c r="K44" s="45"/>
      <c r="L44" s="45"/>
      <c r="M44" s="47" t="s">
        <v>76</v>
      </c>
      <c r="N44" s="45"/>
      <c r="O44" s="45"/>
      <c r="P44" s="45"/>
      <c r="Q44" s="45"/>
      <c r="R44" s="45"/>
      <c r="S44" s="45"/>
      <c r="T44" s="45"/>
    </row>
    <row r="45" spans="1:20" ht="15.75" customHeight="1">
      <c r="A45" s="57">
        <v>45258</v>
      </c>
      <c r="B45" s="7" t="s">
        <v>12</v>
      </c>
      <c r="C45" s="7" t="s">
        <v>33</v>
      </c>
      <c r="D45" s="7" t="s">
        <v>77</v>
      </c>
      <c r="E45" s="7">
        <v>33.776901789999997</v>
      </c>
      <c r="F45" s="8">
        <v>-84.393242540000003</v>
      </c>
      <c r="G45" s="7">
        <v>1</v>
      </c>
      <c r="H45" s="11">
        <v>0.6257638888888889</v>
      </c>
      <c r="I45" s="49" t="s">
        <v>15</v>
      </c>
      <c r="J45" s="49" t="s">
        <v>15</v>
      </c>
      <c r="K45" s="45"/>
      <c r="L45" s="45"/>
      <c r="M45" s="47" t="s">
        <v>78</v>
      </c>
      <c r="N45" s="45"/>
      <c r="O45" s="45"/>
      <c r="P45" s="45"/>
      <c r="Q45" s="45"/>
      <c r="R45" s="45"/>
      <c r="S45" s="45"/>
      <c r="T45" s="45"/>
    </row>
    <row r="46" spans="1:20" ht="15.75" customHeight="1">
      <c r="A46" s="57">
        <v>45258</v>
      </c>
      <c r="B46" s="7" t="s">
        <v>12</v>
      </c>
      <c r="C46" s="7" t="s">
        <v>36</v>
      </c>
      <c r="D46" s="7" t="s">
        <v>79</v>
      </c>
      <c r="E46" s="7">
        <v>33.776835030000001</v>
      </c>
      <c r="F46" s="8">
        <v>-84.393539369999999</v>
      </c>
      <c r="G46" s="7">
        <v>1</v>
      </c>
      <c r="H46" s="11">
        <v>0.6257638888888889</v>
      </c>
      <c r="I46" s="46" t="s">
        <v>15</v>
      </c>
      <c r="J46" s="46" t="s">
        <v>15</v>
      </c>
      <c r="K46" s="45"/>
      <c r="L46" s="45"/>
      <c r="M46" s="47" t="s">
        <v>80</v>
      </c>
      <c r="N46" s="45"/>
      <c r="O46" s="45"/>
      <c r="P46" s="45"/>
      <c r="Q46" s="45"/>
      <c r="R46" s="45"/>
      <c r="S46" s="45"/>
      <c r="T46" s="45"/>
    </row>
    <row r="47" spans="1:20" ht="15.75" customHeight="1">
      <c r="A47" s="57">
        <v>45258</v>
      </c>
      <c r="B47" s="7" t="s">
        <v>12</v>
      </c>
      <c r="C47" s="7" t="s">
        <v>39</v>
      </c>
      <c r="D47" s="7" t="s">
        <v>72</v>
      </c>
      <c r="E47" s="7">
        <v>33.776823890000003</v>
      </c>
      <c r="F47" s="8">
        <v>-84.393719219999994</v>
      </c>
      <c r="G47" s="7">
        <v>1</v>
      </c>
      <c r="H47" s="11">
        <v>0.6257638888888889</v>
      </c>
      <c r="I47" s="46" t="s">
        <v>15</v>
      </c>
      <c r="J47" s="46" t="s">
        <v>15</v>
      </c>
      <c r="K47" s="45" t="s">
        <v>81</v>
      </c>
      <c r="L47" s="45"/>
      <c r="M47" s="47" t="s">
        <v>82</v>
      </c>
      <c r="N47" s="45"/>
      <c r="O47" s="45"/>
      <c r="P47" s="45"/>
      <c r="Q47" s="45"/>
      <c r="R47" s="45"/>
      <c r="S47" s="45"/>
      <c r="T47" s="45"/>
    </row>
    <row r="48" spans="1:20" ht="15.75" customHeight="1">
      <c r="A48" s="57">
        <v>45258</v>
      </c>
      <c r="B48" s="7" t="s">
        <v>12</v>
      </c>
      <c r="C48" s="7" t="s">
        <v>46</v>
      </c>
      <c r="D48" s="7" t="s">
        <v>47</v>
      </c>
      <c r="E48" s="7"/>
      <c r="F48" s="7"/>
      <c r="G48" s="7">
        <v>1</v>
      </c>
      <c r="H48" s="11">
        <v>0.62847222222222221</v>
      </c>
      <c r="I48" s="55">
        <v>45260.18037037037</v>
      </c>
      <c r="J48" s="56">
        <v>134085</v>
      </c>
      <c r="K48" s="45"/>
      <c r="L48" s="45"/>
      <c r="M48" s="63"/>
      <c r="N48" s="45"/>
      <c r="O48" s="45"/>
      <c r="P48" s="45"/>
      <c r="Q48" s="45"/>
      <c r="R48" s="45"/>
      <c r="S48" s="45"/>
      <c r="T48" s="45"/>
    </row>
    <row r="49" spans="1:20" ht="15.75" customHeight="1">
      <c r="A49" s="57">
        <v>45258</v>
      </c>
      <c r="B49" s="7" t="s">
        <v>12</v>
      </c>
      <c r="C49" s="7" t="s">
        <v>49</v>
      </c>
      <c r="D49" s="7" t="s">
        <v>50</v>
      </c>
      <c r="E49" s="7"/>
      <c r="F49" s="7"/>
      <c r="G49" s="7">
        <v>2</v>
      </c>
      <c r="H49" s="11">
        <v>0.6257638888888889</v>
      </c>
      <c r="I49" s="55">
        <v>45260.168078703704</v>
      </c>
      <c r="J49" s="56">
        <v>133257</v>
      </c>
      <c r="K49" s="45"/>
      <c r="L49" s="45"/>
      <c r="M49" s="63"/>
      <c r="N49" s="45"/>
      <c r="O49" s="45"/>
      <c r="P49" s="45"/>
      <c r="Q49" s="45"/>
      <c r="R49" s="45"/>
      <c r="S49" s="45"/>
      <c r="T49" s="45"/>
    </row>
    <row r="50" spans="1:20" ht="15.75" customHeight="1">
      <c r="A50" s="57">
        <v>45258</v>
      </c>
      <c r="B50" s="7" t="s">
        <v>12</v>
      </c>
      <c r="C50" s="7" t="s">
        <v>52</v>
      </c>
      <c r="D50" s="7" t="s">
        <v>53</v>
      </c>
      <c r="E50" s="7">
        <v>33.776925429999999</v>
      </c>
      <c r="F50" s="7">
        <v>-84.393393259999996</v>
      </c>
      <c r="G50" s="7">
        <v>2</v>
      </c>
      <c r="H50" s="11">
        <v>0.6257638888888889</v>
      </c>
      <c r="I50" s="55">
        <v>45260.29346064815</v>
      </c>
      <c r="J50" s="56">
        <v>144090</v>
      </c>
      <c r="K50" s="45"/>
      <c r="L50" s="45"/>
      <c r="M50" s="63"/>
      <c r="N50" s="45"/>
      <c r="O50" s="45"/>
      <c r="P50" s="45"/>
      <c r="Q50" s="45"/>
      <c r="R50" s="45"/>
      <c r="S50" s="45"/>
      <c r="T50" s="45"/>
    </row>
    <row r="51" spans="1:20" ht="15.75" customHeight="1">
      <c r="A51" s="57">
        <v>45258</v>
      </c>
      <c r="B51" s="7" t="s">
        <v>12</v>
      </c>
      <c r="C51" s="7" t="s">
        <v>55</v>
      </c>
      <c r="D51" s="7" t="s">
        <v>56</v>
      </c>
      <c r="E51" s="7">
        <v>33.776991750000001</v>
      </c>
      <c r="F51" s="8">
        <v>-84.393776149999994</v>
      </c>
      <c r="G51" s="7">
        <v>2</v>
      </c>
      <c r="H51" s="11">
        <v>0.6257638888888889</v>
      </c>
      <c r="I51" s="55">
        <v>45260.345567129632</v>
      </c>
      <c r="J51" s="56">
        <v>148591</v>
      </c>
      <c r="K51" s="45"/>
      <c r="L51" s="45"/>
      <c r="M51" s="63"/>
      <c r="N51" s="45"/>
      <c r="O51" s="45"/>
      <c r="P51" s="45"/>
      <c r="Q51" s="45"/>
      <c r="R51" s="45"/>
      <c r="S51" s="45"/>
      <c r="T51" s="45"/>
    </row>
    <row r="52" spans="1:20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56"/>
      <c r="K52" s="45"/>
      <c r="L52" s="45"/>
      <c r="M52" s="45"/>
      <c r="N52" s="45"/>
      <c r="O52" s="45"/>
      <c r="P52" s="45"/>
      <c r="Q52" s="45"/>
      <c r="R52" s="45"/>
      <c r="S52" s="45"/>
      <c r="T52" s="45"/>
    </row>
    <row r="53" spans="1:20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56"/>
      <c r="K53" s="45"/>
      <c r="L53" s="45"/>
      <c r="M53" s="45"/>
      <c r="N53" s="45"/>
      <c r="O53" s="45"/>
      <c r="P53" s="45"/>
      <c r="Q53" s="45"/>
      <c r="R53" s="45"/>
      <c r="S53" s="45"/>
      <c r="T53" s="45"/>
    </row>
    <row r="54" spans="1:20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56"/>
      <c r="K54" s="45"/>
      <c r="L54" s="45"/>
      <c r="M54" s="45"/>
      <c r="N54" s="45"/>
      <c r="O54" s="45"/>
      <c r="P54" s="45"/>
      <c r="Q54" s="45"/>
      <c r="R54" s="45"/>
      <c r="S54" s="45"/>
      <c r="T54" s="45"/>
    </row>
    <row r="55" spans="1:20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56"/>
      <c r="K55" s="45"/>
      <c r="L55" s="45"/>
      <c r="M55" s="45"/>
      <c r="N55" s="45"/>
      <c r="O55" s="45"/>
      <c r="P55" s="45"/>
      <c r="Q55" s="45"/>
      <c r="R55" s="45"/>
      <c r="S55" s="45"/>
      <c r="T55" s="45"/>
    </row>
    <row r="56" spans="1:20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56"/>
      <c r="K56" s="45"/>
      <c r="L56" s="45"/>
      <c r="M56" s="45"/>
      <c r="N56" s="45"/>
      <c r="O56" s="45"/>
      <c r="P56" s="45"/>
      <c r="Q56" s="45"/>
      <c r="R56" s="45"/>
      <c r="S56" s="45"/>
      <c r="T56" s="45"/>
    </row>
    <row r="57" spans="1:20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56"/>
      <c r="K57" s="45"/>
      <c r="L57" s="45"/>
      <c r="M57" s="45"/>
      <c r="N57" s="45"/>
      <c r="O57" s="45"/>
      <c r="P57" s="45"/>
      <c r="Q57" s="45"/>
      <c r="R57" s="45"/>
      <c r="S57" s="45"/>
      <c r="T57" s="45"/>
    </row>
    <row r="58" spans="1:20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56"/>
      <c r="K58" s="45"/>
      <c r="L58" s="45"/>
      <c r="M58" s="45"/>
      <c r="N58" s="45"/>
      <c r="O58" s="45"/>
      <c r="P58" s="45"/>
      <c r="Q58" s="45"/>
      <c r="R58" s="45"/>
      <c r="S58" s="45"/>
      <c r="T58" s="45"/>
    </row>
    <row r="59" spans="1:20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56"/>
      <c r="K59" s="45"/>
      <c r="L59" s="45"/>
      <c r="M59" s="45"/>
      <c r="N59" s="45"/>
      <c r="O59" s="45"/>
      <c r="P59" s="45"/>
      <c r="Q59" s="45"/>
      <c r="R59" s="45"/>
      <c r="S59" s="45"/>
      <c r="T59" s="45"/>
    </row>
    <row r="60" spans="1:20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56"/>
      <c r="K60" s="45"/>
      <c r="L60" s="45"/>
      <c r="M60" s="45"/>
      <c r="N60" s="45"/>
      <c r="O60" s="45"/>
      <c r="P60" s="45"/>
      <c r="Q60" s="45"/>
      <c r="R60" s="45"/>
      <c r="S60" s="45"/>
      <c r="T60" s="45"/>
    </row>
    <row r="61" spans="1:20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56"/>
      <c r="K61" s="45"/>
      <c r="L61" s="45"/>
      <c r="M61" s="45"/>
      <c r="N61" s="45"/>
      <c r="O61" s="45"/>
      <c r="P61" s="45"/>
      <c r="Q61" s="45"/>
      <c r="R61" s="45"/>
      <c r="S61" s="45"/>
      <c r="T61" s="45"/>
    </row>
    <row r="62" spans="1:20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56"/>
      <c r="K62" s="45"/>
      <c r="L62" s="45"/>
      <c r="M62" s="45"/>
      <c r="N62" s="45"/>
      <c r="O62" s="45"/>
      <c r="P62" s="45"/>
      <c r="Q62" s="45"/>
      <c r="R62" s="45"/>
      <c r="S62" s="45"/>
      <c r="T62" s="45"/>
    </row>
    <row r="63" spans="1:20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56"/>
      <c r="K63" s="45"/>
      <c r="L63" s="45"/>
      <c r="M63" s="45"/>
      <c r="N63" s="45"/>
      <c r="O63" s="45"/>
      <c r="P63" s="45"/>
      <c r="Q63" s="45"/>
      <c r="R63" s="45"/>
      <c r="S63" s="45"/>
      <c r="T63" s="45"/>
    </row>
    <row r="64" spans="1:20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56"/>
      <c r="K64" s="45"/>
      <c r="L64" s="45"/>
      <c r="M64" s="45"/>
      <c r="N64" s="45"/>
      <c r="O64" s="45"/>
      <c r="P64" s="45"/>
      <c r="Q64" s="45"/>
      <c r="R64" s="45"/>
      <c r="S64" s="45"/>
      <c r="T64" s="45"/>
    </row>
    <row r="65" spans="1:20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56"/>
      <c r="K65" s="45"/>
      <c r="L65" s="45"/>
      <c r="M65" s="45"/>
      <c r="N65" s="45"/>
      <c r="O65" s="45"/>
      <c r="P65" s="45"/>
      <c r="Q65" s="45"/>
      <c r="R65" s="45"/>
      <c r="S65" s="45"/>
      <c r="T65" s="45"/>
    </row>
    <row r="66" spans="1:20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56"/>
      <c r="K66" s="45"/>
      <c r="L66" s="45"/>
      <c r="M66" s="45"/>
      <c r="N66" s="45"/>
      <c r="O66" s="45"/>
      <c r="P66" s="45"/>
      <c r="Q66" s="45"/>
      <c r="R66" s="45"/>
      <c r="S66" s="45"/>
      <c r="T66" s="45"/>
    </row>
    <row r="67" spans="1:20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56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1:20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56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1:20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56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1:20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56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1:20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56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1:20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56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1:20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56"/>
      <c r="K73" s="45"/>
      <c r="L73" s="45"/>
      <c r="M73" s="45"/>
      <c r="N73" s="45"/>
      <c r="O73" s="45"/>
      <c r="P73" s="45"/>
      <c r="Q73" s="45"/>
      <c r="R73" s="45"/>
      <c r="S73" s="45"/>
      <c r="T73" s="45"/>
    </row>
    <row r="74" spans="1:20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56"/>
      <c r="K74" s="45"/>
      <c r="L74" s="45"/>
      <c r="M74" s="45"/>
      <c r="N74" s="45"/>
      <c r="O74" s="45"/>
      <c r="P74" s="45"/>
      <c r="Q74" s="45"/>
      <c r="R74" s="45"/>
      <c r="S74" s="45"/>
      <c r="T74" s="45"/>
    </row>
    <row r="75" spans="1:20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56"/>
      <c r="K75" s="45"/>
      <c r="L75" s="45"/>
      <c r="M75" s="45"/>
      <c r="N75" s="45"/>
      <c r="O75" s="45"/>
      <c r="P75" s="45"/>
      <c r="Q75" s="45"/>
      <c r="R75" s="45"/>
      <c r="S75" s="45"/>
      <c r="T75" s="45"/>
    </row>
    <row r="76" spans="1:20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56"/>
      <c r="K76" s="45"/>
      <c r="L76" s="45"/>
      <c r="M76" s="45"/>
      <c r="N76" s="45"/>
      <c r="O76" s="45"/>
      <c r="P76" s="45"/>
      <c r="Q76" s="45"/>
      <c r="R76" s="45"/>
      <c r="S76" s="45"/>
      <c r="T76" s="45"/>
    </row>
    <row r="77" spans="1:20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56"/>
      <c r="K77" s="45"/>
      <c r="L77" s="45"/>
      <c r="M77" s="45"/>
      <c r="N77" s="45"/>
      <c r="O77" s="45"/>
      <c r="P77" s="45"/>
      <c r="Q77" s="45"/>
      <c r="R77" s="45"/>
      <c r="S77" s="45"/>
      <c r="T77" s="45"/>
    </row>
    <row r="78" spans="1:20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56"/>
      <c r="K78" s="45"/>
      <c r="L78" s="45"/>
      <c r="M78" s="45"/>
      <c r="N78" s="45"/>
      <c r="O78" s="45"/>
      <c r="P78" s="45"/>
      <c r="Q78" s="45"/>
      <c r="R78" s="45"/>
      <c r="S78" s="45"/>
      <c r="T78" s="45"/>
    </row>
    <row r="79" spans="1:20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56"/>
      <c r="K79" s="45"/>
      <c r="L79" s="45"/>
      <c r="M79" s="45"/>
      <c r="N79" s="45"/>
      <c r="O79" s="45"/>
      <c r="P79" s="45"/>
      <c r="Q79" s="45"/>
      <c r="R79" s="45"/>
      <c r="S79" s="45"/>
      <c r="T79" s="45"/>
    </row>
    <row r="80" spans="1:20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56"/>
      <c r="K80" s="45"/>
      <c r="L80" s="45"/>
      <c r="M80" s="45"/>
      <c r="N80" s="45"/>
      <c r="O80" s="45"/>
      <c r="P80" s="45"/>
      <c r="Q80" s="45"/>
      <c r="R80" s="45"/>
      <c r="S80" s="45"/>
      <c r="T80" s="45"/>
    </row>
    <row r="81" spans="1:20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56"/>
      <c r="K81" s="45"/>
      <c r="L81" s="45"/>
      <c r="M81" s="45"/>
      <c r="N81" s="45"/>
      <c r="O81" s="45"/>
      <c r="P81" s="45"/>
      <c r="Q81" s="45"/>
      <c r="R81" s="45"/>
      <c r="S81" s="45"/>
      <c r="T81" s="45"/>
    </row>
    <row r="82" spans="1:20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56"/>
      <c r="K82" s="45"/>
      <c r="L82" s="45"/>
      <c r="M82" s="45"/>
      <c r="N82" s="45"/>
      <c r="O82" s="45"/>
      <c r="P82" s="45"/>
      <c r="Q82" s="45"/>
      <c r="R82" s="45"/>
      <c r="S82" s="45"/>
      <c r="T82" s="4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BCB0-9F0F-4BFC-87E0-F7D6D96CEB6C}">
  <dimension ref="A1"/>
  <sheetViews>
    <sheetView workbookViewId="0"/>
  </sheetViews>
  <sheetFormatPr defaultRowHeight="15.7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6457-C719-477A-ADAC-F8C0A985A8EB}">
  <dimension ref="A1:K102"/>
  <sheetViews>
    <sheetView workbookViewId="0">
      <selection activeCell="J4" sqref="J4"/>
    </sheetView>
  </sheetViews>
  <sheetFormatPr defaultRowHeight="15.75"/>
  <cols>
    <col min="1" max="1" width="15.75" customWidth="1"/>
    <col min="2" max="2" width="10.125" customWidth="1"/>
  </cols>
  <sheetData>
    <row r="1" spans="1:10">
      <c r="B1" s="43" t="s">
        <v>83</v>
      </c>
      <c r="C1" s="43"/>
      <c r="D1" s="43"/>
      <c r="E1" s="43"/>
      <c r="F1" s="43"/>
      <c r="G1" s="43"/>
      <c r="H1" s="43"/>
      <c r="I1" s="43"/>
    </row>
    <row r="2" spans="1:10">
      <c r="A2" s="37"/>
      <c r="B2" s="44" t="s">
        <v>84</v>
      </c>
      <c r="C2" s="44"/>
      <c r="D2" s="44"/>
      <c r="E2" s="44"/>
      <c r="F2" s="44"/>
      <c r="G2" s="44"/>
      <c r="H2" s="44"/>
      <c r="I2" s="44"/>
    </row>
    <row r="3" spans="1:10">
      <c r="A3" s="36" t="s">
        <v>85</v>
      </c>
      <c r="B3" s="17" t="s">
        <v>86</v>
      </c>
      <c r="C3" s="17" t="s">
        <v>87</v>
      </c>
      <c r="D3" s="17" t="s">
        <v>88</v>
      </c>
      <c r="E3" s="17" t="s">
        <v>89</v>
      </c>
      <c r="F3" s="17" t="s">
        <v>90</v>
      </c>
      <c r="G3" s="17" t="s">
        <v>91</v>
      </c>
      <c r="H3" s="64" t="s">
        <v>92</v>
      </c>
      <c r="I3" s="64"/>
    </row>
    <row r="4" spans="1:10">
      <c r="A4" s="32" t="s">
        <v>93</v>
      </c>
      <c r="B4" s="17">
        <v>141321</v>
      </c>
      <c r="C4" s="17">
        <v>157275</v>
      </c>
      <c r="D4" s="17">
        <v>158994</v>
      </c>
      <c r="E4" s="17">
        <v>151876</v>
      </c>
      <c r="F4" s="17">
        <v>152202</v>
      </c>
      <c r="G4" s="17">
        <v>155157</v>
      </c>
      <c r="H4" s="64">
        <f>SUM(B4:G4)</f>
        <v>916825</v>
      </c>
      <c r="I4" s="64"/>
    </row>
    <row r="5" spans="1:10">
      <c r="A5" s="32" t="s">
        <v>94</v>
      </c>
      <c r="B5" s="17">
        <v>162757</v>
      </c>
      <c r="C5" s="17">
        <v>146054</v>
      </c>
      <c r="D5" s="17">
        <v>159082</v>
      </c>
      <c r="E5" s="17">
        <v>156099</v>
      </c>
      <c r="F5" s="17">
        <v>153177</v>
      </c>
      <c r="G5" s="17">
        <v>155673</v>
      </c>
      <c r="H5" s="64">
        <f t="shared" ref="H5:H8" si="0">SUM(B5:G5)</f>
        <v>932842</v>
      </c>
      <c r="I5" s="64"/>
    </row>
    <row r="6" spans="1:10">
      <c r="A6" s="32" t="s">
        <v>95</v>
      </c>
      <c r="B6" s="17">
        <v>103555</v>
      </c>
      <c r="C6" s="17">
        <v>0</v>
      </c>
      <c r="D6" s="17">
        <v>143844</v>
      </c>
      <c r="E6" s="17">
        <v>0</v>
      </c>
      <c r="F6" s="17">
        <v>146959</v>
      </c>
      <c r="G6" s="17">
        <v>142464</v>
      </c>
      <c r="H6" s="64">
        <f t="shared" si="0"/>
        <v>536822</v>
      </c>
      <c r="I6" s="64"/>
    </row>
    <row r="7" spans="1:10">
      <c r="A7" s="32" t="s">
        <v>96</v>
      </c>
      <c r="B7" s="17">
        <v>0</v>
      </c>
      <c r="C7" s="17">
        <v>0</v>
      </c>
      <c r="D7" s="17">
        <v>134085</v>
      </c>
      <c r="E7" s="17">
        <v>133257</v>
      </c>
      <c r="F7" s="17">
        <v>144090</v>
      </c>
      <c r="G7" s="17">
        <v>148592</v>
      </c>
      <c r="H7" s="64">
        <f t="shared" si="0"/>
        <v>560024</v>
      </c>
      <c r="I7" s="64"/>
    </row>
    <row r="8" spans="1:10">
      <c r="A8" s="32" t="s">
        <v>92</v>
      </c>
      <c r="B8" s="17">
        <f>SUM(B4:B7)</f>
        <v>407633</v>
      </c>
      <c r="C8" s="17">
        <f t="shared" ref="C8:G8" si="1">SUM(C4:C7)</f>
        <v>303329</v>
      </c>
      <c r="D8" s="17">
        <f t="shared" si="1"/>
        <v>596005</v>
      </c>
      <c r="E8" s="17">
        <f t="shared" si="1"/>
        <v>441232</v>
      </c>
      <c r="F8" s="17">
        <f t="shared" si="1"/>
        <v>596428</v>
      </c>
      <c r="G8" s="17">
        <f t="shared" si="1"/>
        <v>601886</v>
      </c>
      <c r="H8" s="64">
        <f t="shared" si="0"/>
        <v>2946513</v>
      </c>
      <c r="I8" s="64"/>
    </row>
    <row r="9" spans="1:10">
      <c r="J9">
        <f>H8+C4+C5+C8+G4+G5+G6+G8+G7</f>
        <v>4756943</v>
      </c>
    </row>
    <row r="10" spans="1:10">
      <c r="B10" s="43" t="s">
        <v>97</v>
      </c>
      <c r="C10" s="43"/>
      <c r="D10" s="43"/>
      <c r="E10" s="43"/>
      <c r="F10" s="43"/>
      <c r="G10" s="43"/>
      <c r="H10" s="43"/>
      <c r="I10" s="43"/>
    </row>
    <row r="11" spans="1:10">
      <c r="A11" s="37"/>
      <c r="B11" s="44" t="s">
        <v>84</v>
      </c>
      <c r="C11" s="44"/>
      <c r="D11" s="44"/>
      <c r="E11" s="44"/>
      <c r="F11" s="44"/>
      <c r="G11" s="44"/>
      <c r="H11" s="44"/>
      <c r="I11" s="44"/>
    </row>
    <row r="12" spans="1:10">
      <c r="A12" s="36" t="s">
        <v>85</v>
      </c>
      <c r="B12" s="17" t="s">
        <v>86</v>
      </c>
      <c r="C12" s="17" t="s">
        <v>87</v>
      </c>
      <c r="D12" s="17" t="s">
        <v>88</v>
      </c>
      <c r="E12" s="17" t="s">
        <v>89</v>
      </c>
      <c r="F12" s="17" t="s">
        <v>90</v>
      </c>
      <c r="G12" s="17" t="s">
        <v>91</v>
      </c>
      <c r="H12" s="64" t="s">
        <v>92</v>
      </c>
      <c r="I12" s="64"/>
    </row>
    <row r="13" spans="1:10">
      <c r="A13" s="32" t="s">
        <v>93</v>
      </c>
      <c r="B13" s="17">
        <v>2653</v>
      </c>
      <c r="C13" s="17">
        <v>9974</v>
      </c>
      <c r="D13" s="17">
        <v>1852</v>
      </c>
      <c r="E13" s="17">
        <v>811</v>
      </c>
      <c r="F13" s="17">
        <v>1597</v>
      </c>
      <c r="G13" s="17">
        <v>4409</v>
      </c>
      <c r="H13" s="64">
        <f>SUM(B13:G13)</f>
        <v>21296</v>
      </c>
      <c r="I13" s="64"/>
    </row>
    <row r="14" spans="1:10">
      <c r="A14" s="32" t="s">
        <v>94</v>
      </c>
      <c r="B14" s="17">
        <v>9810</v>
      </c>
      <c r="C14" s="17">
        <v>2804</v>
      </c>
      <c r="D14" s="17">
        <v>1274</v>
      </c>
      <c r="E14" s="17">
        <v>1156</v>
      </c>
      <c r="F14" s="17">
        <v>1473</v>
      </c>
      <c r="G14" s="17">
        <v>6494</v>
      </c>
      <c r="H14" s="64">
        <f t="shared" ref="H14:H17" si="2">SUM(B14:G14)</f>
        <v>23011</v>
      </c>
      <c r="I14" s="64"/>
    </row>
    <row r="15" spans="1:10">
      <c r="A15" s="32" t="s">
        <v>95</v>
      </c>
      <c r="B15" s="17">
        <v>9774</v>
      </c>
      <c r="C15" s="17">
        <v>0</v>
      </c>
      <c r="D15" s="17">
        <v>3973</v>
      </c>
      <c r="E15" s="17">
        <v>0</v>
      </c>
      <c r="F15" s="17">
        <v>5575</v>
      </c>
      <c r="G15" s="17">
        <v>7307</v>
      </c>
      <c r="H15" s="64">
        <f t="shared" si="2"/>
        <v>26629</v>
      </c>
      <c r="I15" s="64"/>
    </row>
    <row r="16" spans="1:10">
      <c r="A16" s="32" t="s">
        <v>96</v>
      </c>
      <c r="B16" s="17">
        <v>0</v>
      </c>
      <c r="C16" s="17">
        <v>0</v>
      </c>
      <c r="D16" s="17">
        <v>2328</v>
      </c>
      <c r="E16" s="17">
        <v>1682</v>
      </c>
      <c r="F16" s="17">
        <v>3542</v>
      </c>
      <c r="G16" s="17">
        <v>6526</v>
      </c>
      <c r="H16" s="64">
        <f t="shared" si="2"/>
        <v>14078</v>
      </c>
      <c r="I16" s="64"/>
    </row>
    <row r="17" spans="1:9">
      <c r="A17" s="32" t="s">
        <v>92</v>
      </c>
      <c r="B17" s="17">
        <f>SUM(B13:B16)</f>
        <v>22237</v>
      </c>
      <c r="C17" s="17">
        <f t="shared" ref="C17:G17" si="3">SUM(C13:C16)</f>
        <v>12778</v>
      </c>
      <c r="D17" s="17">
        <f t="shared" si="3"/>
        <v>9427</v>
      </c>
      <c r="E17" s="17">
        <f t="shared" si="3"/>
        <v>3649</v>
      </c>
      <c r="F17" s="17">
        <f t="shared" si="3"/>
        <v>12187</v>
      </c>
      <c r="G17" s="17">
        <f t="shared" si="3"/>
        <v>24736</v>
      </c>
      <c r="H17" s="64">
        <f t="shared" si="2"/>
        <v>85014</v>
      </c>
      <c r="I17" s="64"/>
    </row>
    <row r="18" spans="1:9">
      <c r="G18" s="1" t="str">
        <f>ROUND($H$17/$H$8*100,2)&amp;"% of total data is obstructed"</f>
        <v>2.89% of total data is obstructed</v>
      </c>
    </row>
    <row r="20" spans="1:9">
      <c r="B20" s="43" t="s">
        <v>97</v>
      </c>
      <c r="C20" s="43"/>
      <c r="D20" s="43"/>
      <c r="E20" s="43"/>
      <c r="F20" s="43"/>
      <c r="G20" s="43"/>
      <c r="H20" s="43"/>
      <c r="I20" s="43"/>
    </row>
    <row r="21" spans="1:9">
      <c r="A21" s="37"/>
      <c r="B21" s="44" t="s">
        <v>84</v>
      </c>
      <c r="C21" s="44"/>
      <c r="D21" s="44"/>
      <c r="E21" s="44"/>
      <c r="F21" s="44"/>
      <c r="G21" s="44"/>
      <c r="H21" s="44"/>
      <c r="I21" s="44"/>
    </row>
    <row r="22" spans="1:9">
      <c r="A22" s="36" t="s">
        <v>85</v>
      </c>
      <c r="B22" s="17" t="s">
        <v>86</v>
      </c>
      <c r="C22" s="17" t="s">
        <v>87</v>
      </c>
      <c r="D22" s="17" t="s">
        <v>88</v>
      </c>
      <c r="E22" s="17" t="s">
        <v>89</v>
      </c>
      <c r="F22" s="17" t="s">
        <v>90</v>
      </c>
      <c r="G22" s="17" t="s">
        <v>91</v>
      </c>
      <c r="H22" s="64" t="s">
        <v>92</v>
      </c>
      <c r="I22" s="64"/>
    </row>
    <row r="23" spans="1:9">
      <c r="A23" s="32" t="s">
        <v>93</v>
      </c>
      <c r="B23" s="17">
        <f>B13/B4</f>
        <v>1.8772864613185586E-2</v>
      </c>
      <c r="C23" s="17">
        <f t="shared" ref="C23:I23" si="4">C13/C4</f>
        <v>6.3417580670799556E-2</v>
      </c>
      <c r="D23" s="17">
        <f t="shared" si="4"/>
        <v>1.1648238298300565E-2</v>
      </c>
      <c r="E23" s="17">
        <f t="shared" si="4"/>
        <v>5.3398825357528507E-3</v>
      </c>
      <c r="F23" s="17">
        <f t="shared" si="4"/>
        <v>1.0492634787979132E-2</v>
      </c>
      <c r="G23" s="17">
        <f t="shared" si="4"/>
        <v>2.8416378249128304E-2</v>
      </c>
      <c r="H23" s="65">
        <f t="shared" si="4"/>
        <v>2.3227987893000301E-2</v>
      </c>
      <c r="I23" s="66"/>
    </row>
    <row r="24" spans="1:9">
      <c r="A24" s="32" t="s">
        <v>94</v>
      </c>
      <c r="B24" s="17">
        <f t="shared" ref="B24:H24" si="5">B14/B5</f>
        <v>6.0273905269819426E-2</v>
      </c>
      <c r="C24" s="17">
        <f t="shared" si="5"/>
        <v>1.9198378681857396E-2</v>
      </c>
      <c r="D24" s="17">
        <f t="shared" si="5"/>
        <v>8.0084484731144951E-3</v>
      </c>
      <c r="E24" s="17">
        <f t="shared" si="5"/>
        <v>7.4055567300238953E-3</v>
      </c>
      <c r="F24" s="17">
        <f t="shared" si="5"/>
        <v>9.6163262108541099E-3</v>
      </c>
      <c r="G24" s="17">
        <f t="shared" si="5"/>
        <v>4.1715647543247705E-2</v>
      </c>
      <c r="H24" s="65">
        <f t="shared" si="5"/>
        <v>2.4667628601628144E-2</v>
      </c>
      <c r="I24" s="66"/>
    </row>
    <row r="25" spans="1:9">
      <c r="A25" s="32" t="s">
        <v>95</v>
      </c>
      <c r="B25" s="17">
        <f t="shared" ref="B25:H25" si="6">B15/B6</f>
        <v>9.4384626526966345E-2</v>
      </c>
      <c r="C25" s="17">
        <v>0</v>
      </c>
      <c r="D25" s="17">
        <f t="shared" si="6"/>
        <v>2.7620199660743583E-2</v>
      </c>
      <c r="E25" s="17">
        <v>0</v>
      </c>
      <c r="F25" s="17">
        <f t="shared" si="6"/>
        <v>3.7935750787634649E-2</v>
      </c>
      <c r="G25" s="17">
        <f t="shared" si="6"/>
        <v>5.1290150494159928E-2</v>
      </c>
      <c r="H25" s="65">
        <f t="shared" si="6"/>
        <v>4.960489696770997E-2</v>
      </c>
      <c r="I25" s="66"/>
    </row>
    <row r="26" spans="1:9">
      <c r="A26" s="32" t="s">
        <v>96</v>
      </c>
      <c r="B26" s="17">
        <v>0</v>
      </c>
      <c r="C26" s="17">
        <v>0</v>
      </c>
      <c r="D26" s="17">
        <f t="shared" ref="B26:H26" si="7">D16/D7</f>
        <v>1.7362121042622216E-2</v>
      </c>
      <c r="E26" s="17">
        <f t="shared" si="7"/>
        <v>1.2622226224513535E-2</v>
      </c>
      <c r="F26" s="17">
        <f t="shared" si="7"/>
        <v>2.4581858560621835E-2</v>
      </c>
      <c r="G26" s="17">
        <f t="shared" si="7"/>
        <v>4.3918918918918921E-2</v>
      </c>
      <c r="H26" s="65">
        <f t="shared" si="7"/>
        <v>2.5138208362498748E-2</v>
      </c>
      <c r="I26" s="66"/>
    </row>
    <row r="27" spans="1:9">
      <c r="A27" s="32" t="s">
        <v>92</v>
      </c>
      <c r="B27" s="17">
        <f t="shared" ref="B27:H27" si="8">B17/B8</f>
        <v>5.455152060799788E-2</v>
      </c>
      <c r="C27" s="17">
        <f t="shared" si="8"/>
        <v>4.2125876523510776E-2</v>
      </c>
      <c r="D27" s="17">
        <f t="shared" si="8"/>
        <v>1.5816981401162743E-2</v>
      </c>
      <c r="E27" s="17">
        <f t="shared" si="8"/>
        <v>8.270025746092759E-3</v>
      </c>
      <c r="F27" s="17">
        <f t="shared" si="8"/>
        <v>2.0433312990000469E-2</v>
      </c>
      <c r="G27" s="17">
        <f t="shared" si="8"/>
        <v>4.1097483576624141E-2</v>
      </c>
      <c r="H27" s="65">
        <f t="shared" si="8"/>
        <v>2.8852409610953693E-2</v>
      </c>
      <c r="I27" s="66"/>
    </row>
    <row r="29" spans="1:9">
      <c r="B29" s="43" t="s">
        <v>98</v>
      </c>
      <c r="C29" s="43"/>
      <c r="D29" s="43"/>
      <c r="E29" s="43"/>
      <c r="F29" s="43"/>
      <c r="G29" s="43"/>
    </row>
    <row r="30" spans="1:9">
      <c r="A30" s="37"/>
      <c r="B30" s="40" t="s">
        <v>84</v>
      </c>
      <c r="C30" s="41"/>
      <c r="D30" s="41"/>
      <c r="E30" s="41"/>
      <c r="F30" s="41"/>
      <c r="G30" s="42"/>
    </row>
    <row r="31" spans="1:9">
      <c r="A31" s="36" t="s">
        <v>85</v>
      </c>
      <c r="B31" s="17" t="s">
        <v>86</v>
      </c>
      <c r="C31" s="17" t="s">
        <v>87</v>
      </c>
      <c r="D31" s="17" t="s">
        <v>88</v>
      </c>
      <c r="E31" s="17" t="s">
        <v>89</v>
      </c>
      <c r="F31" s="32" t="s">
        <v>90</v>
      </c>
      <c r="G31" s="17" t="s">
        <v>91</v>
      </c>
    </row>
    <row r="32" spans="1:9">
      <c r="A32" s="32" t="s">
        <v>93</v>
      </c>
      <c r="B32" s="17">
        <v>20.407692310000002</v>
      </c>
      <c r="C32" s="17">
        <v>10.46848739</v>
      </c>
      <c r="D32" s="17">
        <v>4.676767677</v>
      </c>
      <c r="E32" s="17">
        <v>2.371345029</v>
      </c>
      <c r="F32" s="32">
        <v>4.126614987</v>
      </c>
      <c r="G32" s="17">
        <v>6.7889060089999997</v>
      </c>
    </row>
    <row r="33" spans="1:9">
      <c r="A33" s="32" t="s">
        <v>94</v>
      </c>
      <c r="B33" s="17">
        <v>8.5091225020000003</v>
      </c>
      <c r="C33" s="17">
        <v>14.914893620000001</v>
      </c>
      <c r="D33" s="17">
        <v>3.153465347</v>
      </c>
      <c r="E33" s="17">
        <v>3.0582010579999999</v>
      </c>
      <c r="F33" s="32">
        <v>3.5926829269999998</v>
      </c>
      <c r="G33" s="17">
        <v>2.286267606</v>
      </c>
    </row>
    <row r="34" spans="1:9">
      <c r="A34" s="32" t="s">
        <v>95</v>
      </c>
      <c r="B34" s="17">
        <v>20.620253160000001</v>
      </c>
      <c r="C34" s="17">
        <v>0</v>
      </c>
      <c r="D34" s="17">
        <v>5.48</v>
      </c>
      <c r="E34" s="17">
        <v>0</v>
      </c>
      <c r="F34" s="32">
        <v>6.6686602869999998</v>
      </c>
      <c r="G34" s="17">
        <v>6.3760907500000004</v>
      </c>
    </row>
    <row r="35" spans="1:9">
      <c r="A35" s="32" t="s">
        <v>96</v>
      </c>
      <c r="B35" s="17">
        <v>0</v>
      </c>
      <c r="C35" s="17">
        <v>0</v>
      </c>
      <c r="D35" s="17">
        <v>3.6777251180000001</v>
      </c>
      <c r="E35" s="17">
        <v>2.6869009579999998</v>
      </c>
      <c r="F35" s="32">
        <v>4.6851851849999999</v>
      </c>
      <c r="G35" s="17">
        <v>6.0083025829999999</v>
      </c>
    </row>
    <row r="36" spans="1:9">
      <c r="A36" s="32" t="s">
        <v>92</v>
      </c>
      <c r="B36" s="17">
        <f>((B32*B41)+(B33*B42)+(B34*B43)+(B35*B44))/SUM(B41:B44)</f>
        <v>12.661538460365813</v>
      </c>
      <c r="C36" s="17">
        <f t="shared" ref="C36:G36" si="9">((C32*C41)+(C33*C42)+(C34*C43)+(C35*C44))/SUM(C41:C44)</f>
        <v>11.201754382315789</v>
      </c>
      <c r="D36" s="17">
        <f t="shared" si="9"/>
        <v>4.3683966635653384</v>
      </c>
      <c r="E36" s="17">
        <f t="shared" si="9"/>
        <v>2.7109955420133729</v>
      </c>
      <c r="F36" s="17">
        <f t="shared" si="9"/>
        <v>5.1012976139937214</v>
      </c>
      <c r="G36" s="17">
        <f t="shared" si="9"/>
        <v>4.322259136274349</v>
      </c>
      <c r="H36" t="str">
        <f>"Total Average Duration: "&amp;ROUND((B36*B45+C36*C45+D36*D45+E36*E45+F36*F45+G36*G45)/SUM(B45:G45),3)</f>
        <v>Total Average Duration: 5.857</v>
      </c>
    </row>
    <row r="38" spans="1:9">
      <c r="B38" s="43" t="s">
        <v>99</v>
      </c>
      <c r="C38" s="43"/>
      <c r="D38" s="43"/>
      <c r="E38" s="43"/>
      <c r="F38" s="43"/>
      <c r="G38" s="43"/>
    </row>
    <row r="39" spans="1:9">
      <c r="A39" s="37"/>
      <c r="B39" s="40" t="s">
        <v>84</v>
      </c>
      <c r="C39" s="41"/>
      <c r="D39" s="41"/>
      <c r="E39" s="41"/>
      <c r="F39" s="41"/>
      <c r="G39" s="42"/>
    </row>
    <row r="40" spans="1:9">
      <c r="A40" s="36" t="s">
        <v>85</v>
      </c>
      <c r="B40" s="17" t="s">
        <v>86</v>
      </c>
      <c r="C40" s="17" t="s">
        <v>87</v>
      </c>
      <c r="D40" s="17" t="s">
        <v>88</v>
      </c>
      <c r="E40" s="17" t="s">
        <v>89</v>
      </c>
      <c r="F40" s="32" t="s">
        <v>90</v>
      </c>
      <c r="G40" s="17" t="s">
        <v>91</v>
      </c>
    </row>
    <row r="41" spans="1:9">
      <c r="A41" s="32" t="s">
        <v>93</v>
      </c>
      <c r="B41" s="17">
        <v>130</v>
      </c>
      <c r="C41" s="17">
        <v>952</v>
      </c>
      <c r="D41" s="17">
        <v>396</v>
      </c>
      <c r="E41" s="17">
        <v>342</v>
      </c>
      <c r="F41" s="32">
        <v>387</v>
      </c>
      <c r="G41" s="17">
        <v>649</v>
      </c>
    </row>
    <row r="42" spans="1:9">
      <c r="A42" s="32" t="s">
        <v>94</v>
      </c>
      <c r="B42" s="17">
        <v>1151</v>
      </c>
      <c r="C42" s="17">
        <v>188</v>
      </c>
      <c r="D42" s="17">
        <v>404</v>
      </c>
      <c r="E42" s="17">
        <v>378</v>
      </c>
      <c r="F42" s="32">
        <v>410</v>
      </c>
      <c r="G42" s="17">
        <v>2840</v>
      </c>
    </row>
    <row r="43" spans="1:9">
      <c r="A43" s="32" t="s">
        <v>95</v>
      </c>
      <c r="B43" s="17">
        <v>474</v>
      </c>
      <c r="C43" s="17">
        <v>0</v>
      </c>
      <c r="D43" s="17">
        <v>725</v>
      </c>
      <c r="E43" s="17">
        <v>0</v>
      </c>
      <c r="F43" s="32">
        <v>836</v>
      </c>
      <c r="G43" s="17">
        <v>1146</v>
      </c>
    </row>
    <row r="44" spans="1:9">
      <c r="A44" s="32" t="s">
        <v>96</v>
      </c>
      <c r="B44" s="17">
        <v>0</v>
      </c>
      <c r="C44" s="17">
        <v>0</v>
      </c>
      <c r="D44" s="17">
        <v>633</v>
      </c>
      <c r="E44" s="17">
        <v>626</v>
      </c>
      <c r="F44" s="32">
        <v>756</v>
      </c>
      <c r="G44" s="17">
        <v>1084</v>
      </c>
    </row>
    <row r="45" spans="1:9">
      <c r="A45" s="32" t="s">
        <v>92</v>
      </c>
      <c r="B45" s="17">
        <f>SUM(B41:B44)</f>
        <v>1755</v>
      </c>
      <c r="C45" s="17">
        <f t="shared" ref="C45:G45" si="10">SUM(C41:C44)</f>
        <v>1140</v>
      </c>
      <c r="D45" s="17">
        <f t="shared" si="10"/>
        <v>2158</v>
      </c>
      <c r="E45" s="17">
        <f t="shared" si="10"/>
        <v>1346</v>
      </c>
      <c r="F45" s="17">
        <f t="shared" si="10"/>
        <v>2389</v>
      </c>
      <c r="G45" s="17">
        <f t="shared" si="10"/>
        <v>5719</v>
      </c>
      <c r="H45" s="1" t="str">
        <f>"Total Number of Bus ''Views'': "&amp;SUM(B45:G45)</f>
        <v>Total Number of Bus ''Views'': 14507</v>
      </c>
    </row>
    <row r="48" spans="1:9">
      <c r="A48" s="24"/>
      <c r="B48" s="40" t="s">
        <v>100</v>
      </c>
      <c r="C48" s="41"/>
      <c r="D48" s="41"/>
      <c r="E48" s="41"/>
      <c r="F48" s="41"/>
      <c r="G48" s="41"/>
      <c r="H48" s="41"/>
      <c r="I48" s="42"/>
    </row>
    <row r="49" spans="1:11">
      <c r="A49" s="23" t="s">
        <v>101</v>
      </c>
      <c r="B49" s="19">
        <v>0</v>
      </c>
      <c r="C49" s="19">
        <v>1</v>
      </c>
      <c r="D49" s="19">
        <v>2</v>
      </c>
      <c r="E49" s="19">
        <v>3</v>
      </c>
      <c r="F49" s="19">
        <v>4</v>
      </c>
      <c r="G49" s="19">
        <v>5</v>
      </c>
      <c r="H49" s="21" t="s">
        <v>102</v>
      </c>
      <c r="I49" s="18" t="s">
        <v>103</v>
      </c>
    </row>
    <row r="50" spans="1:11">
      <c r="A50" s="19">
        <v>0</v>
      </c>
      <c r="B50" s="19">
        <v>174622</v>
      </c>
      <c r="C50" s="19">
        <v>6907</v>
      </c>
      <c r="D50" s="19">
        <v>1452</v>
      </c>
      <c r="E50" s="19">
        <v>432</v>
      </c>
      <c r="F50" s="19">
        <v>113</v>
      </c>
      <c r="G50" s="19">
        <v>45</v>
      </c>
      <c r="H50" s="19">
        <v>29</v>
      </c>
      <c r="I50" s="17">
        <f>IF(SUM(B50:H50)=0, "", SUM(B50:H50))</f>
        <v>183600</v>
      </c>
    </row>
    <row r="51" spans="1:11">
      <c r="A51" s="19">
        <v>1</v>
      </c>
      <c r="B51" s="19">
        <v>178369</v>
      </c>
      <c r="C51" s="19">
        <v>4386</v>
      </c>
      <c r="D51" s="19">
        <v>662</v>
      </c>
      <c r="E51" s="19">
        <v>156</v>
      </c>
      <c r="F51" s="19">
        <v>21</v>
      </c>
      <c r="G51" s="19">
        <v>4</v>
      </c>
      <c r="H51" s="19">
        <v>2</v>
      </c>
      <c r="I51" s="17">
        <f t="shared" ref="I51:I80" si="11">IF(SUM(B51:H51)=0, "", SUM(B51:H51))</f>
        <v>183600</v>
      </c>
    </row>
    <row r="52" spans="1:11">
      <c r="A52" s="19">
        <v>2</v>
      </c>
      <c r="B52" s="19">
        <v>179891</v>
      </c>
      <c r="C52" s="19">
        <v>3213</v>
      </c>
      <c r="D52" s="19">
        <v>419</v>
      </c>
      <c r="E52" s="19">
        <v>61</v>
      </c>
      <c r="F52" s="19">
        <v>9</v>
      </c>
      <c r="G52" s="19">
        <v>6</v>
      </c>
      <c r="H52" s="19">
        <v>1</v>
      </c>
      <c r="I52" s="17">
        <f t="shared" si="11"/>
        <v>183600</v>
      </c>
    </row>
    <row r="53" spans="1:11">
      <c r="A53" s="19">
        <v>3</v>
      </c>
      <c r="B53" s="19">
        <v>180675</v>
      </c>
      <c r="C53" s="19">
        <v>2722</v>
      </c>
      <c r="D53" s="19">
        <v>163</v>
      </c>
      <c r="E53" s="19">
        <v>36</v>
      </c>
      <c r="F53" s="19">
        <v>4</v>
      </c>
      <c r="G53" s="19">
        <v>0</v>
      </c>
      <c r="H53" s="19">
        <v>0</v>
      </c>
      <c r="I53" s="17">
        <f t="shared" si="11"/>
        <v>183600</v>
      </c>
    </row>
    <row r="54" spans="1:11">
      <c r="A54" s="19">
        <v>4</v>
      </c>
      <c r="B54" s="19">
        <v>175102</v>
      </c>
      <c r="C54" s="19">
        <v>2350</v>
      </c>
      <c r="D54" s="19">
        <v>179</v>
      </c>
      <c r="E54" s="19">
        <v>42</v>
      </c>
      <c r="F54" s="19">
        <v>29</v>
      </c>
      <c r="G54" s="19">
        <v>5</v>
      </c>
      <c r="H54" s="19">
        <v>1</v>
      </c>
      <c r="I54" s="17">
        <f t="shared" si="11"/>
        <v>177708</v>
      </c>
    </row>
    <row r="55" spans="1:11">
      <c r="A55" s="19">
        <v>5</v>
      </c>
      <c r="B55" s="19">
        <v>173848</v>
      </c>
      <c r="C55" s="19">
        <v>2467</v>
      </c>
      <c r="D55" s="19">
        <v>81</v>
      </c>
      <c r="E55" s="19">
        <v>4</v>
      </c>
      <c r="F55" s="19">
        <v>0</v>
      </c>
      <c r="G55" s="19">
        <v>0</v>
      </c>
      <c r="H55" s="19">
        <v>0</v>
      </c>
      <c r="I55" s="17">
        <f t="shared" si="11"/>
        <v>176400</v>
      </c>
    </row>
    <row r="56" spans="1:11">
      <c r="A56" s="19">
        <v>6</v>
      </c>
      <c r="B56" s="19">
        <v>167412</v>
      </c>
      <c r="C56" s="19">
        <v>5917</v>
      </c>
      <c r="D56" s="19">
        <v>727</v>
      </c>
      <c r="E56" s="19">
        <v>180</v>
      </c>
      <c r="F56" s="19">
        <v>84</v>
      </c>
      <c r="G56" s="19">
        <v>40</v>
      </c>
      <c r="H56" s="19">
        <v>108</v>
      </c>
      <c r="I56" s="17">
        <f t="shared" si="11"/>
        <v>174468</v>
      </c>
    </row>
    <row r="57" spans="1:11">
      <c r="A57" s="19">
        <v>7</v>
      </c>
      <c r="B57" s="19">
        <v>137519</v>
      </c>
      <c r="C57" s="19">
        <v>15970</v>
      </c>
      <c r="D57" s="19">
        <v>4784</v>
      </c>
      <c r="E57" s="19">
        <v>1965</v>
      </c>
      <c r="F57" s="19">
        <v>836</v>
      </c>
      <c r="G57" s="19">
        <v>205</v>
      </c>
      <c r="H57" s="19">
        <v>101</v>
      </c>
      <c r="I57" s="17">
        <f t="shared" si="11"/>
        <v>161380</v>
      </c>
    </row>
    <row r="58" spans="1:11">
      <c r="A58" s="19">
        <v>8</v>
      </c>
      <c r="B58" s="19">
        <v>119628</v>
      </c>
      <c r="C58" s="19">
        <v>20854</v>
      </c>
      <c r="D58" s="19">
        <v>6029</v>
      </c>
      <c r="E58" s="19">
        <v>1935</v>
      </c>
      <c r="F58" s="19">
        <v>730</v>
      </c>
      <c r="G58" s="19">
        <v>329</v>
      </c>
      <c r="H58" s="19">
        <v>211</v>
      </c>
      <c r="I58" s="17">
        <f t="shared" si="11"/>
        <v>149716</v>
      </c>
    </row>
    <row r="59" spans="1:11">
      <c r="A59" s="19">
        <v>9</v>
      </c>
      <c r="B59" s="19">
        <v>109879</v>
      </c>
      <c r="C59" s="19">
        <v>21685</v>
      </c>
      <c r="D59" s="19">
        <v>7082</v>
      </c>
      <c r="E59" s="19">
        <v>3111</v>
      </c>
      <c r="F59" s="19">
        <v>1565</v>
      </c>
      <c r="G59" s="19">
        <v>885</v>
      </c>
      <c r="H59" s="19">
        <v>1127</v>
      </c>
      <c r="I59" s="17">
        <f t="shared" si="11"/>
        <v>145334</v>
      </c>
    </row>
    <row r="60" spans="1:11">
      <c r="A60" s="19">
        <v>10</v>
      </c>
      <c r="B60" s="19">
        <v>106256</v>
      </c>
      <c r="C60" s="19">
        <v>22215</v>
      </c>
      <c r="D60" s="19">
        <v>7973</v>
      </c>
      <c r="E60" s="19">
        <v>3745</v>
      </c>
      <c r="F60" s="19">
        <v>2009</v>
      </c>
      <c r="G60" s="19">
        <v>952</v>
      </c>
      <c r="H60" s="19">
        <v>850</v>
      </c>
      <c r="I60" s="17">
        <f t="shared" si="11"/>
        <v>144000</v>
      </c>
    </row>
    <row r="61" spans="1:11">
      <c r="A61" s="19">
        <v>11</v>
      </c>
      <c r="B61" s="19">
        <v>94692</v>
      </c>
      <c r="C61" s="19">
        <v>25391</v>
      </c>
      <c r="D61" s="19">
        <v>9076</v>
      </c>
      <c r="E61" s="19">
        <v>3543</v>
      </c>
      <c r="F61" s="19">
        <v>1546</v>
      </c>
      <c r="G61" s="19">
        <v>718</v>
      </c>
      <c r="H61" s="19">
        <v>743</v>
      </c>
      <c r="I61" s="17">
        <f t="shared" si="11"/>
        <v>135709</v>
      </c>
    </row>
    <row r="62" spans="1:11">
      <c r="A62" s="19">
        <v>12</v>
      </c>
      <c r="B62" s="19">
        <v>69137</v>
      </c>
      <c r="C62" s="19">
        <v>20254</v>
      </c>
      <c r="D62" s="19">
        <v>10112</v>
      </c>
      <c r="E62" s="19">
        <v>5543</v>
      </c>
      <c r="F62" s="19">
        <v>3223</v>
      </c>
      <c r="G62" s="19">
        <v>1879</v>
      </c>
      <c r="H62" s="19">
        <v>1947</v>
      </c>
      <c r="I62" s="17">
        <f t="shared" si="11"/>
        <v>112095</v>
      </c>
    </row>
    <row r="63" spans="1:11">
      <c r="A63" s="19">
        <v>13</v>
      </c>
      <c r="B63" s="19">
        <v>62135</v>
      </c>
      <c r="C63" s="19">
        <v>19288</v>
      </c>
      <c r="D63" s="19">
        <v>9388</v>
      </c>
      <c r="E63" s="19">
        <v>5178</v>
      </c>
      <c r="F63" s="19">
        <v>2628</v>
      </c>
      <c r="G63" s="19">
        <v>1517</v>
      </c>
      <c r="H63" s="19">
        <v>1702</v>
      </c>
      <c r="I63" s="17">
        <f t="shared" si="11"/>
        <v>101836</v>
      </c>
    </row>
    <row r="64" spans="1:11">
      <c r="A64" s="19">
        <v>14</v>
      </c>
      <c r="B64" s="19">
        <v>62458</v>
      </c>
      <c r="C64" s="19">
        <v>17529</v>
      </c>
      <c r="D64" s="19">
        <v>8118</v>
      </c>
      <c r="E64" s="19">
        <v>3386</v>
      </c>
      <c r="F64" s="19">
        <v>1404</v>
      </c>
      <c r="G64" s="19">
        <v>503</v>
      </c>
      <c r="H64" s="19">
        <v>276</v>
      </c>
      <c r="I64" s="17">
        <f t="shared" si="11"/>
        <v>93674</v>
      </c>
      <c r="K64" t="s">
        <v>104</v>
      </c>
    </row>
    <row r="65" spans="1:9">
      <c r="A65" s="19">
        <v>15</v>
      </c>
      <c r="B65" s="19">
        <v>69121</v>
      </c>
      <c r="C65" s="19">
        <v>24803</v>
      </c>
      <c r="D65" s="19">
        <v>13692</v>
      </c>
      <c r="E65" s="19">
        <v>7849</v>
      </c>
      <c r="F65" s="19">
        <v>4626</v>
      </c>
      <c r="G65" s="19">
        <v>2574</v>
      </c>
      <c r="H65" s="19">
        <v>2801</v>
      </c>
      <c r="I65" s="17">
        <f t="shared" si="11"/>
        <v>125466</v>
      </c>
    </row>
    <row r="66" spans="1:9">
      <c r="A66" s="19">
        <v>16</v>
      </c>
      <c r="B66" s="19">
        <v>75353</v>
      </c>
      <c r="C66" s="19">
        <v>30079</v>
      </c>
      <c r="D66" s="19">
        <v>16084</v>
      </c>
      <c r="E66" s="19">
        <v>9051</v>
      </c>
      <c r="F66" s="19">
        <v>5103</v>
      </c>
      <c r="G66" s="19">
        <v>2853</v>
      </c>
      <c r="H66" s="19">
        <v>3137</v>
      </c>
      <c r="I66" s="17">
        <f t="shared" si="11"/>
        <v>141660</v>
      </c>
    </row>
    <row r="67" spans="1:9">
      <c r="A67" s="19">
        <v>17</v>
      </c>
      <c r="B67" s="19">
        <v>104502</v>
      </c>
      <c r="C67" s="19">
        <v>40522</v>
      </c>
      <c r="D67" s="19">
        <v>19966</v>
      </c>
      <c r="E67" s="19">
        <v>10317</v>
      </c>
      <c r="F67" s="19">
        <v>5354</v>
      </c>
      <c r="G67" s="19">
        <v>2564</v>
      </c>
      <c r="H67" s="19">
        <v>2475</v>
      </c>
      <c r="I67" s="17">
        <f t="shared" si="11"/>
        <v>185700</v>
      </c>
    </row>
    <row r="68" spans="1:9">
      <c r="A68" s="19">
        <v>18</v>
      </c>
      <c r="B68" s="19">
        <v>111905</v>
      </c>
      <c r="C68" s="19">
        <v>36664</v>
      </c>
      <c r="D68" s="19">
        <v>17916</v>
      </c>
      <c r="E68" s="19">
        <v>9711</v>
      </c>
      <c r="F68" s="19">
        <v>5373</v>
      </c>
      <c r="G68" s="19">
        <v>2880</v>
      </c>
      <c r="H68" s="19">
        <v>2751</v>
      </c>
      <c r="I68" s="17">
        <f t="shared" si="11"/>
        <v>187200</v>
      </c>
    </row>
    <row r="69" spans="1:9">
      <c r="A69" s="19">
        <v>19</v>
      </c>
      <c r="B69" s="19">
        <v>130288</v>
      </c>
      <c r="C69" s="19">
        <v>31774</v>
      </c>
      <c r="D69" s="19">
        <v>13631</v>
      </c>
      <c r="E69" s="19">
        <v>6413</v>
      </c>
      <c r="F69" s="19">
        <v>2675</v>
      </c>
      <c r="G69" s="19">
        <v>1275</v>
      </c>
      <c r="H69" s="19">
        <v>1144</v>
      </c>
      <c r="I69" s="17">
        <f t="shared" si="11"/>
        <v>187200</v>
      </c>
    </row>
    <row r="70" spans="1:9">
      <c r="A70" s="19">
        <v>20</v>
      </c>
      <c r="B70" s="19">
        <v>135115</v>
      </c>
      <c r="C70" s="19">
        <v>28865</v>
      </c>
      <c r="D70" s="19">
        <v>11215</v>
      </c>
      <c r="E70" s="19">
        <v>4790</v>
      </c>
      <c r="F70" s="19">
        <v>2324</v>
      </c>
      <c r="G70" s="19">
        <v>807</v>
      </c>
      <c r="H70" s="19">
        <v>569</v>
      </c>
      <c r="I70" s="17">
        <f t="shared" si="11"/>
        <v>183685</v>
      </c>
    </row>
    <row r="71" spans="1:9">
      <c r="A71" s="19">
        <v>21</v>
      </c>
      <c r="B71" s="19">
        <v>154269</v>
      </c>
      <c r="C71" s="19">
        <v>19045</v>
      </c>
      <c r="D71" s="19">
        <v>6498</v>
      </c>
      <c r="E71" s="19">
        <v>2242</v>
      </c>
      <c r="F71" s="19">
        <v>874</v>
      </c>
      <c r="G71" s="19">
        <v>375</v>
      </c>
      <c r="H71" s="19">
        <v>297</v>
      </c>
      <c r="I71" s="17">
        <f t="shared" si="11"/>
        <v>183600</v>
      </c>
    </row>
    <row r="72" spans="1:9">
      <c r="A72" s="19">
        <v>22</v>
      </c>
      <c r="B72" s="19">
        <v>163211</v>
      </c>
      <c r="C72" s="19">
        <v>14656</v>
      </c>
      <c r="D72" s="19">
        <v>3903</v>
      </c>
      <c r="E72" s="19">
        <v>1082</v>
      </c>
      <c r="F72" s="19">
        <v>429</v>
      </c>
      <c r="G72" s="19">
        <v>213</v>
      </c>
      <c r="H72" s="19">
        <v>106</v>
      </c>
      <c r="I72" s="17">
        <f t="shared" si="11"/>
        <v>183600</v>
      </c>
    </row>
    <row r="73" spans="1:9">
      <c r="A73" s="19">
        <v>23</v>
      </c>
      <c r="B73" s="19">
        <v>169621</v>
      </c>
      <c r="C73" s="19">
        <v>9980</v>
      </c>
      <c r="D73" s="19">
        <v>2610</v>
      </c>
      <c r="E73" s="19">
        <v>801</v>
      </c>
      <c r="F73" s="19">
        <v>308</v>
      </c>
      <c r="G73" s="19">
        <v>130</v>
      </c>
      <c r="H73" s="19">
        <v>150</v>
      </c>
      <c r="I73" s="17">
        <f t="shared" si="11"/>
        <v>183600</v>
      </c>
    </row>
    <row r="74" spans="1:9">
      <c r="A74" s="21" t="s">
        <v>92</v>
      </c>
      <c r="B74" s="19">
        <f>SUM(B50:B73)</f>
        <v>3105008</v>
      </c>
      <c r="C74" s="19">
        <f t="shared" ref="C74:I74" si="12">SUM(C50:C73)</f>
        <v>427536</v>
      </c>
      <c r="D74" s="19">
        <f t="shared" si="12"/>
        <v>171760</v>
      </c>
      <c r="E74" s="19">
        <f t="shared" si="12"/>
        <v>81573</v>
      </c>
      <c r="F74" s="19">
        <f t="shared" si="12"/>
        <v>41267</v>
      </c>
      <c r="G74" s="19">
        <f t="shared" si="12"/>
        <v>20759</v>
      </c>
      <c r="H74" s="19">
        <f t="shared" si="12"/>
        <v>20528</v>
      </c>
      <c r="I74" s="19">
        <f t="shared" si="12"/>
        <v>3868431</v>
      </c>
    </row>
    <row r="75" spans="1:9">
      <c r="I75" t="str">
        <f t="shared" si="11"/>
        <v/>
      </c>
    </row>
    <row r="76" spans="1:9">
      <c r="B76" s="40" t="s">
        <v>100</v>
      </c>
      <c r="C76" s="41"/>
      <c r="D76" s="41"/>
      <c r="E76" s="41"/>
      <c r="F76" s="41"/>
      <c r="G76" s="41"/>
      <c r="H76" s="41"/>
      <c r="I76" s="42"/>
    </row>
    <row r="77" spans="1:9">
      <c r="A77" s="16" t="s">
        <v>105</v>
      </c>
      <c r="B77" s="26">
        <v>0</v>
      </c>
      <c r="C77" s="26">
        <v>1</v>
      </c>
      <c r="D77" s="26">
        <v>2</v>
      </c>
      <c r="E77" s="26">
        <v>3</v>
      </c>
      <c r="F77" s="26">
        <v>4</v>
      </c>
      <c r="G77" s="26">
        <v>5</v>
      </c>
      <c r="H77" s="27" t="s">
        <v>102</v>
      </c>
      <c r="I77" s="18" t="s">
        <v>103</v>
      </c>
    </row>
    <row r="78" spans="1:9">
      <c r="A78" s="22" t="s">
        <v>106</v>
      </c>
      <c r="B78" s="19">
        <v>1242527</v>
      </c>
      <c r="C78" s="19">
        <v>294302</v>
      </c>
      <c r="D78" s="19">
        <v>122543</v>
      </c>
      <c r="E78" s="19">
        <v>58906</v>
      </c>
      <c r="F78" s="19">
        <v>29721</v>
      </c>
      <c r="G78" s="19">
        <v>14976</v>
      </c>
      <c r="H78" s="19">
        <v>15491</v>
      </c>
      <c r="I78" s="25">
        <f t="shared" si="11"/>
        <v>1778466</v>
      </c>
    </row>
    <row r="79" spans="1:9">
      <c r="A79" s="22" t="s">
        <v>107</v>
      </c>
      <c r="B79" s="19">
        <v>1862481</v>
      </c>
      <c r="C79" s="19">
        <v>133234</v>
      </c>
      <c r="D79" s="19">
        <v>49217</v>
      </c>
      <c r="E79" s="19">
        <v>22667</v>
      </c>
      <c r="F79" s="19">
        <v>11546</v>
      </c>
      <c r="G79" s="19">
        <v>5783</v>
      </c>
      <c r="H79" s="19">
        <v>5037</v>
      </c>
      <c r="I79" s="25">
        <f t="shared" si="11"/>
        <v>2089965</v>
      </c>
    </row>
    <row r="80" spans="1:9">
      <c r="A80" s="16" t="s">
        <v>92</v>
      </c>
      <c r="B80" s="28">
        <f>SUM(B78:B79)</f>
        <v>3105008</v>
      </c>
      <c r="C80" s="28">
        <f t="shared" ref="C80:I80" si="13">SUM(C78:C79)</f>
        <v>427536</v>
      </c>
      <c r="D80" s="28">
        <f t="shared" si="13"/>
        <v>171760</v>
      </c>
      <c r="E80" s="28">
        <f t="shared" si="13"/>
        <v>81573</v>
      </c>
      <c r="F80" s="28">
        <f t="shared" si="13"/>
        <v>41267</v>
      </c>
      <c r="G80" s="28">
        <f t="shared" si="13"/>
        <v>20759</v>
      </c>
      <c r="H80" s="28">
        <f t="shared" si="13"/>
        <v>20528</v>
      </c>
      <c r="I80" s="25">
        <f t="shared" si="11"/>
        <v>3868431</v>
      </c>
    </row>
    <row r="82" spans="1:11">
      <c r="B82" s="40" t="s">
        <v>100</v>
      </c>
      <c r="C82" s="41"/>
      <c r="D82" s="41"/>
      <c r="E82" s="41"/>
      <c r="F82" s="41"/>
      <c r="G82" s="41"/>
      <c r="H82" s="41"/>
      <c r="I82" s="42"/>
      <c r="K82" t="s">
        <v>108</v>
      </c>
    </row>
    <row r="83" spans="1:11">
      <c r="A83" s="20" t="s">
        <v>109</v>
      </c>
      <c r="B83" s="28">
        <v>0</v>
      </c>
      <c r="C83" s="28">
        <v>1</v>
      </c>
      <c r="D83" s="28">
        <v>2</v>
      </c>
      <c r="E83" s="28">
        <v>3</v>
      </c>
      <c r="F83" s="28">
        <v>4</v>
      </c>
      <c r="G83" s="28">
        <v>5</v>
      </c>
      <c r="H83" s="35" t="s">
        <v>102</v>
      </c>
      <c r="I83" s="33" t="s">
        <v>103</v>
      </c>
    </row>
    <row r="84" spans="1:11">
      <c r="A84" s="20" t="s">
        <v>110</v>
      </c>
      <c r="B84" s="19">
        <v>185334</v>
      </c>
      <c r="C84" s="19">
        <v>63286</v>
      </c>
      <c r="D84" s="19">
        <v>32369</v>
      </c>
      <c r="E84" s="19">
        <v>18150</v>
      </c>
      <c r="F84" s="19">
        <v>10059</v>
      </c>
      <c r="G84" s="19">
        <v>5273</v>
      </c>
      <c r="H84" s="19">
        <v>5395</v>
      </c>
      <c r="I84" s="29">
        <f t="shared" ref="I84:I88" si="14">IF(SUM(B84:H84)=0, "", SUM(B84:H84))</f>
        <v>319866</v>
      </c>
    </row>
    <row r="85" spans="1:11">
      <c r="A85" s="20" t="s">
        <v>111</v>
      </c>
      <c r="B85" s="19">
        <v>898133</v>
      </c>
      <c r="C85" s="19">
        <v>185387</v>
      </c>
      <c r="D85" s="19">
        <v>87808</v>
      </c>
      <c r="E85" s="19">
        <v>44416</v>
      </c>
      <c r="F85" s="19">
        <v>23164</v>
      </c>
      <c r="G85" s="19">
        <v>12355</v>
      </c>
      <c r="H85" s="19">
        <v>12182</v>
      </c>
      <c r="I85" s="25">
        <f t="shared" si="14"/>
        <v>1263445</v>
      </c>
    </row>
    <row r="86" spans="1:11">
      <c r="A86" s="20" t="s">
        <v>112</v>
      </c>
      <c r="B86" s="19">
        <v>1391812</v>
      </c>
      <c r="C86" s="19">
        <v>138548</v>
      </c>
      <c r="D86" s="19">
        <v>42331</v>
      </c>
      <c r="E86" s="19">
        <v>16058</v>
      </c>
      <c r="F86" s="19">
        <v>6647</v>
      </c>
      <c r="G86" s="19">
        <v>2712</v>
      </c>
      <c r="H86" s="19">
        <v>2643</v>
      </c>
      <c r="I86" s="25">
        <f t="shared" si="14"/>
        <v>1600751</v>
      </c>
    </row>
    <row r="87" spans="1:11">
      <c r="A87" s="34" t="s">
        <v>113</v>
      </c>
      <c r="B87" s="30">
        <v>629729</v>
      </c>
      <c r="C87" s="30">
        <v>40315</v>
      </c>
      <c r="D87" s="30">
        <v>9252</v>
      </c>
      <c r="E87" s="30">
        <v>2949</v>
      </c>
      <c r="F87" s="30">
        <v>1397</v>
      </c>
      <c r="G87" s="30">
        <v>419</v>
      </c>
      <c r="H87" s="30">
        <v>308</v>
      </c>
      <c r="I87" s="31">
        <f t="shared" si="14"/>
        <v>684369</v>
      </c>
    </row>
    <row r="88" spans="1:11">
      <c r="A88" s="16" t="s">
        <v>92</v>
      </c>
      <c r="B88" s="17">
        <f>SUM(B84:B87)</f>
        <v>3105008</v>
      </c>
      <c r="C88" s="17">
        <f t="shared" ref="C88:H88" si="15">SUM(C84:C87)</f>
        <v>427536</v>
      </c>
      <c r="D88" s="17">
        <f t="shared" si="15"/>
        <v>171760</v>
      </c>
      <c r="E88" s="17">
        <f t="shared" si="15"/>
        <v>81573</v>
      </c>
      <c r="F88" s="17">
        <f t="shared" si="15"/>
        <v>41267</v>
      </c>
      <c r="G88" s="17">
        <f t="shared" si="15"/>
        <v>20759</v>
      </c>
      <c r="H88" s="32">
        <f t="shared" si="15"/>
        <v>20528</v>
      </c>
      <c r="I88" s="17">
        <f t="shared" si="14"/>
        <v>3868431</v>
      </c>
    </row>
    <row r="90" spans="1:11">
      <c r="B90" s="40" t="s">
        <v>114</v>
      </c>
      <c r="C90" s="41"/>
      <c r="D90" s="41"/>
      <c r="E90" s="41"/>
      <c r="F90" s="41"/>
      <c r="G90" s="41"/>
      <c r="H90" s="41"/>
      <c r="I90" s="42"/>
    </row>
    <row r="91" spans="1:11">
      <c r="A91" s="20" t="s">
        <v>109</v>
      </c>
      <c r="B91" s="28">
        <v>0</v>
      </c>
      <c r="C91" s="28">
        <v>1</v>
      </c>
      <c r="D91" s="28">
        <v>2</v>
      </c>
      <c r="E91" s="28">
        <v>3</v>
      </c>
      <c r="F91" s="28">
        <v>4</v>
      </c>
      <c r="G91" s="28">
        <v>5</v>
      </c>
      <c r="H91" s="35" t="s">
        <v>102</v>
      </c>
      <c r="I91" s="33" t="s">
        <v>103</v>
      </c>
    </row>
    <row r="92" spans="1:11">
      <c r="A92" s="20" t="s">
        <v>110</v>
      </c>
      <c r="B92" s="19">
        <v>0.39091977485000307</v>
      </c>
      <c r="C92" s="19">
        <v>0.40264118265602772</v>
      </c>
      <c r="D92" s="19">
        <v>0.17464588359002908</v>
      </c>
      <c r="E92" s="19">
        <v>2.7556132863239931E-2</v>
      </c>
      <c r="F92" s="19">
        <v>4.206098843322818E-3</v>
      </c>
      <c r="G92" s="19">
        <v>3.0927197377373665E-5</v>
      </c>
      <c r="H92" s="19">
        <v>0</v>
      </c>
      <c r="I92" s="25">
        <f t="shared" ref="I92:I95" si="16">IF(SUM(B92:H92)=0, "", SUM(B92:H92))</f>
        <v>0.99999999999999989</v>
      </c>
    </row>
    <row r="93" spans="1:11">
      <c r="A93" s="20" t="s">
        <v>111</v>
      </c>
      <c r="B93" s="19">
        <v>0.48002103049421663</v>
      </c>
      <c r="C93" s="19">
        <v>0.43090864105894722</v>
      </c>
      <c r="D93" s="19">
        <v>7.4781963258489514E-2</v>
      </c>
      <c r="E93" s="19">
        <v>1.3267767674893301E-2</v>
      </c>
      <c r="F93" s="19">
        <v>1.0205975134533309E-3</v>
      </c>
      <c r="G93" s="19">
        <v>0</v>
      </c>
      <c r="H93" s="19">
        <v>0</v>
      </c>
      <c r="I93" s="25">
        <f t="shared" si="16"/>
        <v>1</v>
      </c>
    </row>
    <row r="94" spans="1:11">
      <c r="A94" s="34" t="s">
        <v>112</v>
      </c>
      <c r="B94" s="30">
        <v>0.79832374590214639</v>
      </c>
      <c r="C94" s="30">
        <v>0.20012989422898497</v>
      </c>
      <c r="D94" s="30">
        <v>1.5463598688686831E-3</v>
      </c>
      <c r="E94" s="30">
        <v>0</v>
      </c>
      <c r="F94" s="30">
        <v>0</v>
      </c>
      <c r="G94" s="30">
        <v>0</v>
      </c>
      <c r="H94" s="30">
        <v>0</v>
      </c>
      <c r="I94" s="31">
        <f t="shared" si="16"/>
        <v>1</v>
      </c>
    </row>
    <row r="95" spans="1:11">
      <c r="A95" s="16" t="s">
        <v>92</v>
      </c>
      <c r="B95" s="17">
        <v>0.55642151708212206</v>
      </c>
      <c r="C95" s="17">
        <v>0.34455990598131997</v>
      </c>
      <c r="D95" s="17">
        <v>8.365806890579576E-2</v>
      </c>
      <c r="E95" s="17">
        <v>1.3607966846044411E-2</v>
      </c>
      <c r="F95" s="17">
        <v>1.742232118925383E-3</v>
      </c>
      <c r="G95" s="17">
        <v>1.0309065792457888E-5</v>
      </c>
      <c r="H95" s="32">
        <v>0</v>
      </c>
      <c r="I95" s="17">
        <f t="shared" si="16"/>
        <v>1</v>
      </c>
    </row>
    <row r="97" spans="1:9">
      <c r="B97" s="40" t="s">
        <v>115</v>
      </c>
      <c r="C97" s="41"/>
      <c r="D97" s="41"/>
      <c r="E97" s="41"/>
      <c r="F97" s="41"/>
      <c r="G97" s="41"/>
      <c r="H97" s="41"/>
      <c r="I97" s="42"/>
    </row>
    <row r="98" spans="1:9">
      <c r="A98" s="20" t="s">
        <v>109</v>
      </c>
      <c r="B98" s="28">
        <v>0</v>
      </c>
      <c r="C98" s="28">
        <v>1</v>
      </c>
      <c r="D98" s="28">
        <v>2</v>
      </c>
      <c r="E98" s="28">
        <v>3</v>
      </c>
      <c r="F98" s="28">
        <v>4</v>
      </c>
      <c r="G98" s="28">
        <v>5</v>
      </c>
      <c r="H98" s="35" t="s">
        <v>102</v>
      </c>
      <c r="I98" s="33" t="s">
        <v>103</v>
      </c>
    </row>
    <row r="99" spans="1:9">
      <c r="A99" s="20" t="s">
        <v>111</v>
      </c>
      <c r="B99" s="19">
        <v>0.65093086424648572</v>
      </c>
      <c r="C99" s="19">
        <v>0.2128992604635486</v>
      </c>
      <c r="D99" s="19">
        <v>0.10442730535123025</v>
      </c>
      <c r="E99" s="19">
        <v>2.8847869619525349E-2</v>
      </c>
      <c r="F99" s="19">
        <v>2.8352201756646905E-3</v>
      </c>
      <c r="G99" s="19">
        <v>5.9480143545413091E-5</v>
      </c>
      <c r="H99" s="19">
        <v>0</v>
      </c>
      <c r="I99" s="25">
        <f t="shared" ref="I99:I102" si="17">IF(SUM(B99:H99)=0, "", SUM(B99:H99))</f>
        <v>1</v>
      </c>
    </row>
    <row r="100" spans="1:9">
      <c r="A100" s="20" t="s">
        <v>112</v>
      </c>
      <c r="B100" s="19">
        <v>0.94785574082518786</v>
      </c>
      <c r="C100" s="19">
        <v>5.2144259174812142E-2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25">
        <f t="shared" si="17"/>
        <v>1</v>
      </c>
    </row>
    <row r="101" spans="1:9">
      <c r="A101" s="34" t="s">
        <v>113</v>
      </c>
      <c r="B101" s="30">
        <v>0.92059400836687355</v>
      </c>
      <c r="C101" s="30">
        <v>6.5923825762832844E-2</v>
      </c>
      <c r="D101" s="30">
        <v>1.2173602712294545E-2</v>
      </c>
      <c r="E101" s="30">
        <v>8.5254872415092093E-4</v>
      </c>
      <c r="F101" s="30">
        <v>4.56014433848167E-4</v>
      </c>
      <c r="G101" s="30">
        <v>0</v>
      </c>
      <c r="H101" s="30">
        <v>0</v>
      </c>
      <c r="I101" s="31">
        <f t="shared" si="17"/>
        <v>1</v>
      </c>
    </row>
    <row r="102" spans="1:9">
      <c r="A102" s="16" t="s">
        <v>92</v>
      </c>
      <c r="B102" s="17">
        <v>0.83979353781284904</v>
      </c>
      <c r="C102" s="17">
        <v>0.11032244846706453</v>
      </c>
      <c r="D102" s="17">
        <v>3.8866969354508264E-2</v>
      </c>
      <c r="E102" s="17">
        <v>9.9001394478920902E-3</v>
      </c>
      <c r="F102" s="17">
        <v>1.0970782031709525E-3</v>
      </c>
      <c r="G102" s="17">
        <v>1.9826714515137696E-5</v>
      </c>
      <c r="H102" s="32">
        <v>0</v>
      </c>
      <c r="I102" s="17">
        <f t="shared" si="17"/>
        <v>1</v>
      </c>
    </row>
  </sheetData>
  <mergeCells count="33">
    <mergeCell ref="B38:G38"/>
    <mergeCell ref="B39:G39"/>
    <mergeCell ref="B30:G30"/>
    <mergeCell ref="B29:G29"/>
    <mergeCell ref="H25:I25"/>
    <mergeCell ref="H26:I26"/>
    <mergeCell ref="H27:I27"/>
    <mergeCell ref="B20:I20"/>
    <mergeCell ref="B21:I21"/>
    <mergeCell ref="H22:I22"/>
    <mergeCell ref="H23:I23"/>
    <mergeCell ref="H24:I24"/>
    <mergeCell ref="H12:I12"/>
    <mergeCell ref="B1:I1"/>
    <mergeCell ref="B2:I2"/>
    <mergeCell ref="H3:I3"/>
    <mergeCell ref="H4:I4"/>
    <mergeCell ref="H5:I5"/>
    <mergeCell ref="H6:I6"/>
    <mergeCell ref="H7:I7"/>
    <mergeCell ref="H8:I8"/>
    <mergeCell ref="B10:I10"/>
    <mergeCell ref="B11:I11"/>
    <mergeCell ref="H13:I13"/>
    <mergeCell ref="H14:I14"/>
    <mergeCell ref="H15:I15"/>
    <mergeCell ref="H16:I16"/>
    <mergeCell ref="H17:I17"/>
    <mergeCell ref="B48:I48"/>
    <mergeCell ref="B76:I76"/>
    <mergeCell ref="B82:I82"/>
    <mergeCell ref="B90:I90"/>
    <mergeCell ref="B97:I9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4344028DB484CA00983C582A3E494" ma:contentTypeVersion="15" ma:contentTypeDescription="Create a new document." ma:contentTypeScope="" ma:versionID="169013ca9031111ff030353bb8eb7e49">
  <xsd:schema xmlns:xsd="http://www.w3.org/2001/XMLSchema" xmlns:xs="http://www.w3.org/2001/XMLSchema" xmlns:p="http://schemas.microsoft.com/office/2006/metadata/properties" xmlns:ns2="7349190f-dc67-4a49-a2ee-7ebbd33aafd0" xmlns:ns3="7830aec8-22b1-4dfc-90f4-9332d11f96ba" targetNamespace="http://schemas.microsoft.com/office/2006/metadata/properties" ma:root="true" ma:fieldsID="104ea242cc3b4709ab2893ead83311eb" ns2:_="" ns3:_="">
    <xsd:import namespace="7349190f-dc67-4a49-a2ee-7ebbd33aafd0"/>
    <xsd:import namespace="7830aec8-22b1-4dfc-90f4-9332d11f9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49190f-dc67-4a49-a2ee-7ebbd33aaf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c2506c3-735d-4e70-aa79-204d06275b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30aec8-22b1-4dfc-90f4-9332d11f96b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6e6652-9e76-4668-9284-e7cbb3f08fb4}" ma:internalName="TaxCatchAll" ma:showField="CatchAllData" ma:web="7830aec8-22b1-4dfc-90f4-9332d11f9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49190f-dc67-4a49-a2ee-7ebbd33aafd0">
      <Terms xmlns="http://schemas.microsoft.com/office/infopath/2007/PartnerControls"/>
    </lcf76f155ced4ddcb4097134ff3c332f>
    <TaxCatchAll xmlns="7830aec8-22b1-4dfc-90f4-9332d11f96b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499AEF-8F4C-408C-9DA7-90948BB390D6}"/>
</file>

<file path=customXml/itemProps2.xml><?xml version="1.0" encoding="utf-8"?>
<ds:datastoreItem xmlns:ds="http://schemas.openxmlformats.org/officeDocument/2006/customXml" ds:itemID="{F37672BD-157A-4DB3-BF66-4E376F97A1BB}"/>
</file>

<file path=customXml/itemProps3.xml><?xml version="1.0" encoding="utf-8"?>
<ds:datastoreItem xmlns:ds="http://schemas.openxmlformats.org/officeDocument/2006/customXml" ds:itemID="{2546309B-8922-4ED6-B0B2-C60C6C4828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한채연</dc:creator>
  <cp:keywords/>
  <dc:description/>
  <cp:lastModifiedBy/>
  <cp:revision/>
  <dcterms:created xsi:type="dcterms:W3CDTF">2023-08-28T20:01:34Z</dcterms:created>
  <dcterms:modified xsi:type="dcterms:W3CDTF">2025-08-05T13:55:10Z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0x010100F014344028DB484CA00983C582A3E494</vt:lpwstr>
  </property>
</Properties>
</file>