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28920" yWindow="60" windowWidth="19420" windowHeight="7220"/>
  </bookViews>
  <sheets>
    <sheet name="Sheet1" sheetId="1" r:id="rId1"/>
  </sheets>
  <definedNames>
    <definedName name="solver_adj" localSheetId="0" hidden="1">Sheet1!$F$2:$F$3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5725"/>
  <fileRecoveryPr repairLoad="1"/>
</workbook>
</file>

<file path=xl/calcChain.xml><?xml version="1.0" encoding="utf-8"?>
<calcChain xmlns="http://schemas.openxmlformats.org/spreadsheetml/2006/main">
  <c r="M51" i="1"/>
  <c r="M50"/>
  <c r="M49"/>
  <c r="M48"/>
  <c r="M47"/>
  <c r="M46"/>
  <c r="M45"/>
  <c r="M44"/>
  <c r="M43"/>
  <c r="M42"/>
  <c r="M41"/>
  <c r="M40"/>
  <c r="M39"/>
  <c r="M38"/>
  <c r="M37"/>
  <c r="M36"/>
  <c r="M35"/>
  <c r="M34" l="1"/>
  <c r="M33"/>
  <c r="M32"/>
  <c r="M31" l="1"/>
  <c r="M30"/>
  <c r="M29"/>
  <c r="M28"/>
  <c r="M27" l="1"/>
  <c r="M26"/>
  <c r="M25"/>
  <c r="M24"/>
  <c r="M23"/>
  <c r="O6"/>
  <c r="O7"/>
  <c r="O8"/>
  <c r="O9"/>
  <c r="O10"/>
  <c r="O11"/>
  <c r="O12"/>
  <c r="O13"/>
  <c r="O14"/>
  <c r="O15"/>
  <c r="O16"/>
  <c r="O17"/>
  <c r="O18"/>
  <c r="O19"/>
  <c r="O20"/>
  <c r="O21"/>
  <c r="O22"/>
  <c r="O5"/>
  <c r="L22"/>
  <c r="M7"/>
  <c r="M8"/>
  <c r="M9"/>
  <c r="M10"/>
  <c r="M11"/>
  <c r="M12"/>
  <c r="M13"/>
  <c r="M14"/>
  <c r="M15"/>
  <c r="M16"/>
  <c r="M17"/>
  <c r="M18"/>
  <c r="M19"/>
  <c r="M20"/>
  <c r="M21"/>
  <c r="M22"/>
  <c r="M6"/>
  <c r="N7"/>
  <c r="N8"/>
  <c r="N9"/>
  <c r="N10"/>
  <c r="N11"/>
  <c r="N12"/>
  <c r="N13"/>
  <c r="N14"/>
  <c r="N15"/>
  <c r="N16"/>
  <c r="N17"/>
  <c r="N18"/>
  <c r="N19"/>
  <c r="N20"/>
  <c r="N21"/>
  <c r="N6"/>
  <c r="L21" l="1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L20"/>
  <c r="L19"/>
  <c r="L18"/>
  <c r="L17"/>
  <c r="F6" l="1"/>
  <c r="C6" s="1"/>
  <c r="F7"/>
  <c r="C7" s="1"/>
  <c r="F8"/>
  <c r="C8" s="1"/>
  <c r="F9"/>
  <c r="C9" s="1"/>
  <c r="F10"/>
  <c r="C10" s="1"/>
  <c r="F11"/>
  <c r="C11" s="1"/>
  <c r="F12"/>
  <c r="C12" s="1"/>
  <c r="F13"/>
  <c r="C13" s="1"/>
  <c r="F14"/>
  <c r="C14" s="1"/>
  <c r="F15"/>
  <c r="C15" s="1"/>
  <c r="F16"/>
  <c r="C16" s="1"/>
  <c r="F17"/>
  <c r="C17" s="1"/>
  <c r="F18"/>
  <c r="C18" s="1"/>
  <c r="F19"/>
  <c r="C19" s="1"/>
  <c r="F20"/>
  <c r="C20" s="1"/>
  <c r="F21"/>
  <c r="C21" s="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5"/>
  <c r="C5" s="1"/>
  <c r="L16"/>
  <c r="L15"/>
  <c r="L14"/>
  <c r="D32"/>
  <c r="D33"/>
  <c r="D34"/>
  <c r="D35"/>
  <c r="D36"/>
  <c r="D37"/>
  <c r="D38"/>
  <c r="D39"/>
  <c r="D40"/>
  <c r="D41"/>
  <c r="D42"/>
  <c r="D14"/>
  <c r="B14" s="1"/>
  <c r="D15"/>
  <c r="B15" s="1"/>
  <c r="D16"/>
  <c r="B16" s="1"/>
  <c r="D17"/>
  <c r="B17" s="1"/>
  <c r="D18"/>
  <c r="B18" s="1"/>
  <c r="D19"/>
  <c r="B19" s="1"/>
  <c r="D20"/>
  <c r="B20" s="1"/>
  <c r="D21"/>
  <c r="B21" s="1"/>
  <c r="D22"/>
  <c r="D23"/>
  <c r="D24"/>
  <c r="D25"/>
  <c r="D26"/>
  <c r="D27"/>
  <c r="D28"/>
  <c r="D29"/>
  <c r="D30"/>
  <c r="D31"/>
  <c r="D6"/>
  <c r="B6" s="1"/>
  <c r="D7"/>
  <c r="B7" s="1"/>
  <c r="D8"/>
  <c r="B8" s="1"/>
  <c r="D9"/>
  <c r="B9" s="1"/>
  <c r="D10"/>
  <c r="B10" s="1"/>
  <c r="D11"/>
  <c r="B11" s="1"/>
  <c r="D12"/>
  <c r="B12" s="1"/>
  <c r="D13"/>
  <c r="B13" s="1"/>
  <c r="D5"/>
  <c r="B5" s="1"/>
  <c r="L13"/>
  <c r="B4" l="1"/>
  <c r="C4"/>
  <c r="L6"/>
  <c r="L7"/>
  <c r="L8"/>
  <c r="L9"/>
  <c r="L11"/>
  <c r="L12"/>
  <c r="L10"/>
</calcChain>
</file>

<file path=xl/sharedStrings.xml><?xml version="1.0" encoding="utf-8"?>
<sst xmlns="http://schemas.openxmlformats.org/spreadsheetml/2006/main" count="15" uniqueCount="14">
  <si>
    <t>Gyógyult</t>
  </si>
  <si>
    <t>Elhunyt</t>
  </si>
  <si>
    <t>Karantén</t>
  </si>
  <si>
    <t>Tesztelve</t>
  </si>
  <si>
    <t>Pozitív teszt / teszt</t>
  </si>
  <si>
    <t>Sigmoid</t>
  </si>
  <si>
    <t>a</t>
  </si>
  <si>
    <t>b</t>
  </si>
  <si>
    <t>c</t>
  </si>
  <si>
    <t>Nap</t>
  </si>
  <si>
    <t>Fertőzött tény</t>
  </si>
  <si>
    <t>Power</t>
  </si>
  <si>
    <t>sigmoid error</t>
  </si>
  <si>
    <t>power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</si>
</sst>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5033386012612044E-2"/>
          <c:y val="0.11663522012578621"/>
          <c:w val="0.87031901265852507"/>
          <c:h val="0.72326874696218568"/>
        </c:manualLayout>
      </c:layout>
      <c:scatterChart>
        <c:scatterStyle val="smoothMarker"/>
        <c:ser>
          <c:idx val="0"/>
          <c:order val="0"/>
          <c:tx>
            <c:strRef>
              <c:f>Sheet1!$G$4</c:f>
              <c:strCache>
                <c:ptCount val="1"/>
                <c:pt idx="0">
                  <c:v>Fertőzött tény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7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Sheet1!$E$5:$E$20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Sheet1!$G$5:$G$20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50</c:v>
                </c:pt>
                <c:pt idx="8" formatCode="0">
                  <c:v>58</c:v>
                </c:pt>
                <c:pt idx="9" formatCode="0">
                  <c:v>73</c:v>
                </c:pt>
                <c:pt idx="10" formatCode="0">
                  <c:v>85</c:v>
                </c:pt>
                <c:pt idx="11">
                  <c:v>103</c:v>
                </c:pt>
                <c:pt idx="12" formatCode="0">
                  <c:v>131</c:v>
                </c:pt>
                <c:pt idx="13" formatCode="0">
                  <c:v>167</c:v>
                </c:pt>
                <c:pt idx="14" formatCode="0">
                  <c:v>187</c:v>
                </c:pt>
                <c:pt idx="15" formatCode="0">
                  <c:v>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8A-414E-BF9A-C6204FFD6D30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Gyógyult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Sheet1!$E$5:$E$13</c:f>
              <c:numCache>
                <c:formatCode>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8A-414E-BF9A-C6204FFD6D30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Elhunyt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Sheet1!$E$5:$E$33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Sheet1!$I$5:$I$33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8A-414E-BF9A-C6204FFD6D30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Karantén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Sheet1!$E$5:$E$32</c:f>
              <c:numCache>
                <c:formatCode>0.00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Sheet1!$J$5:$J$32</c:f>
              <c:numCache>
                <c:formatCode>General</c:formatCode>
                <c:ptCount val="28"/>
                <c:pt idx="0">
                  <c:v>67</c:v>
                </c:pt>
                <c:pt idx="1">
                  <c:v>69</c:v>
                </c:pt>
                <c:pt idx="2">
                  <c:v>65</c:v>
                </c:pt>
                <c:pt idx="3">
                  <c:v>79</c:v>
                </c:pt>
                <c:pt idx="4">
                  <c:v>79</c:v>
                </c:pt>
                <c:pt idx="5">
                  <c:v>91</c:v>
                </c:pt>
                <c:pt idx="6">
                  <c:v>159</c:v>
                </c:pt>
                <c:pt idx="7">
                  <c:v>137</c:v>
                </c:pt>
                <c:pt idx="8">
                  <c:v>122</c:v>
                </c:pt>
                <c:pt idx="9">
                  <c:v>124</c:v>
                </c:pt>
                <c:pt idx="10">
                  <c:v>116</c:v>
                </c:pt>
                <c:pt idx="11">
                  <c:v>117</c:v>
                </c:pt>
                <c:pt idx="12">
                  <c:v>115</c:v>
                </c:pt>
                <c:pt idx="13">
                  <c:v>101</c:v>
                </c:pt>
                <c:pt idx="14">
                  <c:v>92</c:v>
                </c:pt>
                <c:pt idx="15">
                  <c:v>85</c:v>
                </c:pt>
                <c:pt idx="16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8A-414E-BF9A-C6204FFD6D30}"/>
            </c:ext>
          </c:extLst>
        </c:ser>
        <c:ser>
          <c:idx val="5"/>
          <c:order val="5"/>
          <c:tx>
            <c:strRef>
              <c:f>Sheet1!$D$4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Sheet1!$E$5:$E$42</c:f>
              <c:numCache>
                <c:formatCode>0.00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Sheet1!$D$5:$D$42</c:f>
              <c:numCache>
                <c:formatCode>0.00</c:formatCode>
                <c:ptCount val="38"/>
                <c:pt idx="0">
                  <c:v>11.646754673485079</c:v>
                </c:pt>
                <c:pt idx="1">
                  <c:v>14.313785467453981</c:v>
                </c:pt>
                <c:pt idx="2">
                  <c:v>17.583857225975979</c:v>
                </c:pt>
                <c:pt idx="3">
                  <c:v>21.589422759006936</c:v>
                </c:pt>
                <c:pt idx="4">
                  <c:v>26.490061525622881</c:v>
                </c:pt>
                <c:pt idx="5">
                  <c:v>32.477047363112064</c:v>
                </c:pt>
                <c:pt idx="6">
                  <c:v>39.778179297709357</c:v>
                </c:pt>
                <c:pt idx="7">
                  <c:v>48.66259707430801</c:v>
                </c:pt>
                <c:pt idx="8">
                  <c:v>59.445117601140851</c:v>
                </c:pt>
                <c:pt idx="9">
                  <c:v>72.489376369147152</c:v>
                </c:pt>
                <c:pt idx="10">
                  <c:v>88.208735804072973</c:v>
                </c:pt>
                <c:pt idx="11">
                  <c:v>107.06354447620122</c:v>
                </c:pt>
                <c:pt idx="12">
                  <c:v>129.55294338864849</c:v>
                </c:pt>
                <c:pt idx="13">
                  <c:v>156.19911579152568</c:v>
                </c:pt>
                <c:pt idx="14">
                  <c:v>187.52183218978172</c:v>
                </c:pt>
                <c:pt idx="15">
                  <c:v>224.00159335889271</c:v>
                </c:pt>
                <c:pt idx="16">
                  <c:v>266.03090442735771</c:v>
                </c:pt>
                <c:pt idx="17">
                  <c:v>313.8554522949189</c:v>
                </c:pt>
                <c:pt idx="18">
                  <c:v>367.51020776102484</c:v>
                </c:pt>
                <c:pt idx="19">
                  <c:v>426.75927894805324</c:v>
                </c:pt>
                <c:pt idx="20">
                  <c:v>491.05163365057098</c:v>
                </c:pt>
                <c:pt idx="21">
                  <c:v>559.50599719583465</c:v>
                </c:pt>
                <c:pt idx="22">
                  <c:v>630.93574948446064</c:v>
                </c:pt>
                <c:pt idx="23">
                  <c:v>703.91785921163194</c:v>
                </c:pt>
                <c:pt idx="24">
                  <c:v>776.89996893880311</c:v>
                </c:pt>
                <c:pt idx="25">
                  <c:v>848.32972122742922</c:v>
                </c:pt>
                <c:pt idx="26">
                  <c:v>916.78408477269284</c:v>
                </c:pt>
                <c:pt idx="27">
                  <c:v>981.0764394752108</c:v>
                </c:pt>
                <c:pt idx="28">
                  <c:v>1040.3255106622389</c:v>
                </c:pt>
                <c:pt idx="29">
                  <c:v>1093.980266128345</c:v>
                </c:pt>
                <c:pt idx="30">
                  <c:v>1141.8048139959062</c:v>
                </c:pt>
                <c:pt idx="31">
                  <c:v>1183.8341250643712</c:v>
                </c:pt>
                <c:pt idx="32">
                  <c:v>1220.3138862334822</c:v>
                </c:pt>
                <c:pt idx="33">
                  <c:v>1251.6366026317382</c:v>
                </c:pt>
                <c:pt idx="34">
                  <c:v>1278.2827750346153</c:v>
                </c:pt>
                <c:pt idx="35">
                  <c:v>1300.7721739470628</c:v>
                </c:pt>
                <c:pt idx="36">
                  <c:v>1319.6269826191908</c:v>
                </c:pt>
                <c:pt idx="37">
                  <c:v>1335.3463420541168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88A-414E-BF9A-C6204FFD6D30}"/>
            </c:ext>
          </c:extLst>
        </c:ser>
        <c:ser>
          <c:idx val="6"/>
          <c:order val="6"/>
          <c:tx>
            <c:strRef>
              <c:f>Sheet1!$F$4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Sheet1!$E$5:$E$30</c:f>
              <c:numCache>
                <c:formatCode>0.00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Sheet1!$F$5:$F$30</c:f>
              <c:numCache>
                <c:formatCode>0.00</c:formatCode>
                <c:ptCount val="26"/>
                <c:pt idx="0">
                  <c:v>13.351059172267647</c:v>
                </c:pt>
                <c:pt idx="1">
                  <c:v>16.110510068926494</c:v>
                </c:pt>
                <c:pt idx="2">
                  <c:v>19.440295435144733</c:v>
                </c:pt>
                <c:pt idx="3">
                  <c:v>23.458294305320639</c:v>
                </c:pt>
                <c:pt idx="4">
                  <c:v>28.306749429342801</c:v>
                </c:pt>
                <c:pt idx="5">
                  <c:v>34.157302863825883</c:v>
                </c:pt>
                <c:pt idx="6">
                  <c:v>41.217072339705084</c:v>
                </c:pt>
                <c:pt idx="7">
                  <c:v>49.735983518055725</c:v>
                </c:pt>
                <c:pt idx="8">
                  <c:v>60.015617706194668</c:v>
                </c:pt>
                <c:pt idx="9">
                  <c:v>72.419888255522551</c:v>
                </c:pt>
                <c:pt idx="10">
                  <c:v>87.387923600443656</c:v>
                </c:pt>
                <c:pt idx="11">
                  <c:v>105.44961301586414</c:v>
                </c:pt>
                <c:pt idx="12">
                  <c:v>127.24436543471154</c:v>
                </c:pt>
                <c:pt idx="13">
                  <c:v>153.54374541371308</c:v>
                </c:pt>
                <c:pt idx="14">
                  <c:v>185.27878759211313</c:v>
                </c:pt>
                <c:pt idx="15">
                  <c:v>223.57295661316786</c:v>
                </c:pt>
                <c:pt idx="16">
                  <c:v>269.78191933549323</c:v>
                </c:pt>
                <c:pt idx="17">
                  <c:v>325.54153732587832</c:v>
                </c:pt>
                <c:pt idx="18">
                  <c:v>392.8257786345788</c:v>
                </c:pt>
                <c:pt idx="19">
                  <c:v>474.01659901050158</c:v>
                </c:pt>
                <c:pt idx="20">
                  <c:v>571.98826644851965</c:v>
                </c:pt>
                <c:pt idx="21">
                  <c:v>690.20911427520366</c:v>
                </c:pt>
                <c:pt idx="22">
                  <c:v>832.86432497376632</c:v>
                </c:pt>
                <c:pt idx="23">
                  <c:v>1005.0040914664402</c:v>
                </c:pt>
                <c:pt idx="24">
                  <c:v>1212.7224009698089</c:v>
                </c:pt>
                <c:pt idx="25">
                  <c:v>1463.3727706202958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88A-414E-BF9A-C6204FFD6D30}"/>
            </c:ext>
          </c:extLst>
        </c:ser>
        <c:axId val="117650176"/>
        <c:axId val="117651328"/>
      </c:scatterChart>
      <c:scatterChart>
        <c:scatterStyle val="smoothMarker"/>
        <c:ser>
          <c:idx val="4"/>
          <c:order val="4"/>
          <c:tx>
            <c:strRef>
              <c:f>Sheet1!$K$4</c:f>
              <c:strCache>
                <c:ptCount val="1"/>
                <c:pt idx="0">
                  <c:v>Tesztelve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Sheet1!$E$5:$E$28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Sheet1!$K$5:$K$28</c:f>
              <c:numCache>
                <c:formatCode>General</c:formatCode>
                <c:ptCount val="24"/>
                <c:pt idx="0">
                  <c:v>362</c:v>
                </c:pt>
                <c:pt idx="1">
                  <c:v>609</c:v>
                </c:pt>
                <c:pt idx="2">
                  <c:v>730</c:v>
                </c:pt>
                <c:pt idx="3">
                  <c:v>858</c:v>
                </c:pt>
                <c:pt idx="4">
                  <c:v>1014</c:v>
                </c:pt>
                <c:pt idx="5">
                  <c:v>1236</c:v>
                </c:pt>
                <c:pt idx="6">
                  <c:v>1436</c:v>
                </c:pt>
                <c:pt idx="7">
                  <c:v>1587</c:v>
                </c:pt>
                <c:pt idx="8">
                  <c:v>1803</c:v>
                </c:pt>
                <c:pt idx="9">
                  <c:v>2322</c:v>
                </c:pt>
                <c:pt idx="10">
                  <c:v>3007</c:v>
                </c:pt>
                <c:pt idx="11">
                  <c:v>3447</c:v>
                </c:pt>
                <c:pt idx="12">
                  <c:v>4443</c:v>
                </c:pt>
                <c:pt idx="13">
                  <c:v>5515</c:v>
                </c:pt>
                <c:pt idx="14">
                  <c:v>6113</c:v>
                </c:pt>
                <c:pt idx="15">
                  <c:v>6817</c:v>
                </c:pt>
                <c:pt idx="16">
                  <c:v>8005</c:v>
                </c:pt>
                <c:pt idx="17">
                  <c:v>9275</c:v>
                </c:pt>
                <c:pt idx="18">
                  <c:v>10303</c:v>
                </c:pt>
                <c:pt idx="19">
                  <c:v>12148</c:v>
                </c:pt>
                <c:pt idx="20">
                  <c:v>13301</c:v>
                </c:pt>
                <c:pt idx="21">
                  <c:v>14146</c:v>
                </c:pt>
                <c:pt idx="22">
                  <c:v>15208</c:v>
                </c:pt>
                <c:pt idx="23">
                  <c:v>16401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88A-414E-BF9A-C6204FFD6D30}"/>
            </c:ext>
          </c:extLst>
        </c:ser>
        <c:axId val="117658752"/>
        <c:axId val="117652864"/>
      </c:scatterChart>
      <c:valAx>
        <c:axId val="1176501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1328"/>
        <c:crosses val="autoZero"/>
        <c:crossBetween val="midCat"/>
      </c:valAx>
      <c:valAx>
        <c:axId val="11765132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176"/>
        <c:crosses val="autoZero"/>
        <c:crossBetween val="midCat"/>
      </c:valAx>
      <c:valAx>
        <c:axId val="117652864"/>
        <c:scaling>
          <c:orientation val="minMax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8752"/>
        <c:crosses val="max"/>
        <c:crossBetween val="midCat"/>
      </c:valAx>
      <c:valAx>
        <c:axId val="117658752"/>
        <c:scaling>
          <c:orientation val="minMax"/>
        </c:scaling>
        <c:delete val="1"/>
        <c:axPos val="b"/>
        <c:numFmt formatCode="0.00" sourceLinked="1"/>
        <c:tickLblPos val="none"/>
        <c:crossAx val="11765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Sheet1!$M$6:$M$21</c:f>
              <c:numCache>
                <c:formatCode>General</c:formatCode>
                <c:ptCount val="16"/>
                <c:pt idx="0">
                  <c:v>247</c:v>
                </c:pt>
                <c:pt idx="1">
                  <c:v>121</c:v>
                </c:pt>
                <c:pt idx="2">
                  <c:v>128</c:v>
                </c:pt>
                <c:pt idx="3">
                  <c:v>156</c:v>
                </c:pt>
                <c:pt idx="4">
                  <c:v>222</c:v>
                </c:pt>
                <c:pt idx="5">
                  <c:v>200</c:v>
                </c:pt>
                <c:pt idx="6">
                  <c:v>151</c:v>
                </c:pt>
                <c:pt idx="7">
                  <c:v>216</c:v>
                </c:pt>
                <c:pt idx="8">
                  <c:v>519</c:v>
                </c:pt>
                <c:pt idx="9">
                  <c:v>685</c:v>
                </c:pt>
                <c:pt idx="10">
                  <c:v>440</c:v>
                </c:pt>
                <c:pt idx="11">
                  <c:v>996</c:v>
                </c:pt>
                <c:pt idx="12">
                  <c:v>1072</c:v>
                </c:pt>
                <c:pt idx="13">
                  <c:v>598</c:v>
                </c:pt>
                <c:pt idx="14">
                  <c:v>704</c:v>
                </c:pt>
                <c:pt idx="15">
                  <c:v>1188</c:v>
                </c:pt>
              </c:numCache>
            </c:numRef>
          </c:xVal>
          <c:yVal>
            <c:numRef>
              <c:f>Sheet1!$N$6:$N$21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12</c:v>
                </c:pt>
                <c:pt idx="10">
                  <c:v>18</c:v>
                </c:pt>
                <c:pt idx="11">
                  <c:v>28</c:v>
                </c:pt>
                <c:pt idx="12">
                  <c:v>36</c:v>
                </c:pt>
                <c:pt idx="13">
                  <c:v>20</c:v>
                </c:pt>
                <c:pt idx="14">
                  <c:v>39</c:v>
                </c:pt>
                <c:pt idx="15">
                  <c:v>35</c:v>
                </c:pt>
              </c:numCache>
            </c:numRef>
          </c:yVal>
        </c:ser>
        <c:axId val="117668480"/>
        <c:axId val="117674368"/>
      </c:scatterChart>
      <c:valAx>
        <c:axId val="117668480"/>
        <c:scaling>
          <c:orientation val="minMax"/>
        </c:scaling>
        <c:axPos val="b"/>
        <c:numFmt formatCode="General" sourceLinked="1"/>
        <c:tickLblPos val="nextTo"/>
        <c:crossAx val="117674368"/>
        <c:crosses val="autoZero"/>
        <c:crossBetween val="midCat"/>
      </c:valAx>
      <c:valAx>
        <c:axId val="117674368"/>
        <c:scaling>
          <c:orientation val="minMax"/>
        </c:scaling>
        <c:axPos val="l"/>
        <c:majorGridlines/>
        <c:numFmt formatCode="General" sourceLinked="1"/>
        <c:tickLblPos val="nextTo"/>
        <c:crossAx val="11766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Sheet1!$M$6:$M$22</c:f>
              <c:numCache>
                <c:formatCode>General</c:formatCode>
                <c:ptCount val="17"/>
                <c:pt idx="0">
                  <c:v>247</c:v>
                </c:pt>
                <c:pt idx="1">
                  <c:v>121</c:v>
                </c:pt>
                <c:pt idx="2">
                  <c:v>128</c:v>
                </c:pt>
                <c:pt idx="3">
                  <c:v>156</c:v>
                </c:pt>
                <c:pt idx="4">
                  <c:v>222</c:v>
                </c:pt>
                <c:pt idx="5">
                  <c:v>200</c:v>
                </c:pt>
                <c:pt idx="6">
                  <c:v>151</c:v>
                </c:pt>
                <c:pt idx="7">
                  <c:v>216</c:v>
                </c:pt>
                <c:pt idx="8">
                  <c:v>519</c:v>
                </c:pt>
                <c:pt idx="9">
                  <c:v>685</c:v>
                </c:pt>
                <c:pt idx="10">
                  <c:v>440</c:v>
                </c:pt>
                <c:pt idx="11">
                  <c:v>996</c:v>
                </c:pt>
                <c:pt idx="12">
                  <c:v>1072</c:v>
                </c:pt>
                <c:pt idx="13">
                  <c:v>598</c:v>
                </c:pt>
                <c:pt idx="14">
                  <c:v>704</c:v>
                </c:pt>
                <c:pt idx="15">
                  <c:v>1188</c:v>
                </c:pt>
                <c:pt idx="16">
                  <c:v>1270</c:v>
                </c:pt>
              </c:numCache>
            </c:numRef>
          </c:val>
        </c:ser>
        <c:marker val="1"/>
        <c:axId val="117691904"/>
        <c:axId val="117693440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Sheet1!$L$6:$L$22</c:f>
              <c:numCache>
                <c:formatCode>0.00%</c:formatCode>
                <c:ptCount val="17"/>
                <c:pt idx="0">
                  <c:v>4.048582995951417E-3</c:v>
                </c:pt>
                <c:pt idx="1">
                  <c:v>2.4793388429752067E-2</c:v>
                </c:pt>
                <c:pt idx="2">
                  <c:v>2.34375E-2</c:v>
                </c:pt>
                <c:pt idx="3">
                  <c:v>3.8461538461538464E-2</c:v>
                </c:pt>
                <c:pt idx="4">
                  <c:v>3.1531531531531529E-2</c:v>
                </c:pt>
                <c:pt idx="5">
                  <c:v>3.5000000000000003E-2</c:v>
                </c:pt>
                <c:pt idx="6">
                  <c:v>7.2847682119205295E-2</c:v>
                </c:pt>
                <c:pt idx="7">
                  <c:v>3.7037037037037035E-2</c:v>
                </c:pt>
                <c:pt idx="8">
                  <c:v>2.8901734104046242E-2</c:v>
                </c:pt>
                <c:pt idx="9">
                  <c:v>1.7518248175182483E-2</c:v>
                </c:pt>
                <c:pt idx="10">
                  <c:v>4.0909090909090909E-2</c:v>
                </c:pt>
                <c:pt idx="11">
                  <c:v>2.8112449799196786E-2</c:v>
                </c:pt>
                <c:pt idx="12">
                  <c:v>3.3582089552238806E-2</c:v>
                </c:pt>
                <c:pt idx="13">
                  <c:v>3.3444816053511704E-2</c:v>
                </c:pt>
                <c:pt idx="14">
                  <c:v>5.5397727272727272E-2</c:v>
                </c:pt>
                <c:pt idx="15">
                  <c:v>2.9461279461279462E-2</c:v>
                </c:pt>
                <c:pt idx="16">
                  <c:v>3.0708661417322834E-2</c:v>
                </c:pt>
              </c:numCache>
            </c:numRef>
          </c:val>
        </c:ser>
        <c:marker val="1"/>
        <c:axId val="117967104"/>
        <c:axId val="117965568"/>
      </c:lineChart>
      <c:catAx>
        <c:axId val="117691904"/>
        <c:scaling>
          <c:orientation val="minMax"/>
        </c:scaling>
        <c:axPos val="b"/>
        <c:tickLblPos val="nextTo"/>
        <c:crossAx val="117693440"/>
        <c:crosses val="autoZero"/>
        <c:auto val="1"/>
        <c:lblAlgn val="ctr"/>
        <c:lblOffset val="100"/>
      </c:catAx>
      <c:valAx>
        <c:axId val="117693440"/>
        <c:scaling>
          <c:orientation val="minMax"/>
        </c:scaling>
        <c:axPos val="l"/>
        <c:majorGridlines/>
        <c:numFmt formatCode="General" sourceLinked="1"/>
        <c:tickLblPos val="nextTo"/>
        <c:crossAx val="117691904"/>
        <c:crosses val="autoZero"/>
        <c:crossBetween val="between"/>
      </c:valAx>
      <c:valAx>
        <c:axId val="117965568"/>
        <c:scaling>
          <c:orientation val="minMax"/>
        </c:scaling>
        <c:axPos val="r"/>
        <c:numFmt formatCode="0.00%" sourceLinked="1"/>
        <c:tickLblPos val="nextTo"/>
        <c:crossAx val="117967104"/>
        <c:crosses val="max"/>
        <c:crossBetween val="between"/>
      </c:valAx>
      <c:catAx>
        <c:axId val="117967104"/>
        <c:scaling>
          <c:orientation val="minMax"/>
        </c:scaling>
        <c:delete val="1"/>
        <c:axPos val="b"/>
        <c:tickLblPos val="none"/>
        <c:crossAx val="1179655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2"/>
          <c:order val="1"/>
          <c:marker>
            <c:symbol val="none"/>
          </c:marker>
          <c:val>
            <c:numRef>
              <c:f>Sheet1!$O$5:$O$22</c:f>
              <c:numCache>
                <c:formatCode>General</c:formatCode>
                <c:ptCount val="18"/>
                <c:pt idx="0">
                  <c:v>3.3149171270718231E-2</c:v>
                </c:pt>
                <c:pt idx="1">
                  <c:v>2.1346469622331693E-2</c:v>
                </c:pt>
                <c:pt idx="2">
                  <c:v>2.1917808219178082E-2</c:v>
                </c:pt>
                <c:pt idx="3">
                  <c:v>2.2144522144522144E-2</c:v>
                </c:pt>
                <c:pt idx="4">
                  <c:v>2.465483234714004E-2</c:v>
                </c:pt>
                <c:pt idx="5">
                  <c:v>2.5889967637540454E-2</c:v>
                </c:pt>
                <c:pt idx="6">
                  <c:v>2.7158774373259052E-2</c:v>
                </c:pt>
                <c:pt idx="7">
                  <c:v>3.1505986137366097E-2</c:v>
                </c:pt>
                <c:pt idx="8">
                  <c:v>3.2168607875762617E-2</c:v>
                </c:pt>
                <c:pt idx="9">
                  <c:v>3.1438415159345395E-2</c:v>
                </c:pt>
                <c:pt idx="10">
                  <c:v>2.8267376122381109E-2</c:v>
                </c:pt>
                <c:pt idx="11">
                  <c:v>2.9881055990716564E-2</c:v>
                </c:pt>
                <c:pt idx="12">
                  <c:v>2.9484582489309026E-2</c:v>
                </c:pt>
                <c:pt idx="13">
                  <c:v>3.0281051677243879E-2</c:v>
                </c:pt>
                <c:pt idx="14">
                  <c:v>3.0590544740716506E-2</c:v>
                </c:pt>
                <c:pt idx="15">
                  <c:v>3.3152413084934725E-2</c:v>
                </c:pt>
                <c:pt idx="16">
                  <c:v>3.2604622111180509E-2</c:v>
                </c:pt>
                <c:pt idx="17">
                  <c:v>3.2345013477088951E-2</c:v>
                </c:pt>
              </c:numCache>
            </c:numRef>
          </c:val>
        </c:ser>
        <c:marker val="1"/>
        <c:axId val="117996928"/>
        <c:axId val="118002816"/>
      </c:lineChart>
      <c:lineChart>
        <c:grouping val="standard"/>
        <c:ser>
          <c:idx val="1"/>
          <c:order val="0"/>
          <c:marker>
            <c:symbol val="none"/>
          </c:marker>
          <c:val>
            <c:numRef>
              <c:f>Sheet1!$K$5:$K$22</c:f>
              <c:numCache>
                <c:formatCode>General</c:formatCode>
                <c:ptCount val="18"/>
                <c:pt idx="0">
                  <c:v>362</c:v>
                </c:pt>
                <c:pt idx="1">
                  <c:v>609</c:v>
                </c:pt>
                <c:pt idx="2">
                  <c:v>730</c:v>
                </c:pt>
                <c:pt idx="3">
                  <c:v>858</c:v>
                </c:pt>
                <c:pt idx="4">
                  <c:v>1014</c:v>
                </c:pt>
                <c:pt idx="5">
                  <c:v>1236</c:v>
                </c:pt>
                <c:pt idx="6">
                  <c:v>1436</c:v>
                </c:pt>
                <c:pt idx="7">
                  <c:v>1587</c:v>
                </c:pt>
                <c:pt idx="8">
                  <c:v>1803</c:v>
                </c:pt>
                <c:pt idx="9">
                  <c:v>2322</c:v>
                </c:pt>
                <c:pt idx="10">
                  <c:v>3007</c:v>
                </c:pt>
                <c:pt idx="11">
                  <c:v>3447</c:v>
                </c:pt>
                <c:pt idx="12">
                  <c:v>4443</c:v>
                </c:pt>
                <c:pt idx="13">
                  <c:v>5515</c:v>
                </c:pt>
                <c:pt idx="14">
                  <c:v>6113</c:v>
                </c:pt>
                <c:pt idx="15">
                  <c:v>6817</c:v>
                </c:pt>
                <c:pt idx="16">
                  <c:v>8005</c:v>
                </c:pt>
                <c:pt idx="17">
                  <c:v>9275</c:v>
                </c:pt>
              </c:numCache>
            </c:numRef>
          </c:val>
        </c:ser>
        <c:marker val="1"/>
        <c:axId val="118014336"/>
        <c:axId val="118004352"/>
      </c:lineChart>
      <c:catAx>
        <c:axId val="117996928"/>
        <c:scaling>
          <c:orientation val="minMax"/>
        </c:scaling>
        <c:axPos val="b"/>
        <c:tickLblPos val="nextTo"/>
        <c:crossAx val="118002816"/>
        <c:crosses val="autoZero"/>
        <c:auto val="1"/>
        <c:lblAlgn val="ctr"/>
        <c:lblOffset val="100"/>
      </c:catAx>
      <c:valAx>
        <c:axId val="118002816"/>
        <c:scaling>
          <c:orientation val="minMax"/>
        </c:scaling>
        <c:axPos val="l"/>
        <c:majorGridlines/>
        <c:numFmt formatCode="General" sourceLinked="1"/>
        <c:tickLblPos val="nextTo"/>
        <c:crossAx val="117996928"/>
        <c:crosses val="autoZero"/>
        <c:crossBetween val="between"/>
      </c:valAx>
      <c:valAx>
        <c:axId val="118004352"/>
        <c:scaling>
          <c:orientation val="minMax"/>
        </c:scaling>
        <c:axPos val="r"/>
        <c:numFmt formatCode="General" sourceLinked="1"/>
        <c:tickLblPos val="nextTo"/>
        <c:crossAx val="118014336"/>
        <c:crosses val="max"/>
        <c:crossBetween val="between"/>
      </c:valAx>
      <c:catAx>
        <c:axId val="118014336"/>
        <c:scaling>
          <c:orientation val="minMax"/>
        </c:scaling>
        <c:delete val="1"/>
        <c:axPos val="b"/>
        <c:tickLblPos val="none"/>
        <c:crossAx val="11800435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601661</xdr:colOff>
      <xdr:row>6</xdr:row>
      <xdr:rowOff>15874</xdr:rowOff>
    </xdr:from>
    <xdr:to>
      <xdr:col>33</xdr:col>
      <xdr:colOff>558800</xdr:colOff>
      <xdr:row>40</xdr:row>
      <xdr:rowOff>10832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2D6B9E6-1BF8-4200-A4F6-736B3AD2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946150</xdr:colOff>
      <xdr:row>6</xdr:row>
      <xdr:rowOff>6350</xdr:rowOff>
    </xdr:from>
    <xdr:to>
      <xdr:col>8</xdr:col>
      <xdr:colOff>501650</xdr:colOff>
      <xdr:row>20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1358900</xdr:colOff>
      <xdr:row>1</xdr:row>
      <xdr:rowOff>107950</xdr:rowOff>
    </xdr:from>
    <xdr:to>
      <xdr:col>4</xdr:col>
      <xdr:colOff>374650</xdr:colOff>
      <xdr:row>16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18</xdr:row>
      <xdr:rowOff>63500</xdr:rowOff>
    </xdr:from>
    <xdr:to>
      <xdr:col>3</xdr:col>
      <xdr:colOff>482600</xdr:colOff>
      <xdr:row>33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8"/>
  <sheetViews>
    <sheetView tabSelected="1" zoomScaleNormal="100" workbookViewId="0">
      <pane xSplit="1" ySplit="4" topLeftCell="I36" activePane="bottomRight" state="frozen"/>
      <selection pane="topRight" activeCell="B1" sqref="B1"/>
      <selection pane="bottomLeft" activeCell="A5" sqref="A5"/>
      <selection pane="bottomRight" activeCell="N51" sqref="N51"/>
    </sheetView>
  </sheetViews>
  <sheetFormatPr defaultRowHeight="14.5"/>
  <cols>
    <col min="1" max="1" width="26.453125" customWidth="1"/>
    <col min="2" max="2" width="18.54296875" customWidth="1"/>
    <col min="3" max="3" width="19" customWidth="1"/>
    <col min="4" max="4" width="15.54296875" customWidth="1"/>
    <col min="5" max="5" width="9.81640625" style="3" customWidth="1"/>
    <col min="6" max="6" width="10" style="3" bestFit="1" customWidth="1"/>
    <col min="12" max="12" width="17.81640625" bestFit="1" customWidth="1"/>
  </cols>
  <sheetData>
    <row r="1" spans="1:15">
      <c r="D1" t="s">
        <v>6</v>
      </c>
      <c r="E1" s="3">
        <v>1407.8357184232639</v>
      </c>
    </row>
    <row r="2" spans="1:15">
      <c r="D2" t="s">
        <v>7</v>
      </c>
      <c r="E2" s="3">
        <v>0.2081075679395431</v>
      </c>
      <c r="F2" s="3">
        <v>11.064254344447928</v>
      </c>
    </row>
    <row r="3" spans="1:15">
      <c r="B3" t="s">
        <v>12</v>
      </c>
      <c r="C3" t="s">
        <v>13</v>
      </c>
      <c r="D3" t="s">
        <v>8</v>
      </c>
      <c r="E3" s="3">
        <v>24</v>
      </c>
      <c r="F3" s="3">
        <v>1.2066840436443187</v>
      </c>
    </row>
    <row r="4" spans="1:15">
      <c r="B4" s="3">
        <f>SUM(B5:B24)</f>
        <v>193.39308595412916</v>
      </c>
      <c r="C4" s="3">
        <f>SUM(C5:C27)</f>
        <v>361.0391413380969</v>
      </c>
      <c r="D4" t="s">
        <v>5</v>
      </c>
      <c r="E4" s="3" t="s">
        <v>9</v>
      </c>
      <c r="F4" s="3" t="s">
        <v>11</v>
      </c>
      <c r="G4" t="s">
        <v>10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1:15">
      <c r="A5" s="1">
        <v>43900</v>
      </c>
      <c r="B5" s="3">
        <f>(G5-D5)^2</f>
        <v>0.12478226070463325</v>
      </c>
      <c r="C5" s="3">
        <f>(G5-F5)^2</f>
        <v>1.8253608869685385</v>
      </c>
      <c r="D5" s="3">
        <f>$E$1/(1+EXP($E$2*(-E5+$E$3)))</f>
        <v>11.646754673485079</v>
      </c>
      <c r="E5" s="3">
        <v>1</v>
      </c>
      <c r="F5" s="3">
        <f>$F$2*POWER($F$3,E5)</f>
        <v>13.351059172267647</v>
      </c>
      <c r="G5">
        <v>12</v>
      </c>
      <c r="H5">
        <v>0</v>
      </c>
      <c r="I5">
        <v>0</v>
      </c>
      <c r="J5">
        <v>67</v>
      </c>
      <c r="K5">
        <v>362</v>
      </c>
      <c r="O5">
        <f>G5/K5</f>
        <v>3.3149171270718231E-2</v>
      </c>
    </row>
    <row r="6" spans="1:15">
      <c r="A6" s="1">
        <v>43901</v>
      </c>
      <c r="B6" s="3">
        <f t="shared" ref="B6:B15" si="0">(G6-D6)^2</f>
        <v>1.7260322544932745</v>
      </c>
      <c r="C6" s="3">
        <f t="shared" ref="C6:C15" si="1">(G6-F6)^2</f>
        <v>9.6752728888931046</v>
      </c>
      <c r="D6" s="3">
        <f t="shared" ref="D6:D42" si="2">$E$1/(1+EXP($E$2*(-E6+$E$3)))</f>
        <v>14.313785467453981</v>
      </c>
      <c r="E6" s="3">
        <v>2</v>
      </c>
      <c r="F6" s="3">
        <f t="shared" ref="F6:F42" si="3">$F$2*POWER($F$3,E6)</f>
        <v>16.110510068926494</v>
      </c>
      <c r="G6">
        <v>13</v>
      </c>
      <c r="H6">
        <v>0</v>
      </c>
      <c r="I6">
        <v>0</v>
      </c>
      <c r="J6">
        <v>69</v>
      </c>
      <c r="K6">
        <v>609</v>
      </c>
      <c r="L6" s="2">
        <f>(G6-G5)/(K6-K5)</f>
        <v>4.048582995951417E-3</v>
      </c>
      <c r="M6">
        <f>K6-K5</f>
        <v>247</v>
      </c>
      <c r="N6">
        <f>G6-G5</f>
        <v>1</v>
      </c>
      <c r="O6">
        <f t="shared" ref="O6:O22" si="4">G6/K6</f>
        <v>2.1346469622331693E-2</v>
      </c>
    </row>
    <row r="7" spans="1:15">
      <c r="A7" s="1">
        <v>43902</v>
      </c>
      <c r="B7" s="3">
        <f t="shared" si="0"/>
        <v>2.5086037122763245</v>
      </c>
      <c r="C7" s="3">
        <f t="shared" si="1"/>
        <v>11.835632681077691</v>
      </c>
      <c r="D7" s="3">
        <f t="shared" si="2"/>
        <v>17.583857225975979</v>
      </c>
      <c r="E7" s="3">
        <v>3</v>
      </c>
      <c r="F7" s="3">
        <f t="shared" si="3"/>
        <v>19.440295435144733</v>
      </c>
      <c r="G7">
        <v>16</v>
      </c>
      <c r="H7">
        <v>1</v>
      </c>
      <c r="I7">
        <v>0</v>
      </c>
      <c r="J7">
        <v>65</v>
      </c>
      <c r="K7">
        <v>730</v>
      </c>
      <c r="L7" s="2">
        <f>(G7-G6)/(K7-K6)</f>
        <v>2.4793388429752067E-2</v>
      </c>
      <c r="M7">
        <f t="shared" ref="M7:M51" si="5">K7-K6</f>
        <v>121</v>
      </c>
      <c r="N7">
        <f t="shared" ref="N7:N21" si="6">G7-G6</f>
        <v>3</v>
      </c>
      <c r="O7">
        <f t="shared" si="4"/>
        <v>2.1917808219178082E-2</v>
      </c>
    </row>
    <row r="8" spans="1:15">
      <c r="A8" s="1">
        <v>43903</v>
      </c>
      <c r="B8" s="3">
        <f t="shared" si="0"/>
        <v>6.7051102248630938</v>
      </c>
      <c r="C8" s="3">
        <f t="shared" si="1"/>
        <v>19.876388112854436</v>
      </c>
      <c r="D8" s="3">
        <f t="shared" si="2"/>
        <v>21.589422759006936</v>
      </c>
      <c r="E8" s="3">
        <v>4</v>
      </c>
      <c r="F8" s="3">
        <f t="shared" si="3"/>
        <v>23.458294305320639</v>
      </c>
      <c r="G8">
        <v>19</v>
      </c>
      <c r="H8">
        <v>1</v>
      </c>
      <c r="I8">
        <v>0</v>
      </c>
      <c r="J8">
        <v>79</v>
      </c>
      <c r="K8">
        <v>858</v>
      </c>
      <c r="L8" s="2">
        <f>(G8-G7)/(K8-K7)</f>
        <v>2.34375E-2</v>
      </c>
      <c r="M8">
        <f t="shared" si="5"/>
        <v>128</v>
      </c>
      <c r="N8">
        <f t="shared" si="6"/>
        <v>3</v>
      </c>
      <c r="O8">
        <f t="shared" si="4"/>
        <v>2.2144522144522144E-2</v>
      </c>
    </row>
    <row r="9" spans="1:15">
      <c r="A9" s="1">
        <v>43904</v>
      </c>
      <c r="B9" s="3">
        <f t="shared" si="0"/>
        <v>2.220283350141588</v>
      </c>
      <c r="C9" s="3">
        <f t="shared" si="1"/>
        <v>10.934591788458942</v>
      </c>
      <c r="D9" s="3">
        <f t="shared" si="2"/>
        <v>26.490061525622881</v>
      </c>
      <c r="E9" s="3">
        <v>5</v>
      </c>
      <c r="F9" s="3">
        <f t="shared" si="3"/>
        <v>28.306749429342801</v>
      </c>
      <c r="G9">
        <v>25</v>
      </c>
      <c r="H9">
        <v>1</v>
      </c>
      <c r="I9">
        <v>0</v>
      </c>
      <c r="J9">
        <v>79</v>
      </c>
      <c r="K9">
        <v>1014</v>
      </c>
      <c r="L9" s="2">
        <f>(G9-G8)/(K9-K8)</f>
        <v>3.8461538461538464E-2</v>
      </c>
      <c r="M9">
        <f t="shared" si="5"/>
        <v>156</v>
      </c>
      <c r="N9">
        <f t="shared" si="6"/>
        <v>6</v>
      </c>
      <c r="O9">
        <f t="shared" si="4"/>
        <v>2.465483234714004E-2</v>
      </c>
    </row>
    <row r="10" spans="1:15">
      <c r="A10" s="1">
        <v>43905</v>
      </c>
      <c r="B10" s="3">
        <f t="shared" si="0"/>
        <v>0.22757418665217319</v>
      </c>
      <c r="C10" s="3">
        <f t="shared" si="1"/>
        <v>4.653955646271358</v>
      </c>
      <c r="D10" s="3">
        <f t="shared" si="2"/>
        <v>32.477047363112064</v>
      </c>
      <c r="E10" s="3">
        <v>6</v>
      </c>
      <c r="F10" s="3">
        <f t="shared" si="3"/>
        <v>34.157302863825883</v>
      </c>
      <c r="G10">
        <v>32</v>
      </c>
      <c r="H10">
        <v>1</v>
      </c>
      <c r="I10">
        <v>0</v>
      </c>
      <c r="J10">
        <v>91</v>
      </c>
      <c r="K10">
        <v>1236</v>
      </c>
      <c r="L10" s="2">
        <f>(G10-G9)/(K10-K9)</f>
        <v>3.1531531531531529E-2</v>
      </c>
      <c r="M10">
        <f t="shared" si="5"/>
        <v>222</v>
      </c>
      <c r="N10">
        <f t="shared" si="6"/>
        <v>7</v>
      </c>
      <c r="O10">
        <f t="shared" si="4"/>
        <v>2.5889967637540454E-2</v>
      </c>
    </row>
    <row r="11" spans="1:15">
      <c r="A11" s="1">
        <v>43906</v>
      </c>
      <c r="B11" s="3">
        <f t="shared" si="0"/>
        <v>0.6055630193834286</v>
      </c>
      <c r="C11" s="3">
        <f t="shared" si="1"/>
        <v>4.9154097594853736</v>
      </c>
      <c r="D11" s="3">
        <f t="shared" si="2"/>
        <v>39.778179297709357</v>
      </c>
      <c r="E11" s="3">
        <v>7</v>
      </c>
      <c r="F11" s="3">
        <f t="shared" si="3"/>
        <v>41.217072339705084</v>
      </c>
      <c r="G11">
        <v>39</v>
      </c>
      <c r="H11">
        <v>1</v>
      </c>
      <c r="I11">
        <v>1</v>
      </c>
      <c r="J11">
        <v>159</v>
      </c>
      <c r="K11">
        <v>1436</v>
      </c>
      <c r="L11" s="2">
        <f t="shared" ref="L11:L22" si="7">(G11-G10)/(K11-K10)</f>
        <v>3.5000000000000003E-2</v>
      </c>
      <c r="M11">
        <f t="shared" si="5"/>
        <v>200</v>
      </c>
      <c r="N11">
        <f t="shared" si="6"/>
        <v>7</v>
      </c>
      <c r="O11">
        <f t="shared" si="4"/>
        <v>2.7158774373259052E-2</v>
      </c>
    </row>
    <row r="12" spans="1:15">
      <c r="A12" s="1">
        <v>43907</v>
      </c>
      <c r="B12" s="3">
        <f t="shared" si="0"/>
        <v>1.7886465856494937</v>
      </c>
      <c r="C12" s="3">
        <f t="shared" si="1"/>
        <v>6.9704702738231428E-2</v>
      </c>
      <c r="D12" s="3">
        <f t="shared" si="2"/>
        <v>48.66259707430801</v>
      </c>
      <c r="E12" s="3">
        <v>8</v>
      </c>
      <c r="F12" s="3">
        <f t="shared" si="3"/>
        <v>49.735983518055725</v>
      </c>
      <c r="G12">
        <v>50</v>
      </c>
      <c r="H12">
        <v>2</v>
      </c>
      <c r="I12">
        <v>1</v>
      </c>
      <c r="J12">
        <v>137</v>
      </c>
      <c r="K12">
        <v>1587</v>
      </c>
      <c r="L12" s="2">
        <f t="shared" si="7"/>
        <v>7.2847682119205295E-2</v>
      </c>
      <c r="M12">
        <f t="shared" si="5"/>
        <v>151</v>
      </c>
      <c r="N12">
        <f t="shared" si="6"/>
        <v>11</v>
      </c>
      <c r="O12">
        <f t="shared" si="4"/>
        <v>3.1505986137366097E-2</v>
      </c>
    </row>
    <row r="13" spans="1:15">
      <c r="A13" s="1">
        <v>43908</v>
      </c>
      <c r="B13" s="3">
        <f t="shared" si="0"/>
        <v>2.0883648811270867</v>
      </c>
      <c r="C13" s="3">
        <f t="shared" si="1"/>
        <v>4.0627147375254546</v>
      </c>
      <c r="D13" s="3">
        <f t="shared" si="2"/>
        <v>59.445117601140851</v>
      </c>
      <c r="E13" s="3">
        <v>9</v>
      </c>
      <c r="F13" s="3">
        <f t="shared" si="3"/>
        <v>60.015617706194668</v>
      </c>
      <c r="G13" s="4">
        <v>58</v>
      </c>
      <c r="H13">
        <v>2</v>
      </c>
      <c r="I13">
        <v>1</v>
      </c>
      <c r="J13">
        <v>122</v>
      </c>
      <c r="K13">
        <v>1803</v>
      </c>
      <c r="L13" s="2">
        <f t="shared" si="7"/>
        <v>3.7037037037037035E-2</v>
      </c>
      <c r="M13">
        <f t="shared" si="5"/>
        <v>216</v>
      </c>
      <c r="N13">
        <f t="shared" si="6"/>
        <v>8</v>
      </c>
      <c r="O13">
        <f t="shared" si="4"/>
        <v>3.2168607875762617E-2</v>
      </c>
    </row>
    <row r="14" spans="1:15">
      <c r="A14" s="1">
        <v>43909</v>
      </c>
      <c r="B14" s="3">
        <f t="shared" si="0"/>
        <v>0.26073649238534558</v>
      </c>
      <c r="C14" s="3">
        <f t="shared" si="1"/>
        <v>0.33652963608066916</v>
      </c>
      <c r="D14" s="3">
        <f t="shared" si="2"/>
        <v>72.489376369147152</v>
      </c>
      <c r="E14" s="3">
        <v>10</v>
      </c>
      <c r="F14" s="3">
        <f t="shared" si="3"/>
        <v>72.419888255522551</v>
      </c>
      <c r="G14" s="4">
        <v>73</v>
      </c>
      <c r="H14">
        <v>2</v>
      </c>
      <c r="I14">
        <v>1</v>
      </c>
      <c r="J14">
        <v>124</v>
      </c>
      <c r="K14">
        <v>2322</v>
      </c>
      <c r="L14" s="2">
        <f t="shared" si="7"/>
        <v>2.8901734104046242E-2</v>
      </c>
      <c r="M14">
        <f t="shared" si="5"/>
        <v>519</v>
      </c>
      <c r="N14">
        <f t="shared" si="6"/>
        <v>15</v>
      </c>
      <c r="O14">
        <f t="shared" si="4"/>
        <v>3.1438415159345395E-2</v>
      </c>
    </row>
    <row r="15" spans="1:15">
      <c r="A15" s="1">
        <v>43910</v>
      </c>
      <c r="B15" s="3">
        <f t="shared" si="0"/>
        <v>10.295985460339825</v>
      </c>
      <c r="C15" s="3">
        <f t="shared" si="1"/>
        <v>5.7021791215557949</v>
      </c>
      <c r="D15" s="3">
        <f t="shared" si="2"/>
        <v>88.208735804072973</v>
      </c>
      <c r="E15" s="3">
        <v>11</v>
      </c>
      <c r="F15" s="3">
        <f t="shared" si="3"/>
        <v>87.387923600443656</v>
      </c>
      <c r="G15" s="4">
        <v>85</v>
      </c>
      <c r="H15">
        <v>7</v>
      </c>
      <c r="I15">
        <v>1</v>
      </c>
      <c r="J15">
        <v>116</v>
      </c>
      <c r="K15">
        <v>3007</v>
      </c>
      <c r="L15" s="2">
        <f t="shared" si="7"/>
        <v>1.7518248175182483E-2</v>
      </c>
      <c r="M15">
        <f t="shared" si="5"/>
        <v>685</v>
      </c>
      <c r="N15">
        <f t="shared" si="6"/>
        <v>12</v>
      </c>
      <c r="O15">
        <f t="shared" si="4"/>
        <v>2.8267376122381109E-2</v>
      </c>
    </row>
    <row r="16" spans="1:15">
      <c r="A16" s="1">
        <v>43911</v>
      </c>
      <c r="B16" s="3">
        <f t="shared" ref="B16:B21" si="8">(G16-D16)^2</f>
        <v>16.51239371006541</v>
      </c>
      <c r="C16" s="3">
        <f t="shared" ref="C16:C21" si="9">(G16-F16)^2</f>
        <v>6.0006039274910314</v>
      </c>
      <c r="D16" s="3">
        <f t="shared" si="2"/>
        <v>107.06354447620122</v>
      </c>
      <c r="E16" s="3">
        <v>12</v>
      </c>
      <c r="F16" s="3">
        <f t="shared" si="3"/>
        <v>105.44961301586414</v>
      </c>
      <c r="G16">
        <v>103</v>
      </c>
      <c r="H16">
        <v>7</v>
      </c>
      <c r="I16">
        <v>4</v>
      </c>
      <c r="J16">
        <v>117</v>
      </c>
      <c r="K16">
        <v>3447</v>
      </c>
      <c r="L16" s="2">
        <f t="shared" si="7"/>
        <v>4.0909090909090909E-2</v>
      </c>
      <c r="M16">
        <f t="shared" si="5"/>
        <v>440</v>
      </c>
      <c r="N16">
        <f t="shared" si="6"/>
        <v>18</v>
      </c>
      <c r="O16">
        <f t="shared" si="4"/>
        <v>2.9881055990716564E-2</v>
      </c>
    </row>
    <row r="17" spans="1:15">
      <c r="A17" s="1">
        <v>43912</v>
      </c>
      <c r="B17" s="3">
        <f t="shared" si="8"/>
        <v>2.0939728364561248</v>
      </c>
      <c r="C17" s="3">
        <f t="shared" si="9"/>
        <v>14.104790987989441</v>
      </c>
      <c r="D17" s="3">
        <f t="shared" si="2"/>
        <v>129.55294338864849</v>
      </c>
      <c r="E17" s="3">
        <v>13</v>
      </c>
      <c r="F17" s="3">
        <f t="shared" si="3"/>
        <v>127.24436543471154</v>
      </c>
      <c r="G17" s="4">
        <v>131</v>
      </c>
      <c r="H17">
        <v>16</v>
      </c>
      <c r="I17">
        <v>6</v>
      </c>
      <c r="J17">
        <v>115</v>
      </c>
      <c r="K17">
        <v>4443</v>
      </c>
      <c r="L17" s="2">
        <f t="shared" si="7"/>
        <v>2.8112449799196786E-2</v>
      </c>
      <c r="M17">
        <f t="shared" si="5"/>
        <v>996</v>
      </c>
      <c r="N17">
        <f t="shared" si="6"/>
        <v>28</v>
      </c>
      <c r="O17">
        <f t="shared" si="4"/>
        <v>2.9484582489309026E-2</v>
      </c>
    </row>
    <row r="18" spans="1:15">
      <c r="A18" s="1">
        <v>43913</v>
      </c>
      <c r="B18" s="3">
        <f t="shared" si="8"/>
        <v>116.65909968486983</v>
      </c>
      <c r="C18" s="3">
        <f t="shared" si="9"/>
        <v>181.07078749096769</v>
      </c>
      <c r="D18" s="3">
        <f t="shared" si="2"/>
        <v>156.19911579152568</v>
      </c>
      <c r="E18" s="3">
        <v>14</v>
      </c>
      <c r="F18" s="3">
        <f t="shared" si="3"/>
        <v>153.54374541371308</v>
      </c>
      <c r="G18" s="4">
        <v>167</v>
      </c>
      <c r="H18">
        <v>16</v>
      </c>
      <c r="I18">
        <v>7</v>
      </c>
      <c r="J18">
        <v>101</v>
      </c>
      <c r="K18">
        <v>5515</v>
      </c>
      <c r="L18" s="2">
        <f t="shared" si="7"/>
        <v>3.3582089552238806E-2</v>
      </c>
      <c r="M18">
        <f t="shared" si="5"/>
        <v>1072</v>
      </c>
      <c r="N18">
        <f t="shared" si="6"/>
        <v>36</v>
      </c>
      <c r="O18">
        <f t="shared" si="4"/>
        <v>3.0281051677243879E-2</v>
      </c>
    </row>
    <row r="19" spans="1:15">
      <c r="A19" s="1">
        <v>43914</v>
      </c>
      <c r="B19" s="3">
        <f t="shared" si="8"/>
        <v>0.27230883429238406</v>
      </c>
      <c r="C19" s="3">
        <f t="shared" si="9"/>
        <v>2.9625721530637064</v>
      </c>
      <c r="D19" s="3">
        <f t="shared" si="2"/>
        <v>187.52183218978172</v>
      </c>
      <c r="E19" s="3">
        <v>15</v>
      </c>
      <c r="F19" s="3">
        <f t="shared" si="3"/>
        <v>185.27878759211313</v>
      </c>
      <c r="G19" s="4">
        <v>187</v>
      </c>
      <c r="H19">
        <v>21</v>
      </c>
      <c r="I19">
        <v>8</v>
      </c>
      <c r="J19">
        <v>92</v>
      </c>
      <c r="K19">
        <v>6113</v>
      </c>
      <c r="L19" s="2">
        <f t="shared" si="7"/>
        <v>3.3444816053511704E-2</v>
      </c>
      <c r="M19">
        <f t="shared" si="5"/>
        <v>598</v>
      </c>
      <c r="N19">
        <f t="shared" si="6"/>
        <v>20</v>
      </c>
      <c r="O19">
        <f t="shared" si="4"/>
        <v>3.0590544740716506E-2</v>
      </c>
    </row>
    <row r="20" spans="1:15">
      <c r="A20" s="1">
        <v>43915</v>
      </c>
      <c r="B20" s="3">
        <f t="shared" si="8"/>
        <v>3.993629103221739</v>
      </c>
      <c r="C20" s="3">
        <f t="shared" si="9"/>
        <v>5.89053960156562</v>
      </c>
      <c r="D20" s="3">
        <f t="shared" si="2"/>
        <v>224.00159335889271</v>
      </c>
      <c r="E20" s="3">
        <v>16</v>
      </c>
      <c r="F20" s="3">
        <f t="shared" si="3"/>
        <v>223.57295661316786</v>
      </c>
      <c r="G20" s="4">
        <v>226</v>
      </c>
      <c r="H20">
        <v>21</v>
      </c>
      <c r="I20">
        <v>10</v>
      </c>
      <c r="J20">
        <v>85</v>
      </c>
      <c r="K20">
        <v>6817</v>
      </c>
      <c r="L20" s="2">
        <f t="shared" si="7"/>
        <v>5.5397727272727272E-2</v>
      </c>
      <c r="M20">
        <f t="shared" si="5"/>
        <v>704</v>
      </c>
      <c r="N20">
        <f t="shared" si="6"/>
        <v>39</v>
      </c>
      <c r="O20">
        <f t="shared" si="4"/>
        <v>3.3152413084934725E-2</v>
      </c>
    </row>
    <row r="21" spans="1:15">
      <c r="A21" s="1">
        <v>43916</v>
      </c>
      <c r="B21" s="3">
        <f t="shared" si="8"/>
        <v>25.309999357207424</v>
      </c>
      <c r="C21" s="3">
        <f t="shared" si="9"/>
        <v>77.122107215109821</v>
      </c>
      <c r="D21" s="3">
        <f t="shared" si="2"/>
        <v>266.03090442735771</v>
      </c>
      <c r="E21" s="3">
        <v>17</v>
      </c>
      <c r="F21" s="3">
        <f t="shared" si="3"/>
        <v>269.78191933549323</v>
      </c>
      <c r="G21" s="4">
        <v>261</v>
      </c>
      <c r="H21">
        <v>28</v>
      </c>
      <c r="I21">
        <v>10</v>
      </c>
      <c r="J21">
        <v>100</v>
      </c>
      <c r="K21">
        <v>8005</v>
      </c>
      <c r="L21" s="2">
        <f t="shared" si="7"/>
        <v>2.9461279461279462E-2</v>
      </c>
      <c r="M21">
        <f t="shared" si="5"/>
        <v>1188</v>
      </c>
      <c r="N21">
        <f t="shared" si="6"/>
        <v>35</v>
      </c>
      <c r="O21">
        <f t="shared" si="4"/>
        <v>3.2604622111180509E-2</v>
      </c>
    </row>
    <row r="22" spans="1:15">
      <c r="A22" s="1">
        <v>43917</v>
      </c>
      <c r="B22" s="3"/>
      <c r="C22" s="3"/>
      <c r="D22" s="3">
        <f t="shared" si="2"/>
        <v>313.8554522949189</v>
      </c>
      <c r="E22" s="3">
        <v>18</v>
      </c>
      <c r="F22" s="3">
        <f t="shared" si="3"/>
        <v>325.54153732587832</v>
      </c>
      <c r="G22" s="4">
        <v>300</v>
      </c>
      <c r="K22">
        <v>9275</v>
      </c>
      <c r="L22" s="2">
        <f t="shared" si="7"/>
        <v>3.0708661417322834E-2</v>
      </c>
      <c r="M22">
        <f t="shared" si="5"/>
        <v>1270</v>
      </c>
      <c r="N22" s="4"/>
      <c r="O22">
        <f t="shared" si="4"/>
        <v>3.2345013477088951E-2</v>
      </c>
    </row>
    <row r="23" spans="1:15">
      <c r="A23" s="1">
        <v>43918</v>
      </c>
      <c r="B23" s="3"/>
      <c r="C23" s="3"/>
      <c r="D23" s="3">
        <f t="shared" si="2"/>
        <v>367.51020776102484</v>
      </c>
      <c r="E23" s="3">
        <v>19</v>
      </c>
      <c r="F23" s="3">
        <f t="shared" si="3"/>
        <v>392.8257786345788</v>
      </c>
      <c r="G23" s="4">
        <f t="shared" ref="G23:G42" si="10">9.1163*EXP(0.204*E23)</f>
        <v>439.6874000607678</v>
      </c>
      <c r="K23">
        <v>10303</v>
      </c>
      <c r="L23" s="2"/>
      <c r="M23">
        <f t="shared" si="5"/>
        <v>1028</v>
      </c>
    </row>
    <row r="24" spans="1:15">
      <c r="A24" s="1">
        <v>43919</v>
      </c>
      <c r="B24" s="3"/>
      <c r="C24" s="3"/>
      <c r="D24" s="3">
        <f t="shared" si="2"/>
        <v>426.75927894805324</v>
      </c>
      <c r="E24" s="3">
        <v>20</v>
      </c>
      <c r="F24" s="3">
        <f t="shared" si="3"/>
        <v>474.01659901050158</v>
      </c>
      <c r="G24" s="4">
        <f t="shared" si="10"/>
        <v>539.18784679248176</v>
      </c>
      <c r="K24">
        <v>12148</v>
      </c>
      <c r="L24" s="2"/>
      <c r="M24">
        <f t="shared" si="5"/>
        <v>1845</v>
      </c>
    </row>
    <row r="25" spans="1:15">
      <c r="A25" s="1">
        <v>43920</v>
      </c>
      <c r="B25" s="3"/>
      <c r="C25" s="3"/>
      <c r="D25" s="3">
        <f t="shared" si="2"/>
        <v>491.05163365057098</v>
      </c>
      <c r="E25" s="3">
        <v>21</v>
      </c>
      <c r="F25" s="3">
        <f t="shared" si="3"/>
        <v>571.98826644851965</v>
      </c>
      <c r="G25" s="4">
        <f t="shared" si="10"/>
        <v>661.20506088765046</v>
      </c>
      <c r="K25">
        <v>13301</v>
      </c>
      <c r="L25" s="2"/>
      <c r="M25">
        <f t="shared" si="5"/>
        <v>1153</v>
      </c>
    </row>
    <row r="26" spans="1:15">
      <c r="A26" s="1">
        <v>43921</v>
      </c>
      <c r="B26" s="3"/>
      <c r="C26" s="3"/>
      <c r="D26" s="3">
        <f t="shared" si="2"/>
        <v>559.50599719583465</v>
      </c>
      <c r="E26" s="3">
        <v>22</v>
      </c>
      <c r="F26" s="3">
        <f t="shared" si="3"/>
        <v>690.20911427520366</v>
      </c>
      <c r="G26" s="4">
        <f t="shared" si="10"/>
        <v>810.83454522242687</v>
      </c>
      <c r="K26">
        <v>14146</v>
      </c>
      <c r="L26" s="2"/>
      <c r="M26">
        <f t="shared" si="5"/>
        <v>845</v>
      </c>
    </row>
    <row r="27" spans="1:15">
      <c r="A27" s="1">
        <v>43922</v>
      </c>
      <c r="B27" s="3"/>
      <c r="C27" s="3"/>
      <c r="D27" s="3">
        <f t="shared" si="2"/>
        <v>630.93574948446064</v>
      </c>
      <c r="E27" s="3">
        <v>23</v>
      </c>
      <c r="F27" s="3">
        <f t="shared" si="3"/>
        <v>832.86432497376632</v>
      </c>
      <c r="G27" s="4">
        <f t="shared" si="10"/>
        <v>994.32490556476807</v>
      </c>
      <c r="K27">
        <v>15208</v>
      </c>
      <c r="L27" s="2"/>
      <c r="M27">
        <f t="shared" si="5"/>
        <v>1062</v>
      </c>
    </row>
    <row r="28" spans="1:15">
      <c r="A28" s="1">
        <v>43923</v>
      </c>
      <c r="B28" s="3"/>
      <c r="C28" s="3"/>
      <c r="D28" s="3">
        <f t="shared" si="2"/>
        <v>703.91785921163194</v>
      </c>
      <c r="E28" s="3">
        <v>24</v>
      </c>
      <c r="F28" s="3">
        <f t="shared" si="3"/>
        <v>1005.0040914664402</v>
      </c>
      <c r="G28" s="4">
        <f t="shared" si="10"/>
        <v>1219.3387956295967</v>
      </c>
      <c r="K28">
        <v>16401</v>
      </c>
      <c r="L28" s="2"/>
      <c r="M28">
        <f t="shared" si="5"/>
        <v>1193</v>
      </c>
    </row>
    <row r="29" spans="1:15">
      <c r="A29" s="1">
        <v>43924</v>
      </c>
      <c r="B29" s="3"/>
      <c r="C29" s="3"/>
      <c r="D29" s="3">
        <f t="shared" si="2"/>
        <v>776.89996893880311</v>
      </c>
      <c r="E29" s="3">
        <v>25</v>
      </c>
      <c r="F29" s="3">
        <f t="shared" si="3"/>
        <v>1212.7224009698089</v>
      </c>
      <c r="G29" s="4">
        <f t="shared" si="10"/>
        <v>1495.2729135180939</v>
      </c>
      <c r="K29">
        <v>17769</v>
      </c>
      <c r="L29" s="2"/>
      <c r="M29">
        <f t="shared" si="5"/>
        <v>1368</v>
      </c>
    </row>
    <row r="30" spans="1:15">
      <c r="A30" s="1">
        <v>43925</v>
      </c>
      <c r="B30" s="3"/>
      <c r="C30" s="3"/>
      <c r="D30" s="3">
        <f t="shared" si="2"/>
        <v>848.32972122742922</v>
      </c>
      <c r="E30" s="3">
        <v>26</v>
      </c>
      <c r="F30" s="3">
        <f t="shared" si="3"/>
        <v>1463.3727706202958</v>
      </c>
      <c r="G30" s="4">
        <f t="shared" si="10"/>
        <v>1833.6504127603259</v>
      </c>
      <c r="K30">
        <v>19424</v>
      </c>
      <c r="L30" s="2"/>
      <c r="M30">
        <f t="shared" si="5"/>
        <v>1655</v>
      </c>
      <c r="O30" t="s">
        <v>7</v>
      </c>
    </row>
    <row r="31" spans="1:15">
      <c r="A31" s="1">
        <v>43926</v>
      </c>
      <c r="B31" s="3"/>
      <c r="C31" s="3"/>
      <c r="D31" s="3">
        <f t="shared" si="2"/>
        <v>916.78408477269284</v>
      </c>
      <c r="E31" s="3">
        <v>27</v>
      </c>
      <c r="F31" s="3">
        <f t="shared" si="3"/>
        <v>1765.8285722110884</v>
      </c>
      <c r="G31" s="4">
        <f t="shared" si="10"/>
        <v>2248.6021152522076</v>
      </c>
      <c r="K31">
        <v>21250</v>
      </c>
      <c r="L31" s="2"/>
      <c r="M31">
        <f t="shared" si="5"/>
        <v>1826</v>
      </c>
    </row>
    <row r="32" spans="1:15">
      <c r="A32" s="1">
        <v>43927</v>
      </c>
      <c r="B32" s="3"/>
      <c r="C32" s="3"/>
      <c r="D32" s="3">
        <f t="shared" si="2"/>
        <v>981.0764394752108</v>
      </c>
      <c r="E32" s="3">
        <v>28</v>
      </c>
      <c r="F32" s="3">
        <f t="shared" si="3"/>
        <v>2130.7971618983502</v>
      </c>
      <c r="G32" s="4">
        <f t="shared" si="10"/>
        <v>2757.4566217915108</v>
      </c>
      <c r="K32">
        <v>22282</v>
      </c>
      <c r="L32" s="2"/>
      <c r="M32">
        <f t="shared" si="5"/>
        <v>1032</v>
      </c>
    </row>
    <row r="33" spans="1:13">
      <c r="A33" s="1">
        <v>43928</v>
      </c>
      <c r="B33" s="3"/>
      <c r="C33" s="3"/>
      <c r="D33" s="3">
        <f t="shared" si="2"/>
        <v>1040.3255106622389</v>
      </c>
      <c r="E33" s="3">
        <v>29</v>
      </c>
      <c r="F33" s="3">
        <f t="shared" si="3"/>
        <v>2571.1989355053393</v>
      </c>
      <c r="G33" s="4">
        <f t="shared" si="10"/>
        <v>3381.4639635385297</v>
      </c>
      <c r="K33">
        <v>23746</v>
      </c>
      <c r="L33" s="2"/>
      <c r="M33">
        <f t="shared" si="5"/>
        <v>1464</v>
      </c>
    </row>
    <row r="34" spans="1:13">
      <c r="A34" s="1">
        <v>43929</v>
      </c>
      <c r="B34" s="3"/>
      <c r="C34" s="3"/>
      <c r="D34" s="3">
        <f t="shared" si="2"/>
        <v>1093.980266128345</v>
      </c>
      <c r="E34" s="3">
        <v>30</v>
      </c>
      <c r="F34" s="3">
        <f t="shared" si="3"/>
        <v>3102.624728509551</v>
      </c>
      <c r="G34" s="4">
        <f t="shared" si="10"/>
        <v>4146.6830144660162</v>
      </c>
      <c r="K34">
        <v>25748</v>
      </c>
      <c r="L34" s="2"/>
      <c r="M34">
        <f t="shared" si="5"/>
        <v>2002</v>
      </c>
    </row>
    <row r="35" spans="1:13">
      <c r="A35" s="1">
        <v>43930</v>
      </c>
      <c r="B35" s="3"/>
      <c r="C35" s="3"/>
      <c r="D35" s="3">
        <f t="shared" si="2"/>
        <v>1141.8048139959062</v>
      </c>
      <c r="E35" s="3">
        <v>31</v>
      </c>
      <c r="F35" s="3">
        <f t="shared" si="3"/>
        <v>3743.8877533087611</v>
      </c>
      <c r="G35" s="4">
        <f t="shared" si="10"/>
        <v>5085.0697236079122</v>
      </c>
      <c r="K35">
        <v>27826</v>
      </c>
      <c r="L35" s="2"/>
      <c r="M35">
        <f t="shared" si="5"/>
        <v>2078</v>
      </c>
    </row>
    <row r="36" spans="1:13">
      <c r="A36" s="1">
        <v>43931</v>
      </c>
      <c r="B36" s="3"/>
      <c r="C36" s="3"/>
      <c r="D36" s="3">
        <f t="shared" si="2"/>
        <v>1183.8341250643712</v>
      </c>
      <c r="E36" s="3">
        <v>32</v>
      </c>
      <c r="F36" s="3">
        <f t="shared" si="3"/>
        <v>4517.6896131130588</v>
      </c>
      <c r="G36" s="4">
        <f t="shared" si="10"/>
        <v>6235.8116122564643</v>
      </c>
      <c r="K36">
        <v>29948</v>
      </c>
      <c r="L36" s="2"/>
      <c r="M36">
        <f t="shared" si="5"/>
        <v>2122</v>
      </c>
    </row>
    <row r="37" spans="1:13">
      <c r="A37" s="1">
        <v>43932</v>
      </c>
      <c r="B37" s="3"/>
      <c r="C37" s="3"/>
      <c r="D37" s="3">
        <f t="shared" si="2"/>
        <v>1220.3138862334822</v>
      </c>
      <c r="E37" s="3">
        <v>33</v>
      </c>
      <c r="F37" s="3">
        <f t="shared" si="3"/>
        <v>5451.4239702812029</v>
      </c>
      <c r="G37" s="4">
        <f t="shared" si="10"/>
        <v>7646.9642654108957</v>
      </c>
      <c r="K37">
        <v>31961</v>
      </c>
      <c r="L37" s="2"/>
      <c r="M37">
        <f t="shared" si="5"/>
        <v>2013</v>
      </c>
    </row>
    <row r="38" spans="1:13">
      <c r="A38" s="1">
        <v>43933</v>
      </c>
      <c r="B38" s="3"/>
      <c r="C38" s="3"/>
      <c r="D38" s="3">
        <f t="shared" si="2"/>
        <v>1251.6366026317382</v>
      </c>
      <c r="E38" s="3">
        <v>34</v>
      </c>
      <c r="F38" s="3">
        <f t="shared" si="3"/>
        <v>6578.1463200784883</v>
      </c>
      <c r="G38" s="4">
        <f t="shared" si="10"/>
        <v>9377.4581582190167</v>
      </c>
      <c r="K38">
        <v>33532</v>
      </c>
      <c r="L38" s="2"/>
      <c r="M38">
        <f t="shared" si="5"/>
        <v>1571</v>
      </c>
    </row>
    <row r="39" spans="1:13">
      <c r="A39" s="1">
        <v>43934</v>
      </c>
      <c r="B39" s="3"/>
      <c r="C39" s="3"/>
      <c r="D39" s="3">
        <f t="shared" si="2"/>
        <v>1278.2827750346153</v>
      </c>
      <c r="E39" s="3">
        <v>35</v>
      </c>
      <c r="F39" s="3">
        <f t="shared" si="3"/>
        <v>7937.7442011963058</v>
      </c>
      <c r="G39" s="4">
        <f t="shared" si="10"/>
        <v>11499.559623536854</v>
      </c>
      <c r="K39">
        <v>34819</v>
      </c>
      <c r="L39" s="2"/>
      <c r="M39">
        <f t="shared" si="5"/>
        <v>1287</v>
      </c>
    </row>
    <row r="40" spans="1:13">
      <c r="A40" s="1">
        <v>43935</v>
      </c>
      <c r="B40" s="3"/>
      <c r="C40" s="3"/>
      <c r="D40" s="3">
        <f t="shared" si="2"/>
        <v>1300.7721739470628</v>
      </c>
      <c r="E40" s="3">
        <v>36</v>
      </c>
      <c r="F40" s="3">
        <f t="shared" si="3"/>
        <v>9578.3492701138002</v>
      </c>
      <c r="G40" s="4">
        <f t="shared" si="10"/>
        <v>14101.888731902836</v>
      </c>
      <c r="K40">
        <v>35825</v>
      </c>
      <c r="L40" s="2"/>
      <c r="M40">
        <f t="shared" si="5"/>
        <v>1006</v>
      </c>
    </row>
    <row r="41" spans="1:13">
      <c r="A41" s="1">
        <v>43936</v>
      </c>
      <c r="B41" s="3"/>
      <c r="C41" s="3"/>
      <c r="D41" s="3">
        <f t="shared" si="2"/>
        <v>1319.6269826191908</v>
      </c>
      <c r="E41" s="3">
        <v>37</v>
      </c>
      <c r="F41" s="3">
        <f t="shared" si="3"/>
        <v>11558.041228698528</v>
      </c>
      <c r="G41" s="4">
        <f t="shared" si="10"/>
        <v>17293.120112177388</v>
      </c>
      <c r="K41">
        <v>37326</v>
      </c>
      <c r="L41" s="2"/>
      <c r="M41">
        <f t="shared" si="5"/>
        <v>1501</v>
      </c>
    </row>
    <row r="42" spans="1:13">
      <c r="A42" s="5">
        <v>43937</v>
      </c>
      <c r="B42" s="3"/>
      <c r="C42" s="3"/>
      <c r="D42" s="3">
        <f t="shared" si="2"/>
        <v>1335.3463420541168</v>
      </c>
      <c r="E42" s="3">
        <v>38</v>
      </c>
      <c r="F42" s="3">
        <f t="shared" si="3"/>
        <v>13946.90392645369</v>
      </c>
      <c r="G42" s="4">
        <f t="shared" si="10"/>
        <v>21206.521261059599</v>
      </c>
      <c r="K42">
        <v>38489</v>
      </c>
      <c r="L42" s="2"/>
      <c r="M42">
        <f t="shared" si="5"/>
        <v>1163</v>
      </c>
    </row>
    <row r="43" spans="1:13">
      <c r="A43" s="5">
        <v>43938</v>
      </c>
      <c r="K43">
        <v>41519</v>
      </c>
      <c r="M43">
        <f t="shared" si="5"/>
        <v>3030</v>
      </c>
    </row>
    <row r="44" spans="1:13">
      <c r="A44" s="5">
        <v>43939</v>
      </c>
      <c r="K44">
        <v>43901</v>
      </c>
      <c r="M44">
        <f t="shared" si="5"/>
        <v>2382</v>
      </c>
    </row>
    <row r="45" spans="1:13">
      <c r="A45" s="5">
        <v>43940</v>
      </c>
      <c r="K45">
        <v>46353</v>
      </c>
      <c r="M45">
        <f t="shared" si="5"/>
        <v>2452</v>
      </c>
    </row>
    <row r="46" spans="1:13">
      <c r="A46" s="5">
        <v>43941</v>
      </c>
      <c r="K46">
        <v>48057</v>
      </c>
      <c r="M46">
        <f t="shared" si="5"/>
        <v>1704</v>
      </c>
    </row>
    <row r="47" spans="1:13">
      <c r="A47" s="5">
        <v>43942</v>
      </c>
      <c r="K47">
        <v>50052</v>
      </c>
      <c r="M47">
        <f t="shared" si="5"/>
        <v>1995</v>
      </c>
    </row>
    <row r="48" spans="1:13">
      <c r="A48" s="5">
        <v>43943</v>
      </c>
      <c r="K48">
        <v>52702</v>
      </c>
      <c r="M48">
        <f t="shared" si="5"/>
        <v>2650</v>
      </c>
    </row>
    <row r="49" spans="1:13">
      <c r="A49" s="5">
        <v>43944</v>
      </c>
      <c r="K49">
        <v>55390</v>
      </c>
      <c r="M49">
        <f t="shared" si="5"/>
        <v>2688</v>
      </c>
    </row>
    <row r="50" spans="1:13">
      <c r="A50" s="5">
        <v>43945</v>
      </c>
      <c r="K50">
        <v>58251</v>
      </c>
      <c r="M50">
        <f t="shared" si="5"/>
        <v>2861</v>
      </c>
    </row>
    <row r="51" spans="1:13">
      <c r="A51" s="5">
        <v>43946</v>
      </c>
      <c r="K51">
        <v>60801</v>
      </c>
      <c r="M51">
        <f t="shared" si="5"/>
        <v>2550</v>
      </c>
    </row>
    <row r="52" spans="1:13">
      <c r="A52" s="5">
        <v>43947</v>
      </c>
    </row>
    <row r="53" spans="1:13">
      <c r="A53" s="5">
        <v>43948</v>
      </c>
    </row>
    <row r="54" spans="1:13">
      <c r="A54" s="5">
        <v>43949</v>
      </c>
    </row>
    <row r="55" spans="1:13">
      <c r="A55" s="5">
        <v>43950</v>
      </c>
    </row>
    <row r="56" spans="1:13">
      <c r="A56" s="5">
        <v>43951</v>
      </c>
    </row>
    <row r="57" spans="1:13">
      <c r="A57" s="5">
        <v>43952</v>
      </c>
    </row>
    <row r="58" spans="1:13">
      <c r="A58" s="5">
        <v>43953</v>
      </c>
    </row>
    <row r="59" spans="1:13">
      <c r="A59" s="5">
        <v>43954</v>
      </c>
    </row>
    <row r="60" spans="1:13">
      <c r="A60" s="5">
        <v>43955</v>
      </c>
    </row>
    <row r="61" spans="1:13">
      <c r="A61" s="5">
        <v>43956</v>
      </c>
    </row>
    <row r="62" spans="1:13">
      <c r="A62" s="5">
        <v>43957</v>
      </c>
    </row>
    <row r="63" spans="1:13">
      <c r="A63" s="5">
        <v>43958</v>
      </c>
    </row>
    <row r="64" spans="1:13">
      <c r="A64" s="5">
        <v>43959</v>
      </c>
    </row>
    <row r="65" spans="1:1">
      <c r="A65" s="5">
        <v>43960</v>
      </c>
    </row>
    <row r="66" spans="1:1">
      <c r="A66" s="5">
        <v>43961</v>
      </c>
    </row>
    <row r="67" spans="1:1">
      <c r="A67" s="5">
        <v>43962</v>
      </c>
    </row>
    <row r="68" spans="1:1">
      <c r="A68" s="5">
        <v>43963</v>
      </c>
    </row>
    <row r="69" spans="1:1">
      <c r="A69" s="5">
        <v>43964</v>
      </c>
    </row>
    <row r="70" spans="1:1">
      <c r="A70" s="5">
        <v>43965</v>
      </c>
    </row>
    <row r="71" spans="1:1">
      <c r="A71" s="5">
        <v>43966</v>
      </c>
    </row>
    <row r="72" spans="1:1">
      <c r="A72" s="5">
        <v>43967</v>
      </c>
    </row>
    <row r="73" spans="1:1">
      <c r="A73" s="5">
        <v>43968</v>
      </c>
    </row>
    <row r="74" spans="1:1">
      <c r="A74" s="5">
        <v>43969</v>
      </c>
    </row>
    <row r="75" spans="1:1">
      <c r="A75" s="5">
        <v>43970</v>
      </c>
    </row>
    <row r="76" spans="1:1">
      <c r="A76" s="5">
        <v>43971</v>
      </c>
    </row>
    <row r="77" spans="1:1">
      <c r="A77" s="5">
        <v>43972</v>
      </c>
    </row>
    <row r="78" spans="1:1">
      <c r="A78" s="5">
        <v>43973</v>
      </c>
    </row>
    <row r="79" spans="1:1">
      <c r="A79" s="5">
        <v>43974</v>
      </c>
    </row>
    <row r="80" spans="1:1">
      <c r="A80" s="5">
        <v>43975</v>
      </c>
    </row>
    <row r="81" spans="1:1">
      <c r="A81" s="5">
        <v>43976</v>
      </c>
    </row>
    <row r="82" spans="1:1">
      <c r="A82" s="5">
        <v>43977</v>
      </c>
    </row>
    <row r="83" spans="1:1">
      <c r="A83" s="5">
        <v>43978</v>
      </c>
    </row>
    <row r="84" spans="1:1">
      <c r="A84" s="5">
        <v>43979</v>
      </c>
    </row>
    <row r="85" spans="1:1">
      <c r="A85" s="5">
        <v>43980</v>
      </c>
    </row>
    <row r="86" spans="1:1">
      <c r="A86" s="5">
        <v>43981</v>
      </c>
    </row>
    <row r="87" spans="1:1">
      <c r="A87" s="5">
        <v>43982</v>
      </c>
    </row>
    <row r="88" spans="1:1">
      <c r="A88" s="5">
        <v>43983</v>
      </c>
    </row>
    <row r="89" spans="1:1">
      <c r="A89" s="5">
        <v>43984</v>
      </c>
    </row>
    <row r="90" spans="1:1">
      <c r="A90" s="5">
        <v>43985</v>
      </c>
    </row>
    <row r="91" spans="1:1">
      <c r="A91" s="5">
        <v>43986</v>
      </c>
    </row>
    <row r="92" spans="1:1">
      <c r="A92" s="5">
        <v>43987</v>
      </c>
    </row>
    <row r="93" spans="1:1">
      <c r="A93" s="5">
        <v>43988</v>
      </c>
    </row>
    <row r="94" spans="1:1">
      <c r="A94" s="5">
        <v>43989</v>
      </c>
    </row>
    <row r="95" spans="1:1">
      <c r="A95" s="5">
        <v>43990</v>
      </c>
    </row>
    <row r="96" spans="1:1">
      <c r="A96" s="5">
        <v>43991</v>
      </c>
    </row>
    <row r="97" spans="1:1">
      <c r="A97" s="5">
        <v>43992</v>
      </c>
    </row>
    <row r="98" spans="1:1">
      <c r="A98" s="5">
        <v>43993</v>
      </c>
    </row>
    <row r="99" spans="1:1">
      <c r="A99" s="5">
        <v>43994</v>
      </c>
    </row>
    <row r="100" spans="1:1">
      <c r="A100" s="5">
        <v>43995</v>
      </c>
    </row>
    <row r="101" spans="1:1">
      <c r="A101" s="5">
        <v>43996</v>
      </c>
    </row>
    <row r="102" spans="1:1">
      <c r="A102" s="5">
        <v>43997</v>
      </c>
    </row>
    <row r="103" spans="1:1">
      <c r="A103" s="5">
        <v>43998</v>
      </c>
    </row>
    <row r="104" spans="1:1">
      <c r="A104" s="5">
        <v>43999</v>
      </c>
    </row>
    <row r="105" spans="1:1">
      <c r="A105" s="5">
        <v>44000</v>
      </c>
    </row>
    <row r="106" spans="1:1">
      <c r="A106" s="5">
        <v>44001</v>
      </c>
    </row>
    <row r="107" spans="1:1">
      <c r="A107" s="5">
        <v>44002</v>
      </c>
    </row>
    <row r="108" spans="1:1">
      <c r="A108" s="5">
        <v>44003</v>
      </c>
    </row>
    <row r="109" spans="1:1">
      <c r="A109" s="5">
        <v>44004</v>
      </c>
    </row>
    <row r="110" spans="1:1">
      <c r="A110" s="5">
        <v>44005</v>
      </c>
    </row>
    <row r="111" spans="1:1">
      <c r="A111" s="5">
        <v>44006</v>
      </c>
    </row>
    <row r="112" spans="1:1">
      <c r="A112" s="5">
        <v>44007</v>
      </c>
    </row>
    <row r="113" spans="1:1">
      <c r="A113" s="5">
        <v>44008</v>
      </c>
    </row>
    <row r="114" spans="1:1">
      <c r="A114" s="5">
        <v>44009</v>
      </c>
    </row>
    <row r="115" spans="1:1">
      <c r="A115" s="5">
        <v>44010</v>
      </c>
    </row>
    <row r="116" spans="1:1">
      <c r="A116" s="5">
        <v>44011</v>
      </c>
    </row>
    <row r="117" spans="1:1">
      <c r="A117" s="5">
        <v>44012</v>
      </c>
    </row>
    <row r="118" spans="1:1">
      <c r="A118" s="5">
        <v>44013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András Urbán</cp:lastModifiedBy>
  <dcterms:created xsi:type="dcterms:W3CDTF">2020-03-14T01:34:43Z</dcterms:created>
  <dcterms:modified xsi:type="dcterms:W3CDTF">2020-04-25T09:55:31Z</dcterms:modified>
</cp:coreProperties>
</file>