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Mi unidad\Curso 2021-2022\"/>
    </mc:Choice>
  </mc:AlternateContent>
  <xr:revisionPtr revIDLastSave="0" documentId="13_ncr:1_{1F26E8BD-27EC-4E70-B77A-98B9F85880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aVqe4EFGwFjjB0/+JJV6oQ9u27w=="/>
    </ext>
  </extLst>
</workbook>
</file>

<file path=xl/calcChain.xml><?xml version="1.0" encoding="utf-8"?>
<calcChain xmlns="http://schemas.openxmlformats.org/spreadsheetml/2006/main">
  <c r="F22" i="1" l="1"/>
  <c r="F30" i="1" s="1"/>
  <c r="I15" i="1"/>
  <c r="G15" i="1"/>
  <c r="H15" i="1" s="1"/>
  <c r="D15" i="1"/>
  <c r="E15" i="1" s="1"/>
  <c r="C15" i="1"/>
  <c r="I14" i="1"/>
  <c r="J14" i="1" s="1"/>
  <c r="K14" i="1" s="1"/>
  <c r="G14" i="1"/>
  <c r="H14" i="1" s="1"/>
  <c r="D14" i="1"/>
  <c r="E14" i="1" s="1"/>
  <c r="I13" i="1"/>
  <c r="L13" i="1" s="1"/>
  <c r="M13" i="1" s="1"/>
  <c r="G13" i="1"/>
  <c r="H13" i="1" s="1"/>
  <c r="D13" i="1"/>
  <c r="E13" i="1" s="1"/>
  <c r="I12" i="1"/>
  <c r="L12" i="1" s="1"/>
  <c r="M12" i="1" s="1"/>
  <c r="G12" i="1"/>
  <c r="H12" i="1" s="1"/>
  <c r="D12" i="1"/>
  <c r="E12" i="1" s="1"/>
  <c r="I11" i="1"/>
  <c r="J11" i="1" s="1"/>
  <c r="K11" i="1" s="1"/>
  <c r="G11" i="1"/>
  <c r="H11" i="1" s="1"/>
  <c r="E11" i="1"/>
  <c r="D11" i="1"/>
  <c r="I10" i="1"/>
  <c r="J10" i="1" s="1"/>
  <c r="K10" i="1" s="1"/>
  <c r="G10" i="1"/>
  <c r="E10" i="1"/>
  <c r="F10" i="1" s="1"/>
  <c r="D10" i="1"/>
  <c r="I9" i="1"/>
  <c r="J9" i="1" s="1"/>
  <c r="K9" i="1" s="1"/>
  <c r="G9" i="1"/>
  <c r="D9" i="1"/>
  <c r="F9" i="1" s="1"/>
  <c r="I8" i="1"/>
  <c r="J8" i="1" s="1"/>
  <c r="K8" i="1" s="1"/>
  <c r="G8" i="1"/>
  <c r="D8" i="1"/>
  <c r="F8" i="1" s="1"/>
  <c r="I7" i="1"/>
  <c r="G7" i="1"/>
  <c r="D7" i="1"/>
  <c r="F24" i="1" s="1"/>
  <c r="I6" i="1"/>
  <c r="J6" i="1" s="1"/>
  <c r="K6" i="1" s="1"/>
  <c r="G6" i="1"/>
  <c r="D6" i="1"/>
  <c r="F6" i="1" s="1"/>
  <c r="I5" i="1"/>
  <c r="G5" i="1"/>
  <c r="D5" i="1"/>
  <c r="F5" i="1" s="1"/>
  <c r="H5" i="1" s="1"/>
  <c r="I4" i="1"/>
  <c r="J4" i="1" s="1"/>
  <c r="G4" i="1"/>
  <c r="F4" i="1"/>
  <c r="D4" i="1"/>
  <c r="F31" i="1" l="1"/>
  <c r="H6" i="1"/>
  <c r="N6" i="1" s="1"/>
  <c r="O6" i="1" s="1"/>
  <c r="N11" i="1"/>
  <c r="O11" i="1" s="1"/>
  <c r="N5" i="1"/>
  <c r="O5" i="1" s="1"/>
  <c r="N13" i="1"/>
  <c r="O13" i="1" s="1"/>
  <c r="L11" i="1"/>
  <c r="M11" i="1" s="1"/>
  <c r="H4" i="1"/>
  <c r="N4" i="1" s="1"/>
  <c r="O4" i="1" s="1"/>
  <c r="N12" i="1"/>
  <c r="O12" i="1" s="1"/>
  <c r="H10" i="1"/>
  <c r="N10" i="1" s="1"/>
  <c r="O10" i="1" s="1"/>
  <c r="L10" i="1"/>
  <c r="M10" i="1" s="1"/>
  <c r="H9" i="1"/>
  <c r="N9" i="1" s="1"/>
  <c r="O9" i="1" s="1"/>
  <c r="L9" i="1"/>
  <c r="M9" i="1" s="1"/>
  <c r="L5" i="1"/>
  <c r="M5" i="1" s="1"/>
  <c r="N15" i="1"/>
  <c r="O15" i="1" s="1"/>
  <c r="K4" i="1"/>
  <c r="F25" i="1"/>
  <c r="F23" i="1"/>
  <c r="H8" i="1"/>
  <c r="N8" i="1" s="1"/>
  <c r="O8" i="1" s="1"/>
  <c r="L8" i="1"/>
  <c r="M8" i="1" s="1"/>
  <c r="L4" i="1"/>
  <c r="J7" i="1"/>
  <c r="K7" i="1" s="1"/>
  <c r="J15" i="1"/>
  <c r="K15" i="1" s="1"/>
  <c r="J13" i="1"/>
  <c r="K13" i="1" s="1"/>
  <c r="J5" i="1"/>
  <c r="K5" i="1" s="1"/>
  <c r="F7" i="1"/>
  <c r="H7" i="1" s="1"/>
  <c r="N7" i="1" s="1"/>
  <c r="L7" i="1"/>
  <c r="M7" i="1" s="1"/>
  <c r="J12" i="1"/>
  <c r="K12" i="1" s="1"/>
  <c r="L14" i="1"/>
  <c r="M14" i="1" s="1"/>
  <c r="L15" i="1"/>
  <c r="M15" i="1" s="1"/>
  <c r="L6" i="1"/>
  <c r="M6" i="1" s="1"/>
  <c r="N14" i="1"/>
  <c r="O14" i="1" s="1"/>
  <c r="F34" i="1" l="1"/>
  <c r="O7" i="1"/>
  <c r="N18" i="1"/>
  <c r="H25" i="1" s="1"/>
  <c r="J18" i="1"/>
  <c r="H24" i="1" s="1"/>
  <c r="L18" i="1"/>
  <c r="M4" i="1"/>
</calcChain>
</file>

<file path=xl/sharedStrings.xml><?xml version="1.0" encoding="utf-8"?>
<sst xmlns="http://schemas.openxmlformats.org/spreadsheetml/2006/main" count="19" uniqueCount="19">
  <si>
    <t>precio compra</t>
  </si>
  <si>
    <t>€ sin comis</t>
  </si>
  <si>
    <t>Comis Comp</t>
  </si>
  <si>
    <t>€ com comp</t>
  </si>
  <si>
    <t>Comis Vent</t>
  </si>
  <si>
    <t>€ com comp+vent</t>
  </si>
  <si>
    <t>€ actual</t>
  </si>
  <si>
    <t>dif sin com</t>
  </si>
  <si>
    <t>dif com comp</t>
  </si>
  <si>
    <t>dif comp+vent</t>
  </si>
  <si>
    <t>RESUMEN TOTALES</t>
  </si>
  <si>
    <t xml:space="preserve">Numero de acciones: </t>
  </si>
  <si>
    <t>Precio medio de mis acciones:</t>
  </si>
  <si>
    <t xml:space="preserve">Dinero invertido sin comisiones: </t>
  </si>
  <si>
    <t>Dinero invertido con comisiones compra:</t>
  </si>
  <si>
    <t>Precio actual:</t>
  </si>
  <si>
    <t>Venta sin comisiones:</t>
  </si>
  <si>
    <t xml:space="preserve">venta con comisiones: </t>
  </si>
  <si>
    <t xml:space="preserve">Ganancia con comisiones: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</si>
</sst>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* #,##0.00\ &quot;€&quot;_-;\-* #,##0.00\ &quot;€&quot;_-;_-* &quot;-&quot;??\ &quot;€&quot;_-;_-@"/>
  </numFmts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0" fontId="1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30" sqref="F30"/>
    </sheetView>
  </sheetViews>
  <sheetFormatPr baseColWidth="10" defaultColWidth="12.625" defaultRowHeight="15" customHeight="1" x14ac:dyDescent="0.2"/>
  <cols>
    <col min="1" max="2" width="10" customWidth="1"/>
    <col min="3" max="3" width="11.875" customWidth="1"/>
    <col min="4" max="5" width="10" customWidth="1"/>
    <col min="6" max="6" width="12.75" bestFit="1" customWidth="1"/>
    <col min="7" max="7" width="10" customWidth="1"/>
    <col min="8" max="8" width="14.5" customWidth="1"/>
    <col min="9" max="9" width="11.375" bestFit="1" customWidth="1"/>
    <col min="10" max="10" width="12.75" bestFit="1" customWidth="1"/>
    <col min="11" max="11" width="10" customWidth="1"/>
    <col min="12" max="12" width="12.75" bestFit="1" customWidth="1"/>
    <col min="13" max="13" width="10" customWidth="1"/>
    <col min="14" max="14" width="12.75" bestFit="1" customWidth="1"/>
    <col min="15" max="26" width="10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/>
      <c r="L3" s="1" t="s">
        <v>8</v>
      </c>
      <c r="M3" s="1"/>
      <c r="N3" s="1" t="s">
        <v>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">
        <v>44365</v>
      </c>
      <c r="B4" s="1">
        <v>153</v>
      </c>
      <c r="C4" s="3">
        <v>3.26</v>
      </c>
      <c r="D4" s="3">
        <f t="shared" ref="D4:D13" si="0">C4*B4</f>
        <v>498.78</v>
      </c>
      <c r="E4" s="4">
        <v>4.13</v>
      </c>
      <c r="F4" s="3">
        <f t="shared" ref="F4:F10" si="1">D4+E4</f>
        <v>502.90999999999997</v>
      </c>
      <c r="G4" s="3">
        <f t="shared" ref="G4:G15" si="2">B4*$F$29*0.009</f>
        <v>4.7940254999999992</v>
      </c>
      <c r="H4" s="3">
        <f t="shared" ref="H4:H15" si="3">F4+G4</f>
        <v>507.70402549999994</v>
      </c>
      <c r="I4" s="3">
        <f t="shared" ref="I4:I15" si="4">B4*$F$29</f>
        <v>532.66949999999997</v>
      </c>
      <c r="J4" s="3">
        <f t="shared" ref="J4:J15" si="5">I4-D4</f>
        <v>33.889499999999998</v>
      </c>
      <c r="K4" s="5">
        <f t="shared" ref="K4:K15" si="6">J4/D4</f>
        <v>6.7944785276073616E-2</v>
      </c>
      <c r="L4" s="3">
        <f t="shared" ref="L4:L15" si="7">I4-F4</f>
        <v>29.759500000000003</v>
      </c>
      <c r="M4" s="5">
        <f t="shared" ref="M4:M15" si="8">L4/F4</f>
        <v>5.9174603805849962E-2</v>
      </c>
      <c r="N4" s="3">
        <f t="shared" ref="N4:N15" si="9">I4-H4</f>
        <v>24.965474500000028</v>
      </c>
      <c r="O4" s="5">
        <f t="shared" ref="O4:O15" si="10">N4/H4</f>
        <v>4.9173284524213469E-2</v>
      </c>
      <c r="P4" s="1"/>
      <c r="Q4" s="6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">
        <v>44377</v>
      </c>
      <c r="B5" s="1">
        <v>77</v>
      </c>
      <c r="C5" s="3">
        <v>3.2368999999999999</v>
      </c>
      <c r="D5" s="3">
        <f t="shared" si="0"/>
        <v>249.2413</v>
      </c>
      <c r="E5" s="4">
        <v>2.08</v>
      </c>
      <c r="F5" s="3">
        <f t="shared" si="1"/>
        <v>251.32130000000001</v>
      </c>
      <c r="G5" s="3">
        <f t="shared" si="2"/>
        <v>2.4126794999999994</v>
      </c>
      <c r="H5" s="3">
        <f t="shared" si="3"/>
        <v>253.7339795</v>
      </c>
      <c r="I5" s="3">
        <f t="shared" si="4"/>
        <v>268.07549999999998</v>
      </c>
      <c r="J5" s="3">
        <f t="shared" si="5"/>
        <v>18.834199999999981</v>
      </c>
      <c r="K5" s="5">
        <f t="shared" si="6"/>
        <v>7.5566128085513842E-2</v>
      </c>
      <c r="L5" s="3">
        <f t="shared" si="7"/>
        <v>16.754199999999969</v>
      </c>
      <c r="M5" s="5">
        <f t="shared" si="8"/>
        <v>6.6664464969741793E-2</v>
      </c>
      <c r="N5" s="3">
        <f t="shared" si="9"/>
        <v>14.341520499999973</v>
      </c>
      <c r="O5" s="5">
        <f t="shared" si="10"/>
        <v>5.6521875896405012E-2</v>
      </c>
      <c r="P5" s="1"/>
      <c r="Q5" s="6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>
        <v>44384</v>
      </c>
      <c r="B6" s="1">
        <v>95</v>
      </c>
      <c r="C6" s="3">
        <v>3.1429999999999998</v>
      </c>
      <c r="D6" s="3">
        <f t="shared" si="0"/>
        <v>298.58499999999998</v>
      </c>
      <c r="E6" s="4">
        <v>2.98</v>
      </c>
      <c r="F6" s="3">
        <f t="shared" si="1"/>
        <v>301.565</v>
      </c>
      <c r="G6" s="3">
        <f t="shared" si="2"/>
        <v>2.9766824999999999</v>
      </c>
      <c r="H6" s="3">
        <f t="shared" si="3"/>
        <v>304.54168249999998</v>
      </c>
      <c r="I6" s="3">
        <f t="shared" si="4"/>
        <v>330.74250000000001</v>
      </c>
      <c r="J6" s="3">
        <f t="shared" si="5"/>
        <v>32.157500000000027</v>
      </c>
      <c r="K6" s="5">
        <f t="shared" si="6"/>
        <v>0.10769965001590846</v>
      </c>
      <c r="L6" s="3">
        <f t="shared" si="7"/>
        <v>29.177500000000009</v>
      </c>
      <c r="M6" s="5">
        <f t="shared" si="8"/>
        <v>9.6753602042677397E-2</v>
      </c>
      <c r="N6" s="3">
        <f t="shared" si="9"/>
        <v>26.200817500000028</v>
      </c>
      <c r="O6" s="5">
        <f t="shared" si="10"/>
        <v>8.6033600671395871E-2</v>
      </c>
      <c r="P6" s="1"/>
      <c r="Q6" s="6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">
        <v>44385</v>
      </c>
      <c r="B7" s="1">
        <v>98</v>
      </c>
      <c r="C7" s="3">
        <v>3.0285000000000002</v>
      </c>
      <c r="D7" s="3">
        <f t="shared" si="0"/>
        <v>296.79300000000001</v>
      </c>
      <c r="E7" s="4">
        <v>2.97</v>
      </c>
      <c r="F7" s="3">
        <f t="shared" si="1"/>
        <v>299.76300000000003</v>
      </c>
      <c r="G7" s="3">
        <f t="shared" si="2"/>
        <v>3.0706829999999998</v>
      </c>
      <c r="H7" s="3">
        <f t="shared" si="3"/>
        <v>302.83368300000001</v>
      </c>
      <c r="I7" s="3">
        <f t="shared" si="4"/>
        <v>341.18700000000001</v>
      </c>
      <c r="J7" s="3">
        <f t="shared" si="5"/>
        <v>44.394000000000005</v>
      </c>
      <c r="K7" s="5">
        <f t="shared" si="6"/>
        <v>0.14957899950470532</v>
      </c>
      <c r="L7" s="3">
        <f t="shared" si="7"/>
        <v>41.423999999999978</v>
      </c>
      <c r="M7" s="5">
        <f t="shared" si="8"/>
        <v>0.13818916944386056</v>
      </c>
      <c r="N7" s="3">
        <f t="shared" si="9"/>
        <v>38.353317000000004</v>
      </c>
      <c r="O7" s="5">
        <f t="shared" si="10"/>
        <v>0.12664812123953861</v>
      </c>
      <c r="P7" s="1"/>
      <c r="Q7" s="6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">
        <v>44397</v>
      </c>
      <c r="B8" s="1">
        <v>84</v>
      </c>
      <c r="C8" s="3">
        <v>2.9834000000000001</v>
      </c>
      <c r="D8" s="3">
        <f t="shared" si="0"/>
        <v>250.60560000000001</v>
      </c>
      <c r="E8" s="4">
        <v>2.5059999999999998</v>
      </c>
      <c r="F8" s="3">
        <f t="shared" si="1"/>
        <v>253.11160000000001</v>
      </c>
      <c r="G8" s="3">
        <f t="shared" si="2"/>
        <v>2.6320139999999999</v>
      </c>
      <c r="H8" s="3">
        <f t="shared" si="3"/>
        <v>255.74361400000001</v>
      </c>
      <c r="I8" s="3">
        <f t="shared" si="4"/>
        <v>292.44600000000003</v>
      </c>
      <c r="J8" s="3">
        <f t="shared" si="5"/>
        <v>41.840400000000017</v>
      </c>
      <c r="K8" s="5">
        <f t="shared" si="6"/>
        <v>0.16695716296842536</v>
      </c>
      <c r="L8" s="3">
        <f t="shared" si="7"/>
        <v>39.334400000000016</v>
      </c>
      <c r="M8" s="5">
        <f t="shared" si="8"/>
        <v>0.15540338728055139</v>
      </c>
      <c r="N8" s="3">
        <f t="shared" si="9"/>
        <v>36.702386000000018</v>
      </c>
      <c r="O8" s="5">
        <f t="shared" si="10"/>
        <v>0.14351242412645351</v>
      </c>
      <c r="P8" s="1"/>
      <c r="Q8" s="6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">
        <v>44397</v>
      </c>
      <c r="B9" s="1">
        <v>102</v>
      </c>
      <c r="C9" s="3">
        <v>2.9236</v>
      </c>
      <c r="D9" s="3">
        <f t="shared" si="0"/>
        <v>298.2072</v>
      </c>
      <c r="E9" s="4">
        <v>2.9820000000000002</v>
      </c>
      <c r="F9" s="3">
        <f t="shared" si="1"/>
        <v>301.18920000000003</v>
      </c>
      <c r="G9" s="3">
        <f t="shared" si="2"/>
        <v>3.1960169999999999</v>
      </c>
      <c r="H9" s="3">
        <f t="shared" si="3"/>
        <v>304.38521700000001</v>
      </c>
      <c r="I9" s="3">
        <f t="shared" si="4"/>
        <v>355.113</v>
      </c>
      <c r="J9" s="3">
        <f t="shared" si="5"/>
        <v>56.905799999999999</v>
      </c>
      <c r="K9" s="5">
        <f t="shared" si="6"/>
        <v>0.19082637843754274</v>
      </c>
      <c r="L9" s="3">
        <f t="shared" si="7"/>
        <v>53.923799999999972</v>
      </c>
      <c r="M9" s="5">
        <f t="shared" si="8"/>
        <v>0.17903630010637819</v>
      </c>
      <c r="N9" s="3">
        <f t="shared" si="9"/>
        <v>50.727782999999988</v>
      </c>
      <c r="O9" s="5">
        <f t="shared" si="10"/>
        <v>0.16665652655529584</v>
      </c>
      <c r="P9" s="1"/>
      <c r="Q9" s="6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">
        <v>44459</v>
      </c>
      <c r="B10" s="1">
        <v>136</v>
      </c>
      <c r="C10" s="3">
        <v>2.93</v>
      </c>
      <c r="D10" s="3">
        <f t="shared" si="0"/>
        <v>398.48</v>
      </c>
      <c r="E10" s="4">
        <f>401.49-D10</f>
        <v>3.0099999999999909</v>
      </c>
      <c r="F10" s="3">
        <f t="shared" si="1"/>
        <v>401.49</v>
      </c>
      <c r="G10" s="3">
        <f t="shared" si="2"/>
        <v>4.2613559999999993</v>
      </c>
      <c r="H10" s="3">
        <f t="shared" si="3"/>
        <v>405.75135599999999</v>
      </c>
      <c r="I10" s="3">
        <f t="shared" si="4"/>
        <v>473.48399999999998</v>
      </c>
      <c r="J10" s="3">
        <f t="shared" si="5"/>
        <v>75.003999999999962</v>
      </c>
      <c r="K10" s="5">
        <f t="shared" si="6"/>
        <v>0.18822525597269615</v>
      </c>
      <c r="L10" s="3">
        <f t="shared" si="7"/>
        <v>71.993999999999971</v>
      </c>
      <c r="M10" s="5">
        <f t="shared" si="8"/>
        <v>0.17931704401105872</v>
      </c>
      <c r="N10" s="3">
        <f t="shared" si="9"/>
        <v>67.732643999999993</v>
      </c>
      <c r="O10" s="5">
        <f t="shared" si="10"/>
        <v>0.16693140515345559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">
        <v>44502</v>
      </c>
      <c r="B11" s="1">
        <v>91</v>
      </c>
      <c r="C11" s="3">
        <v>3.2829999999999999</v>
      </c>
      <c r="D11" s="3">
        <f t="shared" si="0"/>
        <v>298.75299999999999</v>
      </c>
      <c r="E11" s="3">
        <f t="shared" ref="E11:E15" si="11">F11-D11</f>
        <v>2.0470000000000255</v>
      </c>
      <c r="F11" s="3">
        <v>300.8</v>
      </c>
      <c r="G11" s="3">
        <f t="shared" si="2"/>
        <v>2.8513484999999998</v>
      </c>
      <c r="H11" s="3">
        <f t="shared" si="3"/>
        <v>303.65134849999998</v>
      </c>
      <c r="I11" s="3">
        <f t="shared" si="4"/>
        <v>316.81650000000002</v>
      </c>
      <c r="J11" s="3">
        <f t="shared" si="5"/>
        <v>18.063500000000033</v>
      </c>
      <c r="K11" s="5">
        <f t="shared" si="6"/>
        <v>6.0462991166616013E-2</v>
      </c>
      <c r="L11" s="3">
        <f t="shared" si="7"/>
        <v>16.016500000000008</v>
      </c>
      <c r="M11" s="5">
        <f t="shared" si="8"/>
        <v>5.324634308510641E-2</v>
      </c>
      <c r="N11" s="3">
        <f t="shared" si="9"/>
        <v>13.165151500000036</v>
      </c>
      <c r="O11" s="5">
        <f t="shared" si="10"/>
        <v>4.3356143699128137E-2</v>
      </c>
      <c r="P11" s="1"/>
      <c r="Q11" s="6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>
        <v>44519</v>
      </c>
      <c r="B12" s="1">
        <v>99</v>
      </c>
      <c r="C12" s="3">
        <v>3.01</v>
      </c>
      <c r="D12" s="3">
        <f t="shared" si="0"/>
        <v>297.98999999999995</v>
      </c>
      <c r="E12" s="3">
        <f t="shared" si="11"/>
        <v>2.8400000000000318</v>
      </c>
      <c r="F12" s="3">
        <v>300.83</v>
      </c>
      <c r="G12" s="3">
        <f t="shared" si="2"/>
        <v>3.1020164999999995</v>
      </c>
      <c r="H12" s="3">
        <f t="shared" si="3"/>
        <v>303.93201649999997</v>
      </c>
      <c r="I12" s="3">
        <f t="shared" si="4"/>
        <v>344.66849999999999</v>
      </c>
      <c r="J12" s="3">
        <f t="shared" si="5"/>
        <v>46.678500000000042</v>
      </c>
      <c r="K12" s="5">
        <f t="shared" si="6"/>
        <v>0.15664451827242543</v>
      </c>
      <c r="L12" s="3">
        <f t="shared" si="7"/>
        <v>43.83850000000001</v>
      </c>
      <c r="M12" s="5">
        <f t="shared" si="8"/>
        <v>0.14572516038958885</v>
      </c>
      <c r="N12" s="3">
        <f t="shared" si="9"/>
        <v>40.73648350000002</v>
      </c>
      <c r="O12" s="5">
        <f t="shared" si="10"/>
        <v>0.13403156393035026</v>
      </c>
      <c r="P12" s="1"/>
      <c r="Q12" s="6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">
        <v>44526</v>
      </c>
      <c r="B13" s="1">
        <v>138</v>
      </c>
      <c r="C13" s="3">
        <v>2.9</v>
      </c>
      <c r="D13" s="3">
        <f t="shared" si="0"/>
        <v>400.2</v>
      </c>
      <c r="E13" s="3">
        <f t="shared" si="11"/>
        <v>2.8799999999999955</v>
      </c>
      <c r="F13" s="3">
        <v>403.08</v>
      </c>
      <c r="G13" s="3">
        <f t="shared" si="2"/>
        <v>4.3240229999999995</v>
      </c>
      <c r="H13" s="3">
        <f t="shared" si="3"/>
        <v>407.404023</v>
      </c>
      <c r="I13" s="3">
        <f t="shared" si="4"/>
        <v>480.447</v>
      </c>
      <c r="J13" s="3">
        <f t="shared" si="5"/>
        <v>80.247000000000014</v>
      </c>
      <c r="K13" s="5">
        <f t="shared" si="6"/>
        <v>0.20051724137931037</v>
      </c>
      <c r="L13" s="3">
        <f t="shared" si="7"/>
        <v>77.367000000000019</v>
      </c>
      <c r="M13" s="5">
        <f t="shared" si="8"/>
        <v>0.19193956534682946</v>
      </c>
      <c r="N13" s="3">
        <f t="shared" si="9"/>
        <v>73.042977000000008</v>
      </c>
      <c r="O13" s="5">
        <f t="shared" si="10"/>
        <v>0.17928879656644925</v>
      </c>
      <c r="P13" s="1"/>
      <c r="Q13" s="6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>
        <v>44530</v>
      </c>
      <c r="B14" s="1">
        <v>183</v>
      </c>
      <c r="C14" s="3">
        <v>2.72</v>
      </c>
      <c r="D14" s="3">
        <f>B14*C14</f>
        <v>497.76000000000005</v>
      </c>
      <c r="E14" s="3">
        <f t="shared" si="11"/>
        <v>3.6699999999999591</v>
      </c>
      <c r="F14" s="3">
        <v>501.43</v>
      </c>
      <c r="G14" s="3">
        <f t="shared" si="2"/>
        <v>5.7340304999999994</v>
      </c>
      <c r="H14" s="3">
        <f t="shared" si="3"/>
        <v>507.16403050000002</v>
      </c>
      <c r="I14" s="3">
        <f t="shared" si="4"/>
        <v>637.11450000000002</v>
      </c>
      <c r="J14" s="3">
        <f t="shared" si="5"/>
        <v>139.35449999999997</v>
      </c>
      <c r="K14" s="5">
        <f t="shared" si="6"/>
        <v>0.27996323529411754</v>
      </c>
      <c r="L14" s="3">
        <f t="shared" si="7"/>
        <v>135.68450000000001</v>
      </c>
      <c r="M14" s="5">
        <f t="shared" si="8"/>
        <v>0.2705950980196638</v>
      </c>
      <c r="N14" s="3">
        <f t="shared" si="9"/>
        <v>129.9504695</v>
      </c>
      <c r="O14" s="5">
        <f t="shared" si="10"/>
        <v>0.25622966473368619</v>
      </c>
      <c r="P14" s="1"/>
      <c r="Q14" s="6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">
        <v>44544</v>
      </c>
      <c r="B15" s="1">
        <v>112</v>
      </c>
      <c r="C15" s="3">
        <f>D15/B15</f>
        <v>2.6677714285714282</v>
      </c>
      <c r="D15" s="3">
        <f>F15*0.992</f>
        <v>298.79039999999998</v>
      </c>
      <c r="E15" s="3">
        <f t="shared" si="11"/>
        <v>2.4096000000000117</v>
      </c>
      <c r="F15" s="3">
        <v>301.2</v>
      </c>
      <c r="G15" s="3">
        <f t="shared" si="2"/>
        <v>3.5093519999999998</v>
      </c>
      <c r="H15" s="3">
        <f t="shared" si="3"/>
        <v>304.70935199999997</v>
      </c>
      <c r="I15" s="3">
        <f t="shared" si="4"/>
        <v>389.928</v>
      </c>
      <c r="J15" s="3">
        <f t="shared" si="5"/>
        <v>91.13760000000002</v>
      </c>
      <c r="K15" s="5">
        <f t="shared" si="6"/>
        <v>0.30502184809150507</v>
      </c>
      <c r="L15" s="3">
        <f t="shared" si="7"/>
        <v>88.728000000000009</v>
      </c>
      <c r="M15" s="5">
        <f t="shared" si="8"/>
        <v>0.29458167330677293</v>
      </c>
      <c r="N15" s="3">
        <f t="shared" si="9"/>
        <v>85.21864800000003</v>
      </c>
      <c r="O15" s="5">
        <f t="shared" si="10"/>
        <v>0.2796719150254372</v>
      </c>
      <c r="P15" s="1"/>
      <c r="Q15" s="6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3"/>
      <c r="I18" s="1"/>
      <c r="J18" s="3">
        <f>SUM(J4:J16)</f>
        <v>678.50650000000007</v>
      </c>
      <c r="K18" s="1"/>
      <c r="L18" s="3">
        <f>SUM(L4:L16)</f>
        <v>644.00189999999998</v>
      </c>
      <c r="M18" s="1"/>
      <c r="N18" s="3">
        <f>SUM(N4:N16)</f>
        <v>601.13767200000007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 t="s">
        <v>10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8" t="s">
        <v>11</v>
      </c>
      <c r="C22" s="1"/>
      <c r="D22" s="1"/>
      <c r="E22" s="1"/>
      <c r="F22" s="1">
        <f>SUM(B4:B16)</f>
        <v>1368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8" t="s">
        <v>12</v>
      </c>
      <c r="C23" s="1"/>
      <c r="D23" s="1"/>
      <c r="E23" s="1"/>
      <c r="F23" s="3">
        <f>F24/F22</f>
        <v>2.9855157163742692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8" t="s">
        <v>13</v>
      </c>
      <c r="C24" s="1"/>
      <c r="D24" s="1"/>
      <c r="E24" s="1"/>
      <c r="F24" s="3">
        <f>SUM(D4:D18)</f>
        <v>4084.1855</v>
      </c>
      <c r="G24" s="1"/>
      <c r="H24" s="16">
        <f>J18/F24</f>
        <v>0.16613018678999769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9" t="s">
        <v>14</v>
      </c>
      <c r="C25" s="10"/>
      <c r="D25" s="10"/>
      <c r="E25" s="10"/>
      <c r="F25" s="11">
        <f>F24+SUM(E4:E18)</f>
        <v>4118.6900999999998</v>
      </c>
      <c r="G25" s="1"/>
      <c r="H25" s="16">
        <f>N18/F25</f>
        <v>0.14595360597778409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8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8" t="s">
        <v>15</v>
      </c>
      <c r="C29" s="1"/>
      <c r="D29" s="1"/>
      <c r="E29" s="1"/>
      <c r="F29" s="12">
        <v>3.4815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8" t="s">
        <v>16</v>
      </c>
      <c r="C30" s="1"/>
      <c r="D30" s="1"/>
      <c r="E30" s="1"/>
      <c r="F30" s="3">
        <f>F29*F22</f>
        <v>4762.692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8" t="s">
        <v>17</v>
      </c>
      <c r="C31" s="1"/>
      <c r="D31" s="1"/>
      <c r="E31" s="1"/>
      <c r="F31" s="3">
        <f>F30-(SUM(G4:G19))</f>
        <v>4719.8277719999996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3" t="s">
        <v>18</v>
      </c>
      <c r="C34" s="14"/>
      <c r="D34" s="14"/>
      <c r="E34" s="14"/>
      <c r="F34" s="15">
        <f>F31-F25</f>
        <v>601.13767199999984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34682</dc:creator>
  <cp:lastModifiedBy>34682</cp:lastModifiedBy>
  <dcterms:created xsi:type="dcterms:W3CDTF">2021-07-08T10:55:08Z</dcterms:created>
  <dcterms:modified xsi:type="dcterms:W3CDTF">2022-02-11T07:31:28Z</dcterms:modified>
</cp:coreProperties>
</file>