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35" windowHeight="11250" activeTab="4"/>
  </bookViews>
  <sheets>
    <sheet name="Taxfree  Performance" sheetId="1" r:id="rId1"/>
    <sheet name="Sample with 50-40-10" sheetId="2" r:id="rId2"/>
    <sheet name="Asset Allocation Sample" sheetId="3" r:id="rId3"/>
    <sheet name="Returns Table" sheetId="4" r:id="rId4"/>
    <sheet name="Comparison" sheetId="5" r:id="rId5"/>
  </sheets>
  <definedNames>
    <definedName name="_xlnm.Print_Area" localSheetId="0">'Taxfree  Performance'!$A$1:$X$13</definedName>
  </definedNames>
  <calcPr calcId="125725"/>
</workbook>
</file>

<file path=xl/calcChain.xml><?xml version="1.0" encoding="utf-8"?>
<calcChain xmlns="http://schemas.openxmlformats.org/spreadsheetml/2006/main">
  <c r="V3" i="5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D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C1"/>
  <c r="W6" i="3"/>
  <c r="V6"/>
  <c r="U6"/>
  <c r="T6"/>
  <c r="S6"/>
  <c r="R6"/>
  <c r="Q6"/>
  <c r="P6"/>
  <c r="O6"/>
  <c r="N6"/>
  <c r="M6"/>
  <c r="L6"/>
  <c r="K6"/>
  <c r="J6"/>
  <c r="I6"/>
  <c r="H6"/>
  <c r="G6"/>
  <c r="F6"/>
  <c r="E6"/>
  <c r="D6"/>
  <c r="E6" i="2"/>
  <c r="F6"/>
  <c r="G6"/>
  <c r="H6"/>
  <c r="I6"/>
  <c r="J6"/>
  <c r="K6"/>
  <c r="L6"/>
  <c r="M6"/>
  <c r="N6"/>
  <c r="O6"/>
  <c r="P6"/>
  <c r="Q6"/>
  <c r="R6"/>
  <c r="S6"/>
  <c r="T6"/>
  <c r="U6"/>
  <c r="V6"/>
  <c r="W6"/>
  <c r="D6"/>
  <c r="W16" i="3"/>
  <c r="W15"/>
  <c r="W14"/>
  <c r="W17" s="1"/>
  <c r="V16"/>
  <c r="V15"/>
  <c r="V14"/>
  <c r="V17" s="1"/>
  <c r="U16"/>
  <c r="U15"/>
  <c r="U14"/>
  <c r="U17" s="1"/>
  <c r="T16"/>
  <c r="T15"/>
  <c r="T14"/>
  <c r="T17" s="1"/>
  <c r="S16"/>
  <c r="S15"/>
  <c r="S14"/>
  <c r="S17" s="1"/>
  <c r="R16"/>
  <c r="R15"/>
  <c r="R14"/>
  <c r="R17" s="1"/>
  <c r="Q16"/>
  <c r="Q15"/>
  <c r="Q14"/>
  <c r="Q17" s="1"/>
  <c r="P16"/>
  <c r="P15"/>
  <c r="P14"/>
  <c r="P17" s="1"/>
  <c r="O16"/>
  <c r="O15"/>
  <c r="O14"/>
  <c r="O17" s="1"/>
  <c r="N16"/>
  <c r="N15"/>
  <c r="N14"/>
  <c r="N17" s="1"/>
  <c r="M16"/>
  <c r="M15"/>
  <c r="M14"/>
  <c r="M17" s="1"/>
  <c r="L16"/>
  <c r="L15"/>
  <c r="L14"/>
  <c r="L17" s="1"/>
  <c r="K16"/>
  <c r="K15"/>
  <c r="K14"/>
  <c r="K17" s="1"/>
  <c r="J16"/>
  <c r="J15"/>
  <c r="J14"/>
  <c r="J17" s="1"/>
  <c r="I16"/>
  <c r="I15"/>
  <c r="I14"/>
  <c r="I17" s="1"/>
  <c r="H16"/>
  <c r="H15"/>
  <c r="H14"/>
  <c r="H17" s="1"/>
  <c r="G16"/>
  <c r="G15"/>
  <c r="G14"/>
  <c r="G17" s="1"/>
  <c r="F16"/>
  <c r="F15"/>
  <c r="F14"/>
  <c r="F17" s="1"/>
  <c r="E16"/>
  <c r="E15"/>
  <c r="E14"/>
  <c r="E17" s="1"/>
  <c r="D9"/>
  <c r="D8"/>
  <c r="D22"/>
  <c r="D21"/>
  <c r="D7"/>
  <c r="D20"/>
  <c r="D17"/>
  <c r="A22"/>
  <c r="A21"/>
  <c r="A20"/>
  <c r="A16"/>
  <c r="A15"/>
  <c r="A14"/>
  <c r="C9"/>
  <c r="C10" s="1"/>
  <c r="A9"/>
  <c r="A8"/>
  <c r="A7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D16" s="1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W10" i="2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W9"/>
  <c r="W8"/>
  <c r="W7"/>
  <c r="V9"/>
  <c r="V8"/>
  <c r="V7"/>
  <c r="U9"/>
  <c r="U8"/>
  <c r="U7"/>
  <c r="T9"/>
  <c r="T8"/>
  <c r="T7"/>
  <c r="S9"/>
  <c r="S8"/>
  <c r="S7"/>
  <c r="R9"/>
  <c r="R8"/>
  <c r="R7"/>
  <c r="Q9"/>
  <c r="Q8"/>
  <c r="Q7"/>
  <c r="P9"/>
  <c r="P8"/>
  <c r="P7"/>
  <c r="O9"/>
  <c r="O8"/>
  <c r="O7"/>
  <c r="N9"/>
  <c r="N8"/>
  <c r="N7"/>
  <c r="M9"/>
  <c r="M8"/>
  <c r="M7"/>
  <c r="L9"/>
  <c r="L8"/>
  <c r="L7"/>
  <c r="K9"/>
  <c r="K8"/>
  <c r="K7"/>
  <c r="J9"/>
  <c r="J8"/>
  <c r="J7"/>
  <c r="I9"/>
  <c r="I8"/>
  <c r="I7"/>
  <c r="H9"/>
  <c r="H8"/>
  <c r="H7"/>
  <c r="G9"/>
  <c r="G8"/>
  <c r="G7"/>
  <c r="F9"/>
  <c r="F8"/>
  <c r="F7"/>
  <c r="E9"/>
  <c r="E8"/>
  <c r="E7"/>
  <c r="D9"/>
  <c r="D8"/>
  <c r="D7"/>
  <c r="C9"/>
  <c r="A9"/>
  <c r="A8"/>
  <c r="A7"/>
  <c r="W4"/>
  <c r="V4"/>
  <c r="U4"/>
  <c r="T4"/>
  <c r="S4"/>
  <c r="R4"/>
  <c r="Q4"/>
  <c r="P4"/>
  <c r="O4"/>
  <c r="N4"/>
  <c r="M4"/>
  <c r="L4"/>
  <c r="K4"/>
  <c r="J4"/>
  <c r="I4"/>
  <c r="H4"/>
  <c r="G4"/>
  <c r="F4"/>
  <c r="E4"/>
  <c r="W3"/>
  <c r="V3"/>
  <c r="U3"/>
  <c r="T3"/>
  <c r="S3"/>
  <c r="R3"/>
  <c r="Q3"/>
  <c r="P3"/>
  <c r="O3"/>
  <c r="N3"/>
  <c r="M3"/>
  <c r="L3"/>
  <c r="K3"/>
  <c r="J3"/>
  <c r="I3"/>
  <c r="H3"/>
  <c r="G3"/>
  <c r="F3"/>
  <c r="E3"/>
  <c r="W2"/>
  <c r="V2"/>
  <c r="U2"/>
  <c r="T2"/>
  <c r="S2"/>
  <c r="R2"/>
  <c r="Q2"/>
  <c r="P2"/>
  <c r="O2"/>
  <c r="N2"/>
  <c r="M2"/>
  <c r="L2"/>
  <c r="K2"/>
  <c r="J2"/>
  <c r="I2"/>
  <c r="H2"/>
  <c r="G2"/>
  <c r="F2"/>
  <c r="E2"/>
  <c r="D4"/>
  <c r="D3"/>
  <c r="D2"/>
  <c r="W21" i="3" l="1"/>
  <c r="W8" s="1"/>
  <c r="W22"/>
  <c r="W9" s="1"/>
  <c r="W20"/>
  <c r="W7" s="1"/>
  <c r="W10" s="1"/>
  <c r="V21"/>
  <c r="V8" s="1"/>
  <c r="V22"/>
  <c r="V9" s="1"/>
  <c r="V20"/>
  <c r="V7" s="1"/>
  <c r="V10" s="1"/>
  <c r="U21"/>
  <c r="U8" s="1"/>
  <c r="U22"/>
  <c r="U9" s="1"/>
  <c r="U20"/>
  <c r="U7" s="1"/>
  <c r="U10" s="1"/>
  <c r="T21"/>
  <c r="T8" s="1"/>
  <c r="T22"/>
  <c r="T9" s="1"/>
  <c r="T20"/>
  <c r="T7" s="1"/>
  <c r="T10" s="1"/>
  <c r="S21"/>
  <c r="S8" s="1"/>
  <c r="S22"/>
  <c r="S9" s="1"/>
  <c r="S20"/>
  <c r="S7" s="1"/>
  <c r="S10" s="1"/>
  <c r="R21"/>
  <c r="R8" s="1"/>
  <c r="R22"/>
  <c r="R9" s="1"/>
  <c r="R20"/>
  <c r="R7" s="1"/>
  <c r="R10" s="1"/>
  <c r="Q21"/>
  <c r="Q8" s="1"/>
  <c r="Q22"/>
  <c r="Q9" s="1"/>
  <c r="Q20"/>
  <c r="Q7" s="1"/>
  <c r="Q10" s="1"/>
  <c r="P21"/>
  <c r="P8" s="1"/>
  <c r="P22"/>
  <c r="P9" s="1"/>
  <c r="P20"/>
  <c r="P7" s="1"/>
  <c r="O21"/>
  <c r="O8" s="1"/>
  <c r="O22"/>
  <c r="O9" s="1"/>
  <c r="O20"/>
  <c r="O7" s="1"/>
  <c r="O10" s="1"/>
  <c r="N21"/>
  <c r="N8" s="1"/>
  <c r="N22"/>
  <c r="N9" s="1"/>
  <c r="N20"/>
  <c r="N7" s="1"/>
  <c r="N10" s="1"/>
  <c r="M21"/>
  <c r="M8" s="1"/>
  <c r="M22"/>
  <c r="M9" s="1"/>
  <c r="M20"/>
  <c r="M7" s="1"/>
  <c r="M10" s="1"/>
  <c r="L21"/>
  <c r="L8" s="1"/>
  <c r="L22"/>
  <c r="L9" s="1"/>
  <c r="L20"/>
  <c r="L7" s="1"/>
  <c r="L10" s="1"/>
  <c r="K21"/>
  <c r="K8" s="1"/>
  <c r="K22"/>
  <c r="K9" s="1"/>
  <c r="K20"/>
  <c r="K7" s="1"/>
  <c r="K10" s="1"/>
  <c r="J21"/>
  <c r="J8" s="1"/>
  <c r="J22"/>
  <c r="J9" s="1"/>
  <c r="J20"/>
  <c r="J7" s="1"/>
  <c r="J10" s="1"/>
  <c r="I21"/>
  <c r="I8" s="1"/>
  <c r="I22"/>
  <c r="I9" s="1"/>
  <c r="I20"/>
  <c r="I7" s="1"/>
  <c r="I10" s="1"/>
  <c r="H21"/>
  <c r="H8" s="1"/>
  <c r="H22"/>
  <c r="H9" s="1"/>
  <c r="H20"/>
  <c r="H7" s="1"/>
  <c r="H10" s="1"/>
  <c r="G21"/>
  <c r="G8" s="1"/>
  <c r="G22"/>
  <c r="G9" s="1"/>
  <c r="G20"/>
  <c r="G7" s="1"/>
  <c r="G10" s="1"/>
  <c r="F21"/>
  <c r="F8" s="1"/>
  <c r="F22"/>
  <c r="F9" s="1"/>
  <c r="F20"/>
  <c r="F7" s="1"/>
  <c r="F10" s="1"/>
  <c r="E21"/>
  <c r="E8" s="1"/>
  <c r="E22"/>
  <c r="E9" s="1"/>
  <c r="E20"/>
  <c r="E7" s="1"/>
  <c r="D14"/>
  <c r="D15"/>
  <c r="P10" l="1"/>
  <c r="E10"/>
  <c r="D10"/>
</calcChain>
</file>

<file path=xl/sharedStrings.xml><?xml version="1.0" encoding="utf-8"?>
<sst xmlns="http://schemas.openxmlformats.org/spreadsheetml/2006/main" count="75" uniqueCount="48">
  <si>
    <t>Fund Types</t>
  </si>
  <si>
    <t>Funds</t>
  </si>
  <si>
    <t>Avg. Return</t>
  </si>
  <si>
    <t>Std. Dev</t>
  </si>
  <si>
    <t>Strong Muni/Vanguard M/Mkt</t>
  </si>
  <si>
    <t>36-mo UW CD</t>
  </si>
  <si>
    <t>Vanguard Muni/Bond Index</t>
  </si>
  <si>
    <t>Vanguard Corp./Invesco</t>
  </si>
  <si>
    <t>Scudder/T. Rowe Price</t>
  </si>
  <si>
    <t>Vanguard Conv./Fidelity</t>
  </si>
  <si>
    <t>Citizens Index/Dreyfus</t>
  </si>
  <si>
    <t>Pennsylvania</t>
  </si>
  <si>
    <t>T. Rowe Price</t>
  </si>
  <si>
    <t>Fidelity</t>
  </si>
  <si>
    <t>US World</t>
  </si>
  <si>
    <t>&gt;0.05</t>
  </si>
  <si>
    <t>&gt;0.1</t>
  </si>
  <si>
    <t>&gt;0.15</t>
  </si>
  <si>
    <t>&gt;0.2</t>
  </si>
  <si>
    <t>&gt;0.25</t>
  </si>
  <si>
    <t>&gt;0.3</t>
  </si>
  <si>
    <t>&gt;0.35</t>
  </si>
  <si>
    <t>&gt;0.4</t>
  </si>
  <si>
    <t>&gt;0.45</t>
  </si>
  <si>
    <t>Money-Market Funds *</t>
  </si>
  <si>
    <t>Certificates of Deposit *</t>
  </si>
  <si>
    <t>Short-term Bond Funds *</t>
  </si>
  <si>
    <t>High-qual Intermediate-term Bond Funds *</t>
  </si>
  <si>
    <t>Lower-qual Interm-term Bond Funds</t>
  </si>
  <si>
    <t>Foreign Bonds</t>
  </si>
  <si>
    <t>Convertible Securities</t>
  </si>
  <si>
    <t>Large-company US Stocks *</t>
  </si>
  <si>
    <t>Small-company US Stocks *</t>
  </si>
  <si>
    <t>Foreign Stocks *</t>
  </si>
  <si>
    <t>Real-estate Securities</t>
  </si>
  <si>
    <t>Gold-mining Stocks</t>
  </si>
  <si>
    <t>Put in $1000 every year, 50-40-10</t>
  </si>
  <si>
    <t>Starting point</t>
  </si>
  <si>
    <t>Balance with what was in last year</t>
  </si>
  <si>
    <t>Addition</t>
  </si>
  <si>
    <t>Total</t>
  </si>
  <si>
    <t>Cash</t>
  </si>
  <si>
    <t>Bonds</t>
  </si>
  <si>
    <t>Stocks</t>
  </si>
  <si>
    <t>Year</t>
  </si>
  <si>
    <t>End of Year</t>
  </si>
  <si>
    <t>Bob</t>
  </si>
  <si>
    <t>Edith</t>
  </si>
</sst>
</file>

<file path=xl/styles.xml><?xml version="1.0" encoding="utf-8"?>
<styleSheet xmlns="http://schemas.openxmlformats.org/spreadsheetml/2006/main">
  <numFmts count="2">
    <numFmt numFmtId="166" formatCode="&quot;$&quot;#,##0.00"/>
    <numFmt numFmtId="168" formatCode="&quot;$&quot;#,##0"/>
  </numFmts>
  <fonts count="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2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0" fontId="0" fillId="0" borderId="5" xfId="0" applyNumberFormat="1" applyBorder="1"/>
    <xf numFmtId="10" fontId="0" fillId="0" borderId="6" xfId="0" applyNumberFormat="1" applyBorder="1"/>
    <xf numFmtId="0" fontId="0" fillId="0" borderId="7" xfId="0" applyBorder="1"/>
    <xf numFmtId="0" fontId="0" fillId="0" borderId="8" xfId="0" applyBorder="1"/>
    <xf numFmtId="10" fontId="0" fillId="0" borderId="8" xfId="0" applyNumberFormat="1" applyBorder="1"/>
    <xf numFmtId="10" fontId="0" fillId="0" borderId="9" xfId="0" applyNumberFormat="1" applyBorder="1"/>
    <xf numFmtId="166" fontId="0" fillId="0" borderId="0" xfId="0" applyNumberFormat="1"/>
    <xf numFmtId="168" fontId="0" fillId="0" borderId="0" xfId="0" applyNumberFormat="1"/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2">
    <cellStyle name="Normal" xfId="0" builtinId="0"/>
    <cellStyle name="Normal 2" xfId="1"/>
    <cellStyle name="Normal 3" xfId="2"/>
    <cellStyle name="Normal 3 2" xfId="3"/>
    <cellStyle name="Normal 3 2 2" xfId="4"/>
    <cellStyle name="Normal 3 2 2 2" xfId="5"/>
    <cellStyle name="Normal 3 2 3" xfId="6"/>
    <cellStyle name="Normal 3 3" xfId="7"/>
    <cellStyle name="Normal 3 3 2" xfId="8"/>
    <cellStyle name="Normal 3 4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 7" xfId="16"/>
    <cellStyle name="Normal 7 2" xfId="17"/>
    <cellStyle name="Normal 8" xfId="18"/>
    <cellStyle name="Normal 8 2" xfId="19"/>
    <cellStyle name="Normal 9" xfId="20"/>
    <cellStyle name="Normal 9 2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Bob's Portfolio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'Sample with 50-40-10'!$B$7</c:f>
              <c:strCache>
                <c:ptCount val="1"/>
                <c:pt idx="0">
                  <c:v>Cash</c:v>
                </c:pt>
              </c:strCache>
            </c:strRef>
          </c:tx>
          <c:cat>
            <c:numRef>
              <c:f>'Sample with 50-40-10'!$C$6:$W$6</c:f>
              <c:numCache>
                <c:formatCode>General</c:formatCode>
                <c:ptCount val="2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</c:numCache>
            </c:numRef>
          </c:cat>
          <c:val>
            <c:numRef>
              <c:f>'Sample with 50-40-10'!$C$7:$W$7</c:f>
              <c:numCache>
                <c:formatCode>"$"#,##0</c:formatCode>
                <c:ptCount val="21"/>
                <c:pt idx="0">
                  <c:v>100</c:v>
                </c:pt>
                <c:pt idx="1">
                  <c:v>203.85759372105326</c:v>
                </c:pt>
                <c:pt idx="2">
                  <c:v>312.68077349195016</c:v>
                </c:pt>
                <c:pt idx="3">
                  <c:v>423.57402079413777</c:v>
                </c:pt>
                <c:pt idx="4">
                  <c:v>538.53417586388719</c:v>
                </c:pt>
                <c:pt idx="5">
                  <c:v>657.32832939837067</c:v>
                </c:pt>
                <c:pt idx="6">
                  <c:v>778.82344723807932</c:v>
                </c:pt>
                <c:pt idx="7">
                  <c:v>915.38533038304604</c:v>
                </c:pt>
                <c:pt idx="8">
                  <c:v>1053.0422912634331</c:v>
                </c:pt>
                <c:pt idx="9">
                  <c:v>1170.2883191841333</c:v>
                </c:pt>
                <c:pt idx="10">
                  <c:v>1280.7298307362023</c:v>
                </c:pt>
                <c:pt idx="11">
                  <c:v>1394.8606321828056</c:v>
                </c:pt>
                <c:pt idx="12">
                  <c:v>1536.3272296212479</c:v>
                </c:pt>
                <c:pt idx="13">
                  <c:v>1709.8009494296371</c:v>
                </c:pt>
                <c:pt idx="14">
                  <c:v>1895.6879343481639</c:v>
                </c:pt>
                <c:pt idx="15">
                  <c:v>2047.5320381577687</c:v>
                </c:pt>
                <c:pt idx="16">
                  <c:v>2159.0065726166131</c:v>
                </c:pt>
                <c:pt idx="17">
                  <c:v>2260.2923434666095</c:v>
                </c:pt>
                <c:pt idx="18">
                  <c:v>2361.3166238394019</c:v>
                </c:pt>
                <c:pt idx="19">
                  <c:v>2462.2328755228036</c:v>
                </c:pt>
                <c:pt idx="20">
                  <c:v>2562.7122165150536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'Sample with 50-40-10'!$B$8</c:f>
              <c:strCache>
                <c:ptCount val="1"/>
                <c:pt idx="0">
                  <c:v>Bonds</c:v>
                </c:pt>
              </c:strCache>
            </c:strRef>
          </c:tx>
          <c:cat>
            <c:numRef>
              <c:f>'Sample with 50-40-10'!$C$6:$W$6</c:f>
              <c:numCache>
                <c:formatCode>General</c:formatCode>
                <c:ptCount val="2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</c:numCache>
            </c:numRef>
          </c:cat>
          <c:val>
            <c:numRef>
              <c:f>'Sample with 50-40-10'!$C$8:$W$8</c:f>
              <c:numCache>
                <c:formatCode>"$"#,##0</c:formatCode>
                <c:ptCount val="21"/>
                <c:pt idx="0">
                  <c:v>400</c:v>
                </c:pt>
                <c:pt idx="1">
                  <c:v>810.25132989512963</c:v>
                </c:pt>
                <c:pt idx="2">
                  <c:v>1290.5686421576895</c:v>
                </c:pt>
                <c:pt idx="3">
                  <c:v>1767.3943582385962</c:v>
                </c:pt>
                <c:pt idx="4">
                  <c:v>2292.5484152228914</c:v>
                </c:pt>
                <c:pt idx="5">
                  <c:v>2824.5901947651828</c:v>
                </c:pt>
                <c:pt idx="6">
                  <c:v>3208.7757425288237</c:v>
                </c:pt>
                <c:pt idx="7">
                  <c:v>3905.3133634430201</c:v>
                </c:pt>
                <c:pt idx="8">
                  <c:v>4533.4169628085647</c:v>
                </c:pt>
                <c:pt idx="9">
                  <c:v>5425.4346415111231</c:v>
                </c:pt>
                <c:pt idx="10">
                  <c:v>6131.7896732889412</c:v>
                </c:pt>
                <c:pt idx="11">
                  <c:v>6844.161615668283</c:v>
                </c:pt>
                <c:pt idx="12">
                  <c:v>7362.4362813252774</c:v>
                </c:pt>
                <c:pt idx="13">
                  <c:v>8050.2331151880362</c:v>
                </c:pt>
                <c:pt idx="14">
                  <c:v>9063.1584740140224</c:v>
                </c:pt>
                <c:pt idx="15">
                  <c:v>9911.4462337392051</c:v>
                </c:pt>
                <c:pt idx="16">
                  <c:v>11029.44149594354</c:v>
                </c:pt>
                <c:pt idx="17">
                  <c:v>12463.44903239529</c:v>
                </c:pt>
                <c:pt idx="18">
                  <c:v>14201.089819303648</c:v>
                </c:pt>
                <c:pt idx="19">
                  <c:v>15597.486387916973</c:v>
                </c:pt>
                <c:pt idx="20">
                  <c:v>15459.870811800616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'Sample with 50-40-10'!$B$9</c:f>
              <c:strCache>
                <c:ptCount val="1"/>
                <c:pt idx="0">
                  <c:v>Stocks</c:v>
                </c:pt>
              </c:strCache>
            </c:strRef>
          </c:tx>
          <c:cat>
            <c:numRef>
              <c:f>'Sample with 50-40-10'!$C$6:$W$6</c:f>
              <c:numCache>
                <c:formatCode>General</c:formatCode>
                <c:ptCount val="2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</c:numCache>
            </c:numRef>
          </c:cat>
          <c:val>
            <c:numRef>
              <c:f>'Sample with 50-40-10'!$C$9:$W$9</c:f>
              <c:numCache>
                <c:formatCode>"$"#,##0</c:formatCode>
                <c:ptCount val="21"/>
                <c:pt idx="0">
                  <c:v>500</c:v>
                </c:pt>
                <c:pt idx="1">
                  <c:v>968.15847525099377</c:v>
                </c:pt>
                <c:pt idx="2">
                  <c:v>1765.1035564940298</c:v>
                </c:pt>
                <c:pt idx="3">
                  <c:v>2590.6225297506712</c:v>
                </c:pt>
                <c:pt idx="4">
                  <c:v>3855.4793821415042</c:v>
                </c:pt>
                <c:pt idx="5">
                  <c:v>5518.6492609813149</c:v>
                </c:pt>
                <c:pt idx="6">
                  <c:v>7511.9545039321547</c:v>
                </c:pt>
                <c:pt idx="7">
                  <c:v>6463.0478314813599</c:v>
                </c:pt>
                <c:pt idx="8">
                  <c:v>5849.5626802564157</c:v>
                </c:pt>
                <c:pt idx="9">
                  <c:v>4843.7346635567446</c:v>
                </c:pt>
                <c:pt idx="10">
                  <c:v>6477.2450921381542</c:v>
                </c:pt>
                <c:pt idx="11">
                  <c:v>7311.3687852060302</c:v>
                </c:pt>
                <c:pt idx="12">
                  <c:v>8515.3986321851899</c:v>
                </c:pt>
                <c:pt idx="13">
                  <c:v>8843.4107781767525</c:v>
                </c:pt>
                <c:pt idx="14">
                  <c:v>10500.839664566593</c:v>
                </c:pt>
                <c:pt idx="15">
                  <c:v>6705.8453103284037</c:v>
                </c:pt>
                <c:pt idx="16">
                  <c:v>9190.2780060919104</c:v>
                </c:pt>
                <c:pt idx="17">
                  <c:v>10837.261637945254</c:v>
                </c:pt>
                <c:pt idx="18">
                  <c:v>11399.727417863014</c:v>
                </c:pt>
                <c:pt idx="19">
                  <c:v>13520.90585260105</c:v>
                </c:pt>
                <c:pt idx="20">
                  <c:v>18283.062389416496</c:v>
                </c:pt>
              </c:numCache>
            </c:numRef>
          </c:val>
          <c:smooth val="1"/>
        </c:ser>
        <c:axId val="69380352"/>
        <c:axId val="66079360"/>
      </c:areaChart>
      <c:catAx>
        <c:axId val="6938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66079360"/>
        <c:crosses val="autoZero"/>
        <c:auto val="1"/>
        <c:lblAlgn val="ctr"/>
        <c:lblOffset val="100"/>
      </c:catAx>
      <c:valAx>
        <c:axId val="66079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Total Portfolio Value</a:t>
                </a:r>
              </a:p>
            </c:rich>
          </c:tx>
          <c:layout/>
        </c:title>
        <c:numFmt formatCode="&quot;$&quot;#,##0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6938035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Edith's Portfolio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'Asset Allocation Sample'!$B$7</c:f>
              <c:strCache>
                <c:ptCount val="1"/>
                <c:pt idx="0">
                  <c:v>Cash</c:v>
                </c:pt>
              </c:strCache>
            </c:strRef>
          </c:tx>
          <c:spPr>
            <a:ln w="28575">
              <a:noFill/>
            </a:ln>
          </c:spPr>
          <c:cat>
            <c:numRef>
              <c:f>'Asset Allocation Sample'!$C$6:$W$6</c:f>
              <c:numCache>
                <c:formatCode>General</c:formatCode>
                <c:ptCount val="2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</c:numCache>
            </c:numRef>
          </c:cat>
          <c:val>
            <c:numRef>
              <c:f>'Asset Allocation Sample'!$C$7:$W$7</c:f>
              <c:numCache>
                <c:formatCode>"$"#,##0</c:formatCode>
                <c:ptCount val="21"/>
                <c:pt idx="0">
                  <c:v>100</c:v>
                </c:pt>
                <c:pt idx="1">
                  <c:v>198.2267398867177</c:v>
                </c:pt>
                <c:pt idx="2">
                  <c:v>337.34367366910112</c:v>
                </c:pt>
                <c:pt idx="3">
                  <c:v>477.6578792875963</c:v>
                </c:pt>
                <c:pt idx="4">
                  <c:v>663.38661072451464</c:v>
                </c:pt>
                <c:pt idx="5">
                  <c:v>881.05456959581352</c:v>
                </c:pt>
                <c:pt idx="6">
                  <c:v>1101.1659169030575</c:v>
                </c:pt>
                <c:pt idx="7">
                  <c:v>1133.5149216042225</c:v>
                </c:pt>
                <c:pt idx="8">
                  <c:v>1167.017012392912</c:v>
                </c:pt>
                <c:pt idx="9">
                  <c:v>1169.3813186597968</c:v>
                </c:pt>
                <c:pt idx="10">
                  <c:v>1433.6638358360688</c:v>
                </c:pt>
                <c:pt idx="11">
                  <c:v>1601.4369474892994</c:v>
                </c:pt>
                <c:pt idx="12">
                  <c:v>1794.3707282727075</c:v>
                </c:pt>
                <c:pt idx="13">
                  <c:v>1912.888176819486</c:v>
                </c:pt>
                <c:pt idx="14">
                  <c:v>2205.9338629286585</c:v>
                </c:pt>
                <c:pt idx="15">
                  <c:v>1904.481945705802</c:v>
                </c:pt>
                <c:pt idx="16">
                  <c:v>2342.5269575109523</c:v>
                </c:pt>
                <c:pt idx="17">
                  <c:v>2676.6893932156336</c:v>
                </c:pt>
                <c:pt idx="18">
                  <c:v>2899.4352572459243</c:v>
                </c:pt>
                <c:pt idx="19">
                  <c:v>3287.0887368218755</c:v>
                </c:pt>
                <c:pt idx="20">
                  <c:v>3859.9226572234456</c:v>
                </c:pt>
              </c:numCache>
            </c:numRef>
          </c:val>
        </c:ser>
        <c:ser>
          <c:idx val="1"/>
          <c:order val="1"/>
          <c:tx>
            <c:strRef>
              <c:f>'Asset Allocation Sample'!$B$8</c:f>
              <c:strCache>
                <c:ptCount val="1"/>
                <c:pt idx="0">
                  <c:v>Bonds</c:v>
                </c:pt>
              </c:strCache>
            </c:strRef>
          </c:tx>
          <c:spPr>
            <a:ln w="28575">
              <a:noFill/>
            </a:ln>
          </c:spPr>
          <c:cat>
            <c:numRef>
              <c:f>'Asset Allocation Sample'!$C$6:$W$6</c:f>
              <c:numCache>
                <c:formatCode>General</c:formatCode>
                <c:ptCount val="2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</c:numCache>
            </c:numRef>
          </c:cat>
          <c:val>
            <c:numRef>
              <c:f>'Asset Allocation Sample'!$C$8:$W$8</c:f>
              <c:numCache>
                <c:formatCode>"$"#,##0</c:formatCode>
                <c:ptCount val="21"/>
                <c:pt idx="0">
                  <c:v>400</c:v>
                </c:pt>
                <c:pt idx="1">
                  <c:v>792.90695954687078</c:v>
                </c:pt>
                <c:pt idx="2">
                  <c:v>1349.3746946764045</c:v>
                </c:pt>
                <c:pt idx="3">
                  <c:v>1910.6315171503852</c:v>
                </c:pt>
                <c:pt idx="4">
                  <c:v>2653.5464428980586</c:v>
                </c:pt>
                <c:pt idx="5">
                  <c:v>3524.2182783832541</c:v>
                </c:pt>
                <c:pt idx="6">
                  <c:v>4404.6636676122298</c:v>
                </c:pt>
                <c:pt idx="7">
                  <c:v>4534.0596864168901</c:v>
                </c:pt>
                <c:pt idx="8">
                  <c:v>4668.0680495716479</c:v>
                </c:pt>
                <c:pt idx="9">
                  <c:v>4677.525274639187</c:v>
                </c:pt>
                <c:pt idx="10">
                  <c:v>5734.655343344275</c:v>
                </c:pt>
                <c:pt idx="11">
                  <c:v>6405.7477899571977</c:v>
                </c:pt>
                <c:pt idx="12">
                  <c:v>7177.4829130908302</c:v>
                </c:pt>
                <c:pt idx="13">
                  <c:v>7651.5527072779441</c:v>
                </c:pt>
                <c:pt idx="14">
                  <c:v>8823.7354517146341</c:v>
                </c:pt>
                <c:pt idx="15">
                  <c:v>7617.927782823208</c:v>
                </c:pt>
                <c:pt idx="16">
                  <c:v>9370.1078300438094</c:v>
                </c:pt>
                <c:pt idx="17">
                  <c:v>10706.757572862534</c:v>
                </c:pt>
                <c:pt idx="18">
                  <c:v>11597.741028983697</c:v>
                </c:pt>
                <c:pt idx="19">
                  <c:v>13148.354947287502</c:v>
                </c:pt>
                <c:pt idx="20">
                  <c:v>15439.690628893783</c:v>
                </c:pt>
              </c:numCache>
            </c:numRef>
          </c:val>
        </c:ser>
        <c:ser>
          <c:idx val="2"/>
          <c:order val="2"/>
          <c:tx>
            <c:strRef>
              <c:f>'Asset Allocation Sample'!$B$9</c:f>
              <c:strCache>
                <c:ptCount val="1"/>
                <c:pt idx="0">
                  <c:v>Stocks</c:v>
                </c:pt>
              </c:strCache>
            </c:strRef>
          </c:tx>
          <c:spPr>
            <a:ln w="28575">
              <a:noFill/>
            </a:ln>
          </c:spPr>
          <c:cat>
            <c:numRef>
              <c:f>'Asset Allocation Sample'!$C$6:$W$6</c:f>
              <c:numCache>
                <c:formatCode>General</c:formatCode>
                <c:ptCount val="2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</c:numCache>
            </c:numRef>
          </c:cat>
          <c:val>
            <c:numRef>
              <c:f>'Asset Allocation Sample'!$C$9:$W$9</c:f>
              <c:numCache>
                <c:formatCode>"$"#,##0</c:formatCode>
                <c:ptCount val="21"/>
                <c:pt idx="0">
                  <c:v>500</c:v>
                </c:pt>
                <c:pt idx="1">
                  <c:v>991.13369943358839</c:v>
                </c:pt>
                <c:pt idx="2">
                  <c:v>1686.7183683455055</c:v>
                </c:pt>
                <c:pt idx="3">
                  <c:v>2388.2893964379814</c:v>
                </c:pt>
                <c:pt idx="4">
                  <c:v>3316.933053622573</c:v>
                </c:pt>
                <c:pt idx="5">
                  <c:v>4405.2728479790676</c:v>
                </c:pt>
                <c:pt idx="6">
                  <c:v>5505.829584515287</c:v>
                </c:pt>
                <c:pt idx="7">
                  <c:v>5667.5746080211129</c:v>
                </c:pt>
                <c:pt idx="8">
                  <c:v>5835.0850619645598</c:v>
                </c:pt>
                <c:pt idx="9">
                  <c:v>5846.9065932989834</c:v>
                </c:pt>
                <c:pt idx="10">
                  <c:v>7168.3191791803438</c:v>
                </c:pt>
                <c:pt idx="11">
                  <c:v>8007.1847374464969</c:v>
                </c:pt>
                <c:pt idx="12">
                  <c:v>8971.8536413635375</c:v>
                </c:pt>
                <c:pt idx="13">
                  <c:v>9564.4408840974302</c:v>
                </c:pt>
                <c:pt idx="14">
                  <c:v>11029.669314643292</c:v>
                </c:pt>
                <c:pt idx="15">
                  <c:v>9522.40972852901</c:v>
                </c:pt>
                <c:pt idx="16">
                  <c:v>11712.634787554762</c:v>
                </c:pt>
                <c:pt idx="17">
                  <c:v>13383.446966078167</c:v>
                </c:pt>
                <c:pt idx="18">
                  <c:v>14497.17628622962</c:v>
                </c:pt>
                <c:pt idx="19">
                  <c:v>16435.443684109378</c:v>
                </c:pt>
                <c:pt idx="20">
                  <c:v>19299.613286117226</c:v>
                </c:pt>
              </c:numCache>
            </c:numRef>
          </c:val>
        </c:ser>
        <c:axId val="83511936"/>
        <c:axId val="91394816"/>
      </c:areaChart>
      <c:catAx>
        <c:axId val="8351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91394816"/>
        <c:crosses val="autoZero"/>
        <c:auto val="1"/>
        <c:lblAlgn val="ctr"/>
        <c:lblOffset val="100"/>
      </c:catAx>
      <c:valAx>
        <c:axId val="9139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Total Portfolio Value</a:t>
                </a:r>
              </a:p>
            </c:rich>
          </c:tx>
          <c:layout/>
        </c:title>
        <c:numFmt formatCode="&quot;$&quot;#,##0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8351193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Bob and Edith Compared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Comparison!$A$2</c:f>
              <c:strCache>
                <c:ptCount val="1"/>
                <c:pt idx="0">
                  <c:v>Bob</c:v>
                </c:pt>
              </c:strCache>
            </c:strRef>
          </c:tx>
          <c:xVal>
            <c:numRef>
              <c:f>Comparison!$B$1:$V$1</c:f>
              <c:numCache>
                <c:formatCode>General</c:formatCode>
                <c:ptCount val="2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</c:numCache>
            </c:numRef>
          </c:xVal>
          <c:yVal>
            <c:numRef>
              <c:f>Comparison!$B$2:$V$2</c:f>
              <c:numCache>
                <c:formatCode>"$"#,##0</c:formatCode>
                <c:ptCount val="21"/>
                <c:pt idx="0">
                  <c:v>1000</c:v>
                </c:pt>
                <c:pt idx="1">
                  <c:v>1982.2673988671768</c:v>
                </c:pt>
                <c:pt idx="2">
                  <c:v>3368.3529721436694</c:v>
                </c:pt>
                <c:pt idx="3">
                  <c:v>4781.5909087834052</c:v>
                </c:pt>
                <c:pt idx="4">
                  <c:v>6686.561973228283</c:v>
                </c:pt>
                <c:pt idx="5">
                  <c:v>9000.5677851448672</c:v>
                </c:pt>
                <c:pt idx="6">
                  <c:v>11499.553693699057</c:v>
                </c:pt>
                <c:pt idx="7">
                  <c:v>11283.746525307426</c:v>
                </c:pt>
                <c:pt idx="8">
                  <c:v>11436.021934328413</c:v>
                </c:pt>
                <c:pt idx="9">
                  <c:v>11439.457624252002</c:v>
                </c:pt>
                <c:pt idx="10">
                  <c:v>13889.764596163299</c:v>
                </c:pt>
                <c:pt idx="11">
                  <c:v>15550.391033057118</c:v>
                </c:pt>
                <c:pt idx="12">
                  <c:v>17414.162143131714</c:v>
                </c:pt>
                <c:pt idx="13">
                  <c:v>18603.444842794426</c:v>
                </c:pt>
                <c:pt idx="14">
                  <c:v>21459.68607292878</c:v>
                </c:pt>
                <c:pt idx="15">
                  <c:v>18664.823582225377</c:v>
                </c:pt>
                <c:pt idx="16">
                  <c:v>22378.726074652062</c:v>
                </c:pt>
                <c:pt idx="17">
                  <c:v>25561.003013807152</c:v>
                </c:pt>
                <c:pt idx="18">
                  <c:v>27962.133861006063</c:v>
                </c:pt>
                <c:pt idx="19">
                  <c:v>31580.625116040828</c:v>
                </c:pt>
                <c:pt idx="20">
                  <c:v>36305.645417732165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Edith</c:v>
                </c:pt>
              </c:strCache>
            </c:strRef>
          </c:tx>
          <c:xVal>
            <c:numRef>
              <c:f>Comparison!$B$1:$V$1</c:f>
              <c:numCache>
                <c:formatCode>General</c:formatCode>
                <c:ptCount val="2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</c:numCache>
            </c:numRef>
          </c:xVal>
          <c:yVal>
            <c:numRef>
              <c:f>Comparison!$B$3:$V$3</c:f>
              <c:numCache>
                <c:formatCode>"$"#,##0</c:formatCode>
                <c:ptCount val="21"/>
                <c:pt idx="0">
                  <c:v>1000</c:v>
                </c:pt>
                <c:pt idx="1">
                  <c:v>1982.2673988671768</c:v>
                </c:pt>
                <c:pt idx="2">
                  <c:v>3373.436736691011</c:v>
                </c:pt>
                <c:pt idx="3">
                  <c:v>4776.5787928759628</c:v>
                </c:pt>
                <c:pt idx="4">
                  <c:v>6633.8661072451468</c:v>
                </c:pt>
                <c:pt idx="5">
                  <c:v>8810.5456959581352</c:v>
                </c:pt>
                <c:pt idx="6">
                  <c:v>11011.659169030574</c:v>
                </c:pt>
                <c:pt idx="7">
                  <c:v>11335.149216042226</c:v>
                </c:pt>
                <c:pt idx="8">
                  <c:v>11670.17012392912</c:v>
                </c:pt>
                <c:pt idx="9">
                  <c:v>11693.813186597967</c:v>
                </c:pt>
                <c:pt idx="10">
                  <c:v>14336.638358360688</c:v>
                </c:pt>
                <c:pt idx="11">
                  <c:v>16014.369474892994</c:v>
                </c:pt>
                <c:pt idx="12">
                  <c:v>17943.707282727075</c:v>
                </c:pt>
                <c:pt idx="13">
                  <c:v>19128.88176819486</c:v>
                </c:pt>
                <c:pt idx="14">
                  <c:v>22059.338629286583</c:v>
                </c:pt>
                <c:pt idx="15">
                  <c:v>19044.81945705802</c:v>
                </c:pt>
                <c:pt idx="16">
                  <c:v>23425.269575109523</c:v>
                </c:pt>
                <c:pt idx="17">
                  <c:v>26766.893932156338</c:v>
                </c:pt>
                <c:pt idx="18">
                  <c:v>28994.35257245924</c:v>
                </c:pt>
                <c:pt idx="19">
                  <c:v>32870.887368218755</c:v>
                </c:pt>
                <c:pt idx="20">
                  <c:v>38599.22657223446</c:v>
                </c:pt>
              </c:numCache>
            </c:numRef>
          </c:yVal>
          <c:smooth val="1"/>
        </c:ser>
        <c:axId val="86573056"/>
        <c:axId val="84990208"/>
      </c:scatterChart>
      <c:valAx>
        <c:axId val="86573056"/>
        <c:scaling>
          <c:orientation val="minMax"/>
          <c:max val="2013"/>
          <c:min val="1993"/>
        </c:scaling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84990208"/>
        <c:crosses val="autoZero"/>
        <c:crossBetween val="midCat"/>
      </c:valAx>
      <c:valAx>
        <c:axId val="84990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Total Portfolio Value</a:t>
                </a:r>
              </a:p>
            </c:rich>
          </c:tx>
          <c:layout/>
        </c:title>
        <c:numFmt formatCode="&quot;$&quot;#,##0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8657305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1343024</xdr:colOff>
      <xdr:row>14</xdr:row>
      <xdr:rowOff>95249</xdr:rowOff>
    </xdr:from>
    <xdr:to>
      <xdr:col>12</xdr:col>
      <xdr:colOff>57149</xdr:colOff>
      <xdr:row>37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1247775</xdr:colOff>
      <xdr:row>23</xdr:row>
      <xdr:rowOff>104774</xdr:rowOff>
    </xdr:from>
    <xdr:to>
      <xdr:col>11</xdr:col>
      <xdr:colOff>361950</xdr:colOff>
      <xdr:row>48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14</xdr:row>
      <xdr:rowOff>104775</xdr:rowOff>
    </xdr:from>
    <xdr:to>
      <xdr:col>18</xdr:col>
      <xdr:colOff>390524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3">
    <pageSetUpPr fitToPage="1"/>
  </sheetPr>
  <dimension ref="A1:AH14"/>
  <sheetViews>
    <sheetView workbookViewId="0">
      <selection activeCell="G3" sqref="G3"/>
    </sheetView>
  </sheetViews>
  <sheetFormatPr defaultRowHeight="12.75"/>
  <cols>
    <col min="1" max="1" width="35.5703125" bestFit="1" customWidth="1"/>
    <col min="2" max="2" width="25.28515625" hidden="1" customWidth="1"/>
    <col min="3" max="3" width="7.85546875" bestFit="1" customWidth="1"/>
    <col min="4" max="5" width="7.28515625" bestFit="1" customWidth="1"/>
    <col min="6" max="7" width="7.85546875" bestFit="1" customWidth="1"/>
    <col min="8" max="10" width="7.85546875" customWidth="1"/>
    <col min="11" max="11" width="7.85546875" bestFit="1" customWidth="1"/>
    <col min="12" max="14" width="7.28515625" bestFit="1" customWidth="1"/>
    <col min="15" max="15" width="7.28515625" customWidth="1"/>
    <col min="16" max="18" width="7.85546875" bestFit="1" customWidth="1"/>
    <col min="19" max="22" width="7.85546875" customWidth="1"/>
    <col min="23" max="23" width="11.5703125" bestFit="1" customWidth="1"/>
    <col min="24" max="24" width="8.5703125" bestFit="1" customWidth="1"/>
  </cols>
  <sheetData>
    <row r="1" spans="1:34" ht="13.5" thickTop="1">
      <c r="A1" s="1" t="s">
        <v>0</v>
      </c>
      <c r="B1" s="2" t="s">
        <v>1</v>
      </c>
      <c r="C1" s="2">
        <v>1994</v>
      </c>
      <c r="D1" s="2">
        <v>1995</v>
      </c>
      <c r="E1" s="2">
        <v>1996</v>
      </c>
      <c r="F1" s="2">
        <v>1997</v>
      </c>
      <c r="G1" s="2">
        <v>1998</v>
      </c>
      <c r="H1" s="2">
        <v>1999</v>
      </c>
      <c r="I1" s="2">
        <v>2000</v>
      </c>
      <c r="J1" s="2">
        <v>2001</v>
      </c>
      <c r="K1" s="2">
        <v>2002</v>
      </c>
      <c r="L1" s="2">
        <v>2003</v>
      </c>
      <c r="M1" s="2">
        <v>2004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 t="s">
        <v>2</v>
      </c>
      <c r="X1" s="3" t="s">
        <v>3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</row>
    <row r="2" spans="1:34">
      <c r="A2" s="4" t="s">
        <v>24</v>
      </c>
      <c r="B2" s="5" t="s">
        <v>4</v>
      </c>
      <c r="C2" s="6">
        <v>3.85759372105327E-2</v>
      </c>
      <c r="D2" s="6">
        <v>4.3281094463275036E-2</v>
      </c>
      <c r="E2" s="6">
        <v>3.4838238311023159E-2</v>
      </c>
      <c r="F2" s="6">
        <v>3.5318868333098892E-2</v>
      </c>
      <c r="G2" s="6">
        <v>3.4898720223902203E-2</v>
      </c>
      <c r="H2" s="6">
        <v>3.2700732462546456E-2</v>
      </c>
      <c r="I2" s="6">
        <v>4.6945021075861515E-2</v>
      </c>
      <c r="J2" s="6">
        <v>4.1137824291579174E-2</v>
      </c>
      <c r="K2" s="6">
        <v>1.6377336469562444E-2</v>
      </c>
      <c r="L2" s="6">
        <v>8.9221701873845264E-3</v>
      </c>
      <c r="M2" s="6">
        <v>1.1033397604614621E-2</v>
      </c>
      <c r="N2" s="6">
        <v>2.972812945014551E-2</v>
      </c>
      <c r="O2" s="6">
        <v>4.7824264513298138E-2</v>
      </c>
      <c r="P2" s="6">
        <v>5.0232154185653813E-2</v>
      </c>
      <c r="Q2" s="6">
        <v>2.7348437931284029E-2</v>
      </c>
      <c r="R2" s="6">
        <v>5.6040805442869263E-3</v>
      </c>
      <c r="S2" s="6">
        <v>5.9553818237733378E-4</v>
      </c>
      <c r="T2" s="6">
        <v>4.5316278478455495E-4</v>
      </c>
      <c r="U2" s="6">
        <v>3.8802576247142602E-4</v>
      </c>
      <c r="V2" s="6">
        <v>1.9467735851262991E-4</v>
      </c>
      <c r="W2" s="6">
        <v>2.5170055299651217E-2</v>
      </c>
      <c r="X2" s="7">
        <v>1.7958723207681843E-2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s="4" t="s">
        <v>25</v>
      </c>
      <c r="B3" s="5" t="s">
        <v>5</v>
      </c>
      <c r="C3" s="6">
        <v>5.6058537933378685E-2</v>
      </c>
      <c r="D3" s="6">
        <v>5.0869054723936644E-2</v>
      </c>
      <c r="E3" s="6">
        <v>5.646933333333333E-2</v>
      </c>
      <c r="F3" s="6">
        <v>5.2843031761141246E-2</v>
      </c>
      <c r="G3" s="6">
        <v>5.6325225374423304E-2</v>
      </c>
      <c r="H3" s="6">
        <v>5.5013138285911145E-2</v>
      </c>
      <c r="I3" s="6">
        <v>5.5572531676199244E-2</v>
      </c>
      <c r="J3" s="6">
        <v>5.7801668620117708E-2</v>
      </c>
      <c r="K3" s="6">
        <v>5.4274838096262101E-2</v>
      </c>
      <c r="L3" s="6">
        <v>3.7555744635768606E-2</v>
      </c>
      <c r="M3" s="6">
        <v>3.2108174271978651E-2</v>
      </c>
      <c r="N3" s="6">
        <v>3.2448609226069847E-2</v>
      </c>
      <c r="O3" s="6">
        <v>4.2878454947857136E-2</v>
      </c>
      <c r="P3" s="6">
        <v>4.6994295768945538E-2</v>
      </c>
      <c r="Q3" s="6">
        <v>4.3293227408055746E-2</v>
      </c>
      <c r="R3" s="6">
        <v>2.9497298331770061E-2</v>
      </c>
      <c r="S3" s="6">
        <v>2.358467596635494E-2</v>
      </c>
      <c r="T3" s="6">
        <v>1.9223352700885377E-2</v>
      </c>
      <c r="U3" s="6">
        <v>1.1812891493903521E-2</v>
      </c>
      <c r="V3" s="6">
        <v>1.0427883962688345E-2</v>
      </c>
      <c r="W3" s="6">
        <v>4.1138747006605358E-2</v>
      </c>
      <c r="X3" s="7">
        <v>1.5744152515888898E-2</v>
      </c>
      <c r="Z3">
        <v>9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s="4" t="s">
        <v>26</v>
      </c>
      <c r="B4" s="5" t="s">
        <v>6</v>
      </c>
      <c r="C4" s="6">
        <v>1.6366187948982498E-2</v>
      </c>
      <c r="D4" s="6">
        <v>6.330189777715918E-2</v>
      </c>
      <c r="E4" s="6">
        <v>3.7258385577132236E-2</v>
      </c>
      <c r="F4" s="6">
        <v>4.0098889662051107E-2</v>
      </c>
      <c r="G4" s="6">
        <v>4.3171652694068641E-2</v>
      </c>
      <c r="H4" s="6">
        <v>2.5951653639761707E-2</v>
      </c>
      <c r="I4" s="6">
        <v>4.9060446876194153E-2</v>
      </c>
      <c r="J4" s="6">
        <v>4.1592071199990199E-2</v>
      </c>
      <c r="K4" s="6">
        <v>6.0988496228780775E-2</v>
      </c>
      <c r="L4" s="6">
        <v>3.385579362061053E-2</v>
      </c>
      <c r="M4" s="6">
        <v>1.6958850655451441E-2</v>
      </c>
      <c r="N4" s="6">
        <v>1.3089283976291721E-2</v>
      </c>
      <c r="O4" s="6">
        <v>4.0892725711620947E-2</v>
      </c>
      <c r="P4" s="6">
        <v>7.2211677094639937E-2</v>
      </c>
      <c r="Q4" s="6">
        <v>5.4582426609109724E-2</v>
      </c>
      <c r="R4" s="6">
        <v>4.437299954003171E-2</v>
      </c>
      <c r="S4" s="6">
        <v>3.9398997643041556E-2</v>
      </c>
      <c r="T4" s="6">
        <v>3.075996465143116E-2</v>
      </c>
      <c r="U4" s="6">
        <v>2.0466324624951238E-2</v>
      </c>
      <c r="V4" s="6">
        <v>1.6195691107963039E-3</v>
      </c>
      <c r="W4" s="6">
        <v>3.715042161235016E-2</v>
      </c>
      <c r="X4" s="7">
        <v>1.8062995876528071E-2</v>
      </c>
      <c r="Z4">
        <v>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s="4" t="s">
        <v>27</v>
      </c>
      <c r="B5" s="5" t="s">
        <v>6</v>
      </c>
      <c r="C5" s="6">
        <v>2.562832473782407E-2</v>
      </c>
      <c r="D5" s="6">
        <v>9.9126418308940437E-2</v>
      </c>
      <c r="E5" s="6">
        <v>5.9528578001447931E-2</v>
      </c>
      <c r="F5" s="6">
        <v>7.0812751212482719E-2</v>
      </c>
      <c r="G5" s="6">
        <v>5.7596070235861774E-2</v>
      </c>
      <c r="H5" s="6">
        <v>-5.5988483800828437E-3</v>
      </c>
      <c r="I5" s="6">
        <v>9.2414567021282812E-2</v>
      </c>
      <c r="J5" s="6">
        <v>5.8408526573253683E-2</v>
      </c>
      <c r="K5" s="6">
        <v>0.10853130932781907</v>
      </c>
      <c r="L5" s="6">
        <v>5.6466449606420888E-2</v>
      </c>
      <c r="M5" s="6">
        <v>5.0943029526939521E-2</v>
      </c>
      <c r="N5" s="6">
        <v>1.7281103559306565E-2</v>
      </c>
      <c r="O5" s="6">
        <v>3.9089891289484147E-2</v>
      </c>
      <c r="P5" s="6">
        <v>7.613759130398412E-2</v>
      </c>
      <c r="Q5" s="6">
        <v>4.9462641639834271E-2</v>
      </c>
      <c r="R5" s="6">
        <v>7.2441018724415107E-2</v>
      </c>
      <c r="S5" s="6">
        <v>9.3749763923408391E-2</v>
      </c>
      <c r="T5" s="6">
        <v>0.10732508982317257</v>
      </c>
      <c r="U5" s="6">
        <v>7.01633875492369E-2</v>
      </c>
      <c r="V5" s="6">
        <v>-3.4468090738828061E-2</v>
      </c>
      <c r="W5" s="6">
        <v>5.7630715578484759E-2</v>
      </c>
      <c r="X5" s="7">
        <v>3.6831723397156839E-2</v>
      </c>
      <c r="Z5">
        <v>14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s="4" t="s">
        <v>28</v>
      </c>
      <c r="B6" s="5" t="s">
        <v>7</v>
      </c>
      <c r="C6" s="6">
        <v>-3.4035676216137283E-2</v>
      </c>
      <c r="D6" s="6">
        <v>0.11910380324860236</v>
      </c>
      <c r="E6" s="6">
        <v>9.6151603844587291E-2</v>
      </c>
      <c r="F6" s="6">
        <v>0.11656392558139529</v>
      </c>
      <c r="G6" s="6">
        <v>5.6180180420959638E-2</v>
      </c>
      <c r="H6" s="6">
        <v>2.7094136601489849E-2</v>
      </c>
      <c r="I6" s="6">
        <v>-8.8034620038940359E-3</v>
      </c>
      <c r="J6" s="6">
        <v>2.90256291547768E-2</v>
      </c>
      <c r="K6" s="6">
        <v>1.7338465860488927E-2</v>
      </c>
      <c r="L6" s="6">
        <v>0.17195904502992931</v>
      </c>
      <c r="M6" s="6">
        <v>8.5377350231201854E-2</v>
      </c>
      <c r="N6" s="6">
        <v>3.0348866397108543E-2</v>
      </c>
      <c r="O6" s="6">
        <v>8.2357454571199806E-2</v>
      </c>
      <c r="P6" s="6">
        <v>2.0422453998219403E-2</v>
      </c>
      <c r="Q6" s="6">
        <v>-0.21289906355101218</v>
      </c>
      <c r="R6" s="6">
        <v>0.39086173311467887</v>
      </c>
      <c r="S6" s="6">
        <v>0.12230423302579485</v>
      </c>
      <c r="T6" s="6">
        <v>7.1655304330067171E-2</v>
      </c>
      <c r="U6" s="6">
        <v>0.14442541491757188</v>
      </c>
      <c r="V6" s="6">
        <v>4.6743059456145319E-2</v>
      </c>
      <c r="W6" s="6">
        <v>6.3104761784651409E-2</v>
      </c>
      <c r="X6" s="7">
        <v>0.11129846423115607</v>
      </c>
      <c r="Z6">
        <v>11</v>
      </c>
      <c r="AA6">
        <v>6</v>
      </c>
      <c r="AB6">
        <v>2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</row>
    <row r="7" spans="1:34">
      <c r="A7" s="4" t="s">
        <v>29</v>
      </c>
      <c r="B7" s="5" t="s">
        <v>8</v>
      </c>
      <c r="C7" s="6">
        <v>-0.12345885563885926</v>
      </c>
      <c r="D7" s="6">
        <v>0.10637928512584402</v>
      </c>
      <c r="E7" s="6">
        <v>7.3927333333333151E-2</v>
      </c>
      <c r="F7" s="6">
        <v>-3.1903240512799025E-2</v>
      </c>
      <c r="G7" s="6">
        <v>0.12627152110746098</v>
      </c>
      <c r="H7" s="6">
        <v>-5.4020855244104937E-2</v>
      </c>
      <c r="I7" s="6">
        <v>1.3789375157462258E-2</v>
      </c>
      <c r="J7" s="6">
        <v>-3.4112631841384133E-2</v>
      </c>
      <c r="K7" s="6">
        <v>0.21804878857737497</v>
      </c>
      <c r="L7" s="6">
        <v>0.18862635211254908</v>
      </c>
      <c r="M7" s="6">
        <v>0.11397005206480015</v>
      </c>
      <c r="N7" s="6">
        <v>-8.2779141005345891E-2</v>
      </c>
      <c r="O7" s="6">
        <v>7.5498856125864267E-2</v>
      </c>
      <c r="P7" s="6">
        <v>0.10050514245570707</v>
      </c>
      <c r="Q7" s="6">
        <v>1.6667090804250106E-2</v>
      </c>
      <c r="R7" s="6">
        <v>8.4782579014742288E-2</v>
      </c>
      <c r="S7" s="6">
        <v>4.8119072650855577E-2</v>
      </c>
      <c r="T7" s="6">
        <v>2.1339431326650615E-2</v>
      </c>
      <c r="U7" s="6">
        <v>5.949653017063139E-2</v>
      </c>
      <c r="V7" s="6">
        <v>-3.8600801097108839E-2</v>
      </c>
      <c r="W7" s="6">
        <v>4.0558962300613066E-2</v>
      </c>
      <c r="X7" s="7">
        <v>8.8361864539501955E-2</v>
      </c>
      <c r="Z7">
        <v>10</v>
      </c>
      <c r="AA7">
        <v>6</v>
      </c>
      <c r="AB7">
        <v>2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s="4" t="s">
        <v>30</v>
      </c>
      <c r="B8" s="5" t="s">
        <v>9</v>
      </c>
      <c r="C8" s="6">
        <v>-1.398164148925234E-2</v>
      </c>
      <c r="D8" s="6">
        <v>0.15453686223019203</v>
      </c>
      <c r="E8" s="6">
        <v>0.10634194872440808</v>
      </c>
      <c r="F8" s="6">
        <v>0.13088356571428567</v>
      </c>
      <c r="G8" s="6">
        <v>5.6465532609284858E-3</v>
      </c>
      <c r="H8" s="6">
        <v>0.30362191982264403</v>
      </c>
      <c r="I8" s="6">
        <v>1.8333003217000599E-2</v>
      </c>
      <c r="J8" s="6">
        <v>-3.094439598729759E-2</v>
      </c>
      <c r="K8" s="6">
        <v>-9.3506900331134402E-2</v>
      </c>
      <c r="L8" s="6">
        <v>0.31578815834004215</v>
      </c>
      <c r="M8" s="6">
        <v>7.2469483055248141E-2</v>
      </c>
      <c r="N8" s="6">
        <v>6.9416659579583539E-2</v>
      </c>
      <c r="O8" s="6">
        <v>0.13109438851685318</v>
      </c>
      <c r="P8" s="6">
        <v>0.10855786139454993</v>
      </c>
      <c r="Q8" s="6">
        <v>-0.29812279226386551</v>
      </c>
      <c r="R8" s="6">
        <v>0.40813725072101059</v>
      </c>
      <c r="S8" s="6">
        <v>0.18281378334868581</v>
      </c>
      <c r="T8" s="6">
        <v>-6.8433573580215845E-2</v>
      </c>
      <c r="U8" s="6">
        <v>0.14466853596762586</v>
      </c>
      <c r="V8" s="6">
        <v>0.19788401370194419</v>
      </c>
      <c r="W8" s="6">
        <v>8.0675491152344403E-2</v>
      </c>
      <c r="X8" s="7">
        <v>0.1584364561688909</v>
      </c>
      <c r="Z8">
        <v>13</v>
      </c>
      <c r="AA8">
        <v>11</v>
      </c>
      <c r="AB8">
        <v>6</v>
      </c>
      <c r="AC8">
        <v>3</v>
      </c>
      <c r="AD8">
        <v>3</v>
      </c>
      <c r="AE8">
        <v>3</v>
      </c>
      <c r="AF8">
        <v>1</v>
      </c>
      <c r="AG8">
        <v>1</v>
      </c>
      <c r="AH8">
        <v>0</v>
      </c>
    </row>
    <row r="9" spans="1:34">
      <c r="A9" s="4" t="s">
        <v>31</v>
      </c>
      <c r="B9" s="5" t="s">
        <v>10</v>
      </c>
      <c r="C9" s="6">
        <v>-6.3683049498012387E-2</v>
      </c>
      <c r="D9" s="6">
        <v>0.30671123461069055</v>
      </c>
      <c r="E9" s="6">
        <v>0.18441919289042144</v>
      </c>
      <c r="F9" s="6">
        <v>0.29524056230007578</v>
      </c>
      <c r="G9" s="6">
        <v>0.30169267257078025</v>
      </c>
      <c r="H9" s="6">
        <v>0.27059252587567117</v>
      </c>
      <c r="I9" s="6">
        <v>-0.20619223287894184</v>
      </c>
      <c r="J9" s="6">
        <v>-0.17228483840103781</v>
      </c>
      <c r="K9" s="6">
        <v>-0.25742574257425743</v>
      </c>
      <c r="L9" s="6">
        <v>0.2340157971719028</v>
      </c>
      <c r="M9" s="6">
        <v>5.1584228837260326E-2</v>
      </c>
      <c r="N9" s="6">
        <v>9.629248197734297E-2</v>
      </c>
      <c r="O9" s="6">
        <v>-2.0197275716298813E-2</v>
      </c>
      <c r="P9" s="6">
        <v>0.13088037132076624</v>
      </c>
      <c r="Q9" s="6">
        <v>-0.4090143732725452</v>
      </c>
      <c r="R9" s="6">
        <v>0.29592580859374507</v>
      </c>
      <c r="S9" s="6">
        <v>0.12480401910508565</v>
      </c>
      <c r="T9" s="6">
        <v>5.7639818991768177E-3</v>
      </c>
      <c r="U9" s="6">
        <v>0.14221203501740765</v>
      </c>
      <c r="V9" s="6">
        <v>0.31522714404490326</v>
      </c>
      <c r="W9" s="6">
        <v>5.833136004405115E-2</v>
      </c>
      <c r="X9" s="7">
        <v>0.21324854811532157</v>
      </c>
      <c r="Z9">
        <v>13</v>
      </c>
      <c r="AA9">
        <v>11</v>
      </c>
      <c r="AB9">
        <v>8</v>
      </c>
      <c r="AC9">
        <v>7</v>
      </c>
      <c r="AD9">
        <v>6</v>
      </c>
      <c r="AE9">
        <v>3</v>
      </c>
      <c r="AF9">
        <v>0</v>
      </c>
      <c r="AG9">
        <v>0</v>
      </c>
      <c r="AH9">
        <v>0</v>
      </c>
    </row>
    <row r="10" spans="1:34">
      <c r="A10" s="4" t="s">
        <v>32</v>
      </c>
      <c r="B10" s="5" t="s">
        <v>11</v>
      </c>
      <c r="C10" s="6">
        <v>-7.0084789083759078E-3</v>
      </c>
      <c r="D10" s="6">
        <v>0.1936453326196152</v>
      </c>
      <c r="E10" s="6">
        <v>0.13678847339594344</v>
      </c>
      <c r="F10" s="6">
        <v>0.25052016134199695</v>
      </c>
      <c r="G10" s="6">
        <v>4.4180474827920202E-2</v>
      </c>
      <c r="H10" s="6">
        <v>5.5204173550285729E-2</v>
      </c>
      <c r="I10" s="6">
        <v>0.18607600560961446</v>
      </c>
      <c r="J10" s="6">
        <v>0.17855386128573802</v>
      </c>
      <c r="K10" s="6">
        <v>-8.757250233095093E-2</v>
      </c>
      <c r="L10" s="6">
        <v>0.40294505912972833</v>
      </c>
      <c r="M10" s="6">
        <v>0.20668826957828101</v>
      </c>
      <c r="N10" s="6">
        <v>0.12496884684381104</v>
      </c>
      <c r="O10" s="6">
        <v>0.14461795162297153</v>
      </c>
      <c r="P10" s="6">
        <v>3.0179060538725766E-2</v>
      </c>
      <c r="Q10" s="6">
        <v>-0.3478463218997323</v>
      </c>
      <c r="R10" s="6">
        <v>0.36280962448563603</v>
      </c>
      <c r="S10" s="6">
        <v>0.23861675675457716</v>
      </c>
      <c r="T10" s="6">
        <v>-4.1685984107306728E-2</v>
      </c>
      <c r="U10" s="6">
        <v>0.14576479863903447</v>
      </c>
      <c r="V10" s="6">
        <v>0.35665159715786077</v>
      </c>
      <c r="W10" s="6">
        <v>0.11435955833928957</v>
      </c>
      <c r="X10" s="7">
        <v>0.17307935304561806</v>
      </c>
      <c r="Z10">
        <v>14</v>
      </c>
      <c r="AA10">
        <v>13</v>
      </c>
      <c r="AB10">
        <v>9</v>
      </c>
      <c r="AC10">
        <v>6</v>
      </c>
      <c r="AD10">
        <v>4</v>
      </c>
      <c r="AE10">
        <v>3</v>
      </c>
      <c r="AF10">
        <v>3</v>
      </c>
      <c r="AG10">
        <v>1</v>
      </c>
      <c r="AH10">
        <v>0</v>
      </c>
    </row>
    <row r="11" spans="1:34">
      <c r="A11" s="4" t="s">
        <v>33</v>
      </c>
      <c r="B11" s="5" t="s">
        <v>12</v>
      </c>
      <c r="C11" s="6">
        <v>-7.8474093475395523E-3</v>
      </c>
      <c r="D11" s="6">
        <v>0.11285485054880433</v>
      </c>
      <c r="E11" s="6">
        <v>0.16397195165012329</v>
      </c>
      <c r="F11" s="6">
        <v>2.8194594907006376E-2</v>
      </c>
      <c r="G11" s="6">
        <v>0.15807723610663182</v>
      </c>
      <c r="H11" s="6">
        <v>0.34574024842355011</v>
      </c>
      <c r="I11" s="6">
        <v>-0.17385733819478644</v>
      </c>
      <c r="J11" s="6">
        <v>-0.22017690908382359</v>
      </c>
      <c r="K11" s="6">
        <v>-0.18181134160972745</v>
      </c>
      <c r="L11" s="6">
        <v>0.31422940152132961</v>
      </c>
      <c r="M11" s="6">
        <v>0.13915225675839316</v>
      </c>
      <c r="N11" s="6">
        <v>0.16507876208497363</v>
      </c>
      <c r="O11" s="6">
        <v>0.19629010070373876</v>
      </c>
      <c r="P11" s="6">
        <v>0.13783317903873682</v>
      </c>
      <c r="Q11" s="6">
        <v>-0.48379033086736389</v>
      </c>
      <c r="R11" s="6">
        <v>0.52204056008106758</v>
      </c>
      <c r="S11" s="6">
        <v>0.1437741931639076</v>
      </c>
      <c r="T11" s="6">
        <v>-0.1344627889615132</v>
      </c>
      <c r="U11" s="6">
        <v>0.18721926334314687</v>
      </c>
      <c r="V11" s="6">
        <v>0.14633412912561861</v>
      </c>
      <c r="W11" s="6">
        <v>5.1463264760383431E-2</v>
      </c>
      <c r="X11" s="7">
        <v>0.22710323705376712</v>
      </c>
      <c r="Z11">
        <v>13</v>
      </c>
      <c r="AA11">
        <v>13</v>
      </c>
      <c r="AB11">
        <v>8</v>
      </c>
      <c r="AC11">
        <v>3</v>
      </c>
      <c r="AD11">
        <v>3</v>
      </c>
      <c r="AE11">
        <v>3</v>
      </c>
      <c r="AF11">
        <v>1</v>
      </c>
      <c r="AG11">
        <v>1</v>
      </c>
      <c r="AH11">
        <v>1</v>
      </c>
    </row>
    <row r="12" spans="1:34">
      <c r="A12" s="4" t="s">
        <v>34</v>
      </c>
      <c r="B12" s="5" t="s">
        <v>13</v>
      </c>
      <c r="C12" s="6">
        <v>2.1837438051371161E-2</v>
      </c>
      <c r="D12" s="6">
        <v>0.11443345963750175</v>
      </c>
      <c r="E12" s="6">
        <v>0.37760934027489168</v>
      </c>
      <c r="F12" s="6">
        <v>0.21000954611726375</v>
      </c>
      <c r="G12" s="6">
        <v>-0.18715917435203366</v>
      </c>
      <c r="H12" s="6">
        <v>-1.1716257739734615E-2</v>
      </c>
      <c r="I12" s="6">
        <v>0.31563945222614409</v>
      </c>
      <c r="J12" s="6">
        <v>9.6209847602727105E-2</v>
      </c>
      <c r="K12" s="6">
        <v>5.6716612791440912E-2</v>
      </c>
      <c r="L12" s="6">
        <v>0.33888206284278954</v>
      </c>
      <c r="M12" s="6">
        <v>0.34354395087679279</v>
      </c>
      <c r="N12" s="6">
        <v>0.14283918118689498</v>
      </c>
      <c r="O12" s="6">
        <v>0.32837336900997016</v>
      </c>
      <c r="P12" s="6">
        <v>-0.2166608325484729</v>
      </c>
      <c r="Q12" s="6">
        <v>-0.3905774135593989</v>
      </c>
      <c r="R12" s="6">
        <v>0.32891539930615732</v>
      </c>
      <c r="S12" s="6">
        <v>0.27929847262451291</v>
      </c>
      <c r="T12" s="6">
        <v>8.2476721060275482E-2</v>
      </c>
      <c r="U12" s="6">
        <v>0.18019390684006131</v>
      </c>
      <c r="V12" s="6">
        <v>1.5297224071507243E-2</v>
      </c>
      <c r="W12" s="6">
        <v>9.9617053347530904E-2</v>
      </c>
      <c r="X12" s="7">
        <v>0.21020118238149388</v>
      </c>
      <c r="Z12">
        <v>14</v>
      </c>
      <c r="AA12">
        <v>11</v>
      </c>
      <c r="AB12">
        <v>9</v>
      </c>
      <c r="AC12">
        <v>8</v>
      </c>
      <c r="AD12">
        <v>7</v>
      </c>
      <c r="AE12">
        <v>6</v>
      </c>
      <c r="AF12">
        <v>1</v>
      </c>
      <c r="AG12">
        <v>0</v>
      </c>
      <c r="AH12">
        <v>0</v>
      </c>
    </row>
    <row r="13" spans="1:34" ht="13.5" thickBot="1">
      <c r="A13" s="8" t="s">
        <v>35</v>
      </c>
      <c r="B13" s="9" t="s">
        <v>14</v>
      </c>
      <c r="C13" s="10">
        <v>-0.21307334632440056</v>
      </c>
      <c r="D13" s="10">
        <v>0.15877192252561154</v>
      </c>
      <c r="E13" s="10">
        <v>0.2232360169506995</v>
      </c>
      <c r="F13" s="10">
        <v>-0.3947421937894392</v>
      </c>
      <c r="G13" s="10">
        <v>-0.16934910765444755</v>
      </c>
      <c r="H13" s="10">
        <v>-0.12686567164179108</v>
      </c>
      <c r="I13" s="10">
        <v>-0.38082974685716997</v>
      </c>
      <c r="J13" s="10">
        <v>7.5247524752475314E-2</v>
      </c>
      <c r="K13" s="10">
        <v>0.8341823321610311</v>
      </c>
      <c r="L13" s="10">
        <v>0.92698272521447445</v>
      </c>
      <c r="M13" s="10">
        <v>-2.086802227198814E-2</v>
      </c>
      <c r="N13" s="10">
        <v>0.30433793226405403</v>
      </c>
      <c r="O13" s="10">
        <v>0.54693931343599034</v>
      </c>
      <c r="P13" s="10">
        <v>0.14565676602146627</v>
      </c>
      <c r="Q13" s="10">
        <v>-0.53563125033923975</v>
      </c>
      <c r="R13" s="10">
        <v>0.89416098818923873</v>
      </c>
      <c r="S13" s="10">
        <v>0.46046018432557556</v>
      </c>
      <c r="T13" s="10">
        <v>-0.36238601772073664</v>
      </c>
      <c r="U13" s="10">
        <v>-0.11228343868176016</v>
      </c>
      <c r="V13" s="10">
        <v>-0.51403443183559372</v>
      </c>
      <c r="W13" s="10">
        <v>-4.0801525465653521E-3</v>
      </c>
      <c r="X13" s="11">
        <v>0.45857621785322428</v>
      </c>
      <c r="Z13">
        <v>10</v>
      </c>
      <c r="AA13">
        <v>9</v>
      </c>
      <c r="AB13">
        <v>8</v>
      </c>
      <c r="AC13">
        <v>7</v>
      </c>
      <c r="AD13">
        <v>6</v>
      </c>
      <c r="AE13">
        <v>6</v>
      </c>
      <c r="AF13">
        <v>5</v>
      </c>
      <c r="AG13">
        <v>5</v>
      </c>
      <c r="AH13">
        <v>5</v>
      </c>
    </row>
    <row r="14" spans="1:34" ht="13.5" thickTop="1"/>
  </sheetData>
  <printOptions horizontalCentered="1"/>
  <pageMargins left="0.75" right="0.75" top="1" bottom="1" header="0.5" footer="0.5"/>
  <pageSetup scale="59" orientation="landscape" horizontalDpi="4294967294" verticalDpi="300" r:id="rId1"/>
  <headerFooter alignWithMargins="0">
    <oddHeader>&amp;C&amp;"Arial,Bold"&amp;14Fund Category Performance Analysis - Before Tax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>
      <selection activeCell="C7" sqref="C7"/>
    </sheetView>
  </sheetViews>
  <sheetFormatPr defaultRowHeight="12.75"/>
  <cols>
    <col min="1" max="1" width="35.5703125" bestFit="1" customWidth="1"/>
    <col min="2" max="2" width="25.28515625" customWidth="1"/>
    <col min="3" max="3" width="13.42578125" bestFit="1" customWidth="1"/>
    <col min="4" max="4" width="7.85546875" bestFit="1" customWidth="1"/>
    <col min="5" max="6" width="7.28515625" bestFit="1" customWidth="1"/>
    <col min="7" max="8" width="7.85546875" bestFit="1" customWidth="1"/>
    <col min="9" max="11" width="7.85546875" customWidth="1"/>
    <col min="12" max="12" width="7.85546875" bestFit="1" customWidth="1"/>
    <col min="13" max="15" width="7.28515625" bestFit="1" customWidth="1"/>
    <col min="16" max="16" width="7.28515625" customWidth="1"/>
    <col min="17" max="19" width="7.85546875" bestFit="1" customWidth="1"/>
    <col min="20" max="23" width="7.85546875" customWidth="1"/>
  </cols>
  <sheetData>
    <row r="1" spans="1:23" ht="13.5" thickTop="1">
      <c r="A1" s="1" t="s">
        <v>0</v>
      </c>
      <c r="B1" s="2" t="s">
        <v>1</v>
      </c>
      <c r="C1" s="2" t="s">
        <v>37</v>
      </c>
      <c r="D1" s="2">
        <v>1994</v>
      </c>
      <c r="E1" s="2">
        <v>1995</v>
      </c>
      <c r="F1" s="2">
        <v>1996</v>
      </c>
      <c r="G1" s="2">
        <v>1997</v>
      </c>
      <c r="H1" s="2">
        <v>1998</v>
      </c>
      <c r="I1" s="2">
        <v>1999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</row>
    <row r="2" spans="1:23">
      <c r="A2" s="4" t="s">
        <v>24</v>
      </c>
      <c r="B2" s="5" t="s">
        <v>4</v>
      </c>
      <c r="C2" s="5"/>
      <c r="D2" s="6">
        <f>'Taxfree  Performance'!C2</f>
        <v>3.85759372105327E-2</v>
      </c>
      <c r="E2" s="6">
        <f>'Taxfree  Performance'!D2</f>
        <v>4.3281094463275036E-2</v>
      </c>
      <c r="F2" s="6">
        <f>'Taxfree  Performance'!E2</f>
        <v>3.4838238311023159E-2</v>
      </c>
      <c r="G2" s="6">
        <f>'Taxfree  Performance'!F2</f>
        <v>3.5318868333098892E-2</v>
      </c>
      <c r="H2" s="6">
        <f>'Taxfree  Performance'!G2</f>
        <v>3.4898720223902203E-2</v>
      </c>
      <c r="I2" s="6">
        <f>'Taxfree  Performance'!H2</f>
        <v>3.2700732462546456E-2</v>
      </c>
      <c r="J2" s="6">
        <f>'Taxfree  Performance'!I2</f>
        <v>4.6945021075861515E-2</v>
      </c>
      <c r="K2" s="6">
        <f>'Taxfree  Performance'!J2</f>
        <v>4.1137824291579174E-2</v>
      </c>
      <c r="L2" s="6">
        <f>'Taxfree  Performance'!K2</f>
        <v>1.6377336469562444E-2</v>
      </c>
      <c r="M2" s="6">
        <f>'Taxfree  Performance'!L2</f>
        <v>8.9221701873845264E-3</v>
      </c>
      <c r="N2" s="6">
        <f>'Taxfree  Performance'!M2</f>
        <v>1.1033397604614621E-2</v>
      </c>
      <c r="O2" s="6">
        <f>'Taxfree  Performance'!N2</f>
        <v>2.972812945014551E-2</v>
      </c>
      <c r="P2" s="6">
        <f>'Taxfree  Performance'!O2</f>
        <v>4.7824264513298138E-2</v>
      </c>
      <c r="Q2" s="6">
        <f>'Taxfree  Performance'!P2</f>
        <v>5.0232154185653813E-2</v>
      </c>
      <c r="R2" s="6">
        <f>'Taxfree  Performance'!Q2</f>
        <v>2.7348437931284029E-2</v>
      </c>
      <c r="S2" s="6">
        <f>'Taxfree  Performance'!R2</f>
        <v>5.6040805442869263E-3</v>
      </c>
      <c r="T2" s="6">
        <f>'Taxfree  Performance'!S2</f>
        <v>5.9553818237733378E-4</v>
      </c>
      <c r="U2" s="6">
        <f>'Taxfree  Performance'!T2</f>
        <v>4.5316278478455495E-4</v>
      </c>
      <c r="V2" s="6">
        <f>'Taxfree  Performance'!U2</f>
        <v>3.8802576247142602E-4</v>
      </c>
      <c r="W2" s="6">
        <f>'Taxfree  Performance'!V2</f>
        <v>1.9467735851262991E-4</v>
      </c>
    </row>
    <row r="3" spans="1:23">
      <c r="A3" s="4" t="s">
        <v>27</v>
      </c>
      <c r="B3" s="5" t="s">
        <v>6</v>
      </c>
      <c r="C3" s="5"/>
      <c r="D3" s="6">
        <f>'Taxfree  Performance'!C5</f>
        <v>2.562832473782407E-2</v>
      </c>
      <c r="E3" s="6">
        <f>'Taxfree  Performance'!D5</f>
        <v>9.9126418308940437E-2</v>
      </c>
      <c r="F3" s="6">
        <f>'Taxfree  Performance'!E5</f>
        <v>5.9528578001447931E-2</v>
      </c>
      <c r="G3" s="6">
        <f>'Taxfree  Performance'!F5</f>
        <v>7.0812751212482719E-2</v>
      </c>
      <c r="H3" s="6">
        <f>'Taxfree  Performance'!G5</f>
        <v>5.7596070235861774E-2</v>
      </c>
      <c r="I3" s="6">
        <f>'Taxfree  Performance'!H5</f>
        <v>-5.5988483800828437E-3</v>
      </c>
      <c r="J3" s="6">
        <f>'Taxfree  Performance'!I5</f>
        <v>9.2414567021282812E-2</v>
      </c>
      <c r="K3" s="6">
        <f>'Taxfree  Performance'!J5</f>
        <v>5.8408526573253683E-2</v>
      </c>
      <c r="L3" s="6">
        <f>'Taxfree  Performance'!K5</f>
        <v>0.10853130932781907</v>
      </c>
      <c r="M3" s="6">
        <f>'Taxfree  Performance'!L5</f>
        <v>5.6466449606420888E-2</v>
      </c>
      <c r="N3" s="6">
        <f>'Taxfree  Performance'!M5</f>
        <v>5.0943029526939521E-2</v>
      </c>
      <c r="O3" s="6">
        <f>'Taxfree  Performance'!N5</f>
        <v>1.7281103559306565E-2</v>
      </c>
      <c r="P3" s="6">
        <f>'Taxfree  Performance'!O5</f>
        <v>3.9089891289484147E-2</v>
      </c>
      <c r="Q3" s="6">
        <f>'Taxfree  Performance'!P5</f>
        <v>7.613759130398412E-2</v>
      </c>
      <c r="R3" s="6">
        <f>'Taxfree  Performance'!Q5</f>
        <v>4.9462641639834271E-2</v>
      </c>
      <c r="S3" s="6">
        <f>'Taxfree  Performance'!R5</f>
        <v>7.2441018724415107E-2</v>
      </c>
      <c r="T3" s="6">
        <f>'Taxfree  Performance'!S5</f>
        <v>9.3749763923408391E-2</v>
      </c>
      <c r="U3" s="6">
        <f>'Taxfree  Performance'!T5</f>
        <v>0.10732508982317257</v>
      </c>
      <c r="V3" s="6">
        <f>'Taxfree  Performance'!U5</f>
        <v>7.01633875492369E-2</v>
      </c>
      <c r="W3" s="6">
        <f>'Taxfree  Performance'!V5</f>
        <v>-3.4468090738828061E-2</v>
      </c>
    </row>
    <row r="4" spans="1:23">
      <c r="A4" s="4" t="s">
        <v>31</v>
      </c>
      <c r="B4" s="5" t="s">
        <v>10</v>
      </c>
      <c r="C4" s="5"/>
      <c r="D4" s="6">
        <f>'Taxfree  Performance'!C9</f>
        <v>-6.3683049498012387E-2</v>
      </c>
      <c r="E4" s="6">
        <f>'Taxfree  Performance'!D9</f>
        <v>0.30671123461069055</v>
      </c>
      <c r="F4" s="6">
        <f>'Taxfree  Performance'!E9</f>
        <v>0.18441919289042144</v>
      </c>
      <c r="G4" s="6">
        <f>'Taxfree  Performance'!F9</f>
        <v>0.29524056230007578</v>
      </c>
      <c r="H4" s="6">
        <f>'Taxfree  Performance'!G9</f>
        <v>0.30169267257078025</v>
      </c>
      <c r="I4" s="6">
        <f>'Taxfree  Performance'!H9</f>
        <v>0.27059252587567117</v>
      </c>
      <c r="J4" s="6">
        <f>'Taxfree  Performance'!I9</f>
        <v>-0.20619223287894184</v>
      </c>
      <c r="K4" s="6">
        <f>'Taxfree  Performance'!J9</f>
        <v>-0.17228483840103781</v>
      </c>
      <c r="L4" s="6">
        <f>'Taxfree  Performance'!K9</f>
        <v>-0.25742574257425743</v>
      </c>
      <c r="M4" s="6">
        <f>'Taxfree  Performance'!L9</f>
        <v>0.2340157971719028</v>
      </c>
      <c r="N4" s="6">
        <f>'Taxfree  Performance'!M9</f>
        <v>5.1584228837260326E-2</v>
      </c>
      <c r="O4" s="6">
        <f>'Taxfree  Performance'!N9</f>
        <v>9.629248197734297E-2</v>
      </c>
      <c r="P4" s="6">
        <f>'Taxfree  Performance'!O9</f>
        <v>-2.0197275716298813E-2</v>
      </c>
      <c r="Q4" s="6">
        <f>'Taxfree  Performance'!P9</f>
        <v>0.13088037132076624</v>
      </c>
      <c r="R4" s="6">
        <f>'Taxfree  Performance'!Q9</f>
        <v>-0.4090143732725452</v>
      </c>
      <c r="S4" s="6">
        <f>'Taxfree  Performance'!R9</f>
        <v>0.29592580859374507</v>
      </c>
      <c r="T4" s="6">
        <f>'Taxfree  Performance'!S9</f>
        <v>0.12480401910508565</v>
      </c>
      <c r="U4" s="6">
        <f>'Taxfree  Performance'!T9</f>
        <v>5.7639818991768177E-3</v>
      </c>
      <c r="V4" s="6">
        <f>'Taxfree  Performance'!U9</f>
        <v>0.14221203501740765</v>
      </c>
      <c r="W4" s="6">
        <f>'Taxfree  Performance'!V9</f>
        <v>0.31522714404490326</v>
      </c>
    </row>
    <row r="6" spans="1:23">
      <c r="A6" t="s">
        <v>36</v>
      </c>
      <c r="B6" t="s">
        <v>45</v>
      </c>
      <c r="C6">
        <v>1993</v>
      </c>
      <c r="D6">
        <f>D1</f>
        <v>1994</v>
      </c>
      <c r="E6">
        <f t="shared" ref="E6:W6" si="0">E1</f>
        <v>1995</v>
      </c>
      <c r="F6">
        <f t="shared" si="0"/>
        <v>1996</v>
      </c>
      <c r="G6">
        <f t="shared" si="0"/>
        <v>1997</v>
      </c>
      <c r="H6">
        <f t="shared" si="0"/>
        <v>1998</v>
      </c>
      <c r="I6">
        <f t="shared" si="0"/>
        <v>1999</v>
      </c>
      <c r="J6">
        <f t="shared" si="0"/>
        <v>2000</v>
      </c>
      <c r="K6">
        <f t="shared" si="0"/>
        <v>2001</v>
      </c>
      <c r="L6">
        <f t="shared" si="0"/>
        <v>2002</v>
      </c>
      <c r="M6">
        <f t="shared" si="0"/>
        <v>2003</v>
      </c>
      <c r="N6">
        <f t="shared" si="0"/>
        <v>2004</v>
      </c>
      <c r="O6">
        <f t="shared" si="0"/>
        <v>2005</v>
      </c>
      <c r="P6">
        <f t="shared" si="0"/>
        <v>2006</v>
      </c>
      <c r="Q6">
        <f t="shared" si="0"/>
        <v>2007</v>
      </c>
      <c r="R6">
        <f t="shared" si="0"/>
        <v>2008</v>
      </c>
      <c r="S6">
        <f t="shared" si="0"/>
        <v>2009</v>
      </c>
      <c r="T6">
        <f t="shared" si="0"/>
        <v>2010</v>
      </c>
      <c r="U6">
        <f t="shared" si="0"/>
        <v>2011</v>
      </c>
      <c r="V6">
        <f t="shared" si="0"/>
        <v>2012</v>
      </c>
      <c r="W6">
        <f t="shared" si="0"/>
        <v>2013</v>
      </c>
    </row>
    <row r="7" spans="1:23">
      <c r="A7" t="str">
        <f>A2</f>
        <v>Money-Market Funds *</v>
      </c>
      <c r="B7" t="s">
        <v>41</v>
      </c>
      <c r="C7" s="13">
        <v>100</v>
      </c>
      <c r="D7" s="13">
        <f>C7*(1+D2)+100</f>
        <v>203.85759372105326</v>
      </c>
      <c r="E7" s="13">
        <f>D7*(1+E2)+100</f>
        <v>312.68077349195016</v>
      </c>
      <c r="F7" s="13">
        <f>E7*(1+F2)+100</f>
        <v>423.57402079413777</v>
      </c>
      <c r="G7" s="13">
        <f>F7*(1+G2)+100</f>
        <v>538.53417586388719</v>
      </c>
      <c r="H7" s="13">
        <f>G7*(1+H2)+100</f>
        <v>657.32832939837067</v>
      </c>
      <c r="I7" s="13">
        <f>H7*(1+I2)+100</f>
        <v>778.82344723807932</v>
      </c>
      <c r="J7" s="13">
        <f>I7*(1+J2)+100</f>
        <v>915.38533038304604</v>
      </c>
      <c r="K7" s="13">
        <f>J7*(1+K2)+100</f>
        <v>1053.0422912634331</v>
      </c>
      <c r="L7" s="13">
        <f>K7*(1+L2)+100</f>
        <v>1170.2883191841333</v>
      </c>
      <c r="M7" s="13">
        <f>L7*(1+M2)+100</f>
        <v>1280.7298307362023</v>
      </c>
      <c r="N7" s="13">
        <f>M7*(1+N2)+100</f>
        <v>1394.8606321828056</v>
      </c>
      <c r="O7" s="13">
        <f>N7*(1+O2)+100</f>
        <v>1536.3272296212479</v>
      </c>
      <c r="P7" s="13">
        <f>O7*(1+P2)+100</f>
        <v>1709.8009494296371</v>
      </c>
      <c r="Q7" s="13">
        <f>P7*(1+Q2)+100</f>
        <v>1895.6879343481639</v>
      </c>
      <c r="R7" s="13">
        <f>Q7*(1+R2)+100</f>
        <v>2047.5320381577687</v>
      </c>
      <c r="S7" s="13">
        <f>R7*(1+S2)+100</f>
        <v>2159.0065726166131</v>
      </c>
      <c r="T7" s="13">
        <f>S7*(1+T2)+100</f>
        <v>2260.2923434666095</v>
      </c>
      <c r="U7" s="13">
        <f>T7*(1+U2)+100</f>
        <v>2361.3166238394019</v>
      </c>
      <c r="V7" s="13">
        <f>U7*(1+V2)+100</f>
        <v>2462.2328755228036</v>
      </c>
      <c r="W7" s="13">
        <f>V7*(1+W2)+100</f>
        <v>2562.7122165150536</v>
      </c>
    </row>
    <row r="8" spans="1:23">
      <c r="A8" t="str">
        <f>A3</f>
        <v>High-qual Intermediate-term Bond Funds *</v>
      </c>
      <c r="B8" t="s">
        <v>42</v>
      </c>
      <c r="C8" s="13">
        <v>400</v>
      </c>
      <c r="D8" s="13">
        <f>C8*(1+D3)+400</f>
        <v>810.25132989512963</v>
      </c>
      <c r="E8" s="13">
        <f>D8*(1+E3)+400</f>
        <v>1290.5686421576895</v>
      </c>
      <c r="F8" s="13">
        <f>E8*(1+F3)+400</f>
        <v>1767.3943582385962</v>
      </c>
      <c r="G8" s="13">
        <f>F8*(1+G3)+400</f>
        <v>2292.5484152228914</v>
      </c>
      <c r="H8" s="13">
        <f>G8*(1+H3)+400</f>
        <v>2824.5901947651828</v>
      </c>
      <c r="I8" s="13">
        <f>H8*(1+I3)+400</f>
        <v>3208.7757425288237</v>
      </c>
      <c r="J8" s="13">
        <f>I8*(1+J3)+400</f>
        <v>3905.3133634430201</v>
      </c>
      <c r="K8" s="13">
        <f>J8*(1+K3)+400</f>
        <v>4533.4169628085647</v>
      </c>
      <c r="L8" s="13">
        <f>K8*(1+L3)+400</f>
        <v>5425.4346415111231</v>
      </c>
      <c r="M8" s="13">
        <f>L8*(1+M3)+400</f>
        <v>6131.7896732889412</v>
      </c>
      <c r="N8" s="13">
        <f>M8*(1+N3)+400</f>
        <v>6844.161615668283</v>
      </c>
      <c r="O8" s="13">
        <f>N8*(1+O3)+400</f>
        <v>7362.4362813252774</v>
      </c>
      <c r="P8" s="13">
        <f>O8*(1+P3)+400</f>
        <v>8050.2331151880362</v>
      </c>
      <c r="Q8" s="13">
        <f>P8*(1+Q3)+400</f>
        <v>9063.1584740140224</v>
      </c>
      <c r="R8" s="13">
        <f>Q8*(1+R3)+400</f>
        <v>9911.4462337392051</v>
      </c>
      <c r="S8" s="13">
        <f>R8*(1+S3)+400</f>
        <v>11029.44149594354</v>
      </c>
      <c r="T8" s="13">
        <f>S8*(1+T3)+400</f>
        <v>12463.44903239529</v>
      </c>
      <c r="U8" s="13">
        <f>T8*(1+U3)+400</f>
        <v>14201.089819303648</v>
      </c>
      <c r="V8" s="13">
        <f>U8*(1+V3)+400</f>
        <v>15597.486387916973</v>
      </c>
      <c r="W8" s="13">
        <f>V8*(1+W3)+400</f>
        <v>15459.870811800616</v>
      </c>
    </row>
    <row r="9" spans="1:23">
      <c r="A9" t="str">
        <f>A4</f>
        <v>Large-company US Stocks *</v>
      </c>
      <c r="B9" t="s">
        <v>43</v>
      </c>
      <c r="C9" s="13">
        <f>500</f>
        <v>500</v>
      </c>
      <c r="D9" s="13">
        <f>C9*(1+D4)+500</f>
        <v>968.15847525099377</v>
      </c>
      <c r="E9" s="13">
        <f>D9*(1+E4)+500</f>
        <v>1765.1035564940298</v>
      </c>
      <c r="F9" s="13">
        <f>E9*(1+F4)+500</f>
        <v>2590.6225297506712</v>
      </c>
      <c r="G9" s="13">
        <f>F9*(1+G4)+500</f>
        <v>3855.4793821415042</v>
      </c>
      <c r="H9" s="13">
        <f>G9*(1+H4)+500</f>
        <v>5518.6492609813149</v>
      </c>
      <c r="I9" s="13">
        <f>H9*(1+I4)+500</f>
        <v>7511.9545039321547</v>
      </c>
      <c r="J9" s="13">
        <f>I9*(1+J4)+500</f>
        <v>6463.0478314813599</v>
      </c>
      <c r="K9" s="13">
        <f>J9*(1+K4)+500</f>
        <v>5849.5626802564157</v>
      </c>
      <c r="L9" s="13">
        <f>K9*(1+L4)+500</f>
        <v>4843.7346635567446</v>
      </c>
      <c r="M9" s="13">
        <f>L9*(1+M4)+500</f>
        <v>6477.2450921381542</v>
      </c>
      <c r="N9" s="13">
        <f>M9*(1+N4)+500</f>
        <v>7311.3687852060302</v>
      </c>
      <c r="O9" s="13">
        <f>N9*(1+O4)+500</f>
        <v>8515.3986321851899</v>
      </c>
      <c r="P9" s="13">
        <f>O9*(1+P4)+500</f>
        <v>8843.4107781767525</v>
      </c>
      <c r="Q9" s="13">
        <f>P9*(1+Q4)+500</f>
        <v>10500.839664566593</v>
      </c>
      <c r="R9" s="13">
        <f>Q9*(1+R4)+500</f>
        <v>6705.8453103284037</v>
      </c>
      <c r="S9" s="13">
        <f>R9*(1+S4)+500</f>
        <v>9190.2780060919104</v>
      </c>
      <c r="T9" s="13">
        <f>S9*(1+T4)+500</f>
        <v>10837.261637945254</v>
      </c>
      <c r="U9" s="13">
        <f>T9*(1+U4)+500</f>
        <v>11399.727417863014</v>
      </c>
      <c r="V9" s="13">
        <f>U9*(1+V4)+500</f>
        <v>13520.90585260105</v>
      </c>
      <c r="W9" s="13">
        <f>V9*(1+W4)+500</f>
        <v>18283.062389416496</v>
      </c>
    </row>
    <row r="10" spans="1:23">
      <c r="C10" s="13">
        <f>SUM(C7:C9)</f>
        <v>1000</v>
      </c>
      <c r="D10" s="13">
        <f>SUM(D7:D9)</f>
        <v>1982.2673988671768</v>
      </c>
      <c r="E10" s="13">
        <f>SUM(E7:E9)</f>
        <v>3368.3529721436694</v>
      </c>
      <c r="F10" s="13">
        <f>SUM(F7:F9)</f>
        <v>4781.5909087834052</v>
      </c>
      <c r="G10" s="13">
        <f>SUM(G7:G9)</f>
        <v>6686.561973228283</v>
      </c>
      <c r="H10" s="13">
        <f>SUM(H7:H9)</f>
        <v>9000.5677851448672</v>
      </c>
      <c r="I10" s="13">
        <f>SUM(I7:I9)</f>
        <v>11499.553693699057</v>
      </c>
      <c r="J10" s="13">
        <f>SUM(J7:J9)</f>
        <v>11283.746525307426</v>
      </c>
      <c r="K10" s="13">
        <f>SUM(K7:K9)</f>
        <v>11436.021934328413</v>
      </c>
      <c r="L10" s="13">
        <f>SUM(L7:L9)</f>
        <v>11439.457624252002</v>
      </c>
      <c r="M10" s="13">
        <f>SUM(M7:M9)</f>
        <v>13889.764596163299</v>
      </c>
      <c r="N10" s="13">
        <f>SUM(N7:N9)</f>
        <v>15550.391033057118</v>
      </c>
      <c r="O10" s="13">
        <f>SUM(O7:O9)</f>
        <v>17414.162143131714</v>
      </c>
      <c r="P10" s="13">
        <f>SUM(P7:P9)</f>
        <v>18603.444842794426</v>
      </c>
      <c r="Q10" s="13">
        <f>SUM(Q7:Q9)</f>
        <v>21459.68607292878</v>
      </c>
      <c r="R10" s="13">
        <f>SUM(R7:R9)</f>
        <v>18664.823582225377</v>
      </c>
      <c r="S10" s="13">
        <f>SUM(S7:S9)</f>
        <v>22378.726074652062</v>
      </c>
      <c r="T10" s="13">
        <f>SUM(T7:T9)</f>
        <v>25561.003013807152</v>
      </c>
      <c r="U10" s="13">
        <f>SUM(U7:U9)</f>
        <v>27962.133861006063</v>
      </c>
      <c r="V10" s="13">
        <f>SUM(V7:V9)</f>
        <v>31580.625116040828</v>
      </c>
      <c r="W10" s="13">
        <f>SUM(W7:W9)</f>
        <v>36305.645417732165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>
      <selection activeCell="C6" sqref="C6:W6"/>
    </sheetView>
  </sheetViews>
  <sheetFormatPr defaultRowHeight="12.75"/>
  <cols>
    <col min="1" max="1" width="35.5703125" bestFit="1" customWidth="1"/>
    <col min="2" max="2" width="25.28515625" customWidth="1"/>
    <col min="3" max="3" width="13.42578125" bestFit="1" customWidth="1"/>
    <col min="4" max="4" width="7.85546875" bestFit="1" customWidth="1"/>
    <col min="5" max="6" width="7.28515625" bestFit="1" customWidth="1"/>
    <col min="7" max="8" width="7.85546875" bestFit="1" customWidth="1"/>
    <col min="9" max="9" width="7.85546875" customWidth="1"/>
    <col min="10" max="12" width="9.140625" bestFit="1" customWidth="1"/>
    <col min="13" max="15" width="7.28515625" bestFit="1" customWidth="1"/>
    <col min="16" max="16" width="7.28515625" customWidth="1"/>
    <col min="17" max="17" width="7.85546875" bestFit="1" customWidth="1"/>
    <col min="18" max="18" width="9.7109375" bestFit="1" customWidth="1"/>
    <col min="19" max="19" width="9.140625" bestFit="1" customWidth="1"/>
    <col min="20" max="20" width="7.85546875" customWidth="1"/>
    <col min="21" max="21" width="9.140625" bestFit="1" customWidth="1"/>
    <col min="22" max="22" width="7.85546875" customWidth="1"/>
    <col min="23" max="23" width="9.7109375" bestFit="1" customWidth="1"/>
  </cols>
  <sheetData>
    <row r="1" spans="1:23" ht="13.5" thickTop="1">
      <c r="A1" s="1" t="s">
        <v>0</v>
      </c>
      <c r="B1" s="2" t="s">
        <v>1</v>
      </c>
      <c r="C1" s="2" t="s">
        <v>37</v>
      </c>
      <c r="D1" s="2">
        <v>1994</v>
      </c>
      <c r="E1" s="2">
        <v>1995</v>
      </c>
      <c r="F1" s="2">
        <v>1996</v>
      </c>
      <c r="G1" s="2">
        <v>1997</v>
      </c>
      <c r="H1" s="2">
        <v>1998</v>
      </c>
      <c r="I1" s="2">
        <v>1999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</row>
    <row r="2" spans="1:23">
      <c r="A2" s="4" t="s">
        <v>24</v>
      </c>
      <c r="B2" s="5" t="s">
        <v>4</v>
      </c>
      <c r="C2" s="5"/>
      <c r="D2" s="6">
        <f>'Taxfree  Performance'!C2</f>
        <v>3.85759372105327E-2</v>
      </c>
      <c r="E2" s="6">
        <f>'Taxfree  Performance'!D2</f>
        <v>4.3281094463275036E-2</v>
      </c>
      <c r="F2" s="6">
        <f>'Taxfree  Performance'!E2</f>
        <v>3.4838238311023159E-2</v>
      </c>
      <c r="G2" s="6">
        <f>'Taxfree  Performance'!F2</f>
        <v>3.5318868333098892E-2</v>
      </c>
      <c r="H2" s="6">
        <f>'Taxfree  Performance'!G2</f>
        <v>3.4898720223902203E-2</v>
      </c>
      <c r="I2" s="6">
        <f>'Taxfree  Performance'!H2</f>
        <v>3.2700732462546456E-2</v>
      </c>
      <c r="J2" s="6">
        <f>'Taxfree  Performance'!I2</f>
        <v>4.6945021075861515E-2</v>
      </c>
      <c r="K2" s="6">
        <f>'Taxfree  Performance'!J2</f>
        <v>4.1137824291579174E-2</v>
      </c>
      <c r="L2" s="6">
        <f>'Taxfree  Performance'!K2</f>
        <v>1.6377336469562444E-2</v>
      </c>
      <c r="M2" s="6">
        <f>'Taxfree  Performance'!L2</f>
        <v>8.9221701873845264E-3</v>
      </c>
      <c r="N2" s="6">
        <f>'Taxfree  Performance'!M2</f>
        <v>1.1033397604614621E-2</v>
      </c>
      <c r="O2" s="6">
        <f>'Taxfree  Performance'!N2</f>
        <v>2.972812945014551E-2</v>
      </c>
      <c r="P2" s="6">
        <f>'Taxfree  Performance'!O2</f>
        <v>4.7824264513298138E-2</v>
      </c>
      <c r="Q2" s="6">
        <f>'Taxfree  Performance'!P2</f>
        <v>5.0232154185653813E-2</v>
      </c>
      <c r="R2" s="6">
        <f>'Taxfree  Performance'!Q2</f>
        <v>2.7348437931284029E-2</v>
      </c>
      <c r="S2" s="6">
        <f>'Taxfree  Performance'!R2</f>
        <v>5.6040805442869263E-3</v>
      </c>
      <c r="T2" s="6">
        <f>'Taxfree  Performance'!S2</f>
        <v>5.9553818237733378E-4</v>
      </c>
      <c r="U2" s="6">
        <f>'Taxfree  Performance'!T2</f>
        <v>4.5316278478455495E-4</v>
      </c>
      <c r="V2" s="6">
        <f>'Taxfree  Performance'!U2</f>
        <v>3.8802576247142602E-4</v>
      </c>
      <c r="W2" s="6">
        <f>'Taxfree  Performance'!V2</f>
        <v>1.9467735851262991E-4</v>
      </c>
    </row>
    <row r="3" spans="1:23">
      <c r="A3" s="4" t="s">
        <v>27</v>
      </c>
      <c r="B3" s="5" t="s">
        <v>6</v>
      </c>
      <c r="C3" s="5"/>
      <c r="D3" s="6">
        <f>'Taxfree  Performance'!C5</f>
        <v>2.562832473782407E-2</v>
      </c>
      <c r="E3" s="6">
        <f>'Taxfree  Performance'!D5</f>
        <v>9.9126418308940437E-2</v>
      </c>
      <c r="F3" s="6">
        <f>'Taxfree  Performance'!E5</f>
        <v>5.9528578001447931E-2</v>
      </c>
      <c r="G3" s="6">
        <f>'Taxfree  Performance'!F5</f>
        <v>7.0812751212482719E-2</v>
      </c>
      <c r="H3" s="6">
        <f>'Taxfree  Performance'!G5</f>
        <v>5.7596070235861774E-2</v>
      </c>
      <c r="I3" s="6">
        <f>'Taxfree  Performance'!H5</f>
        <v>-5.5988483800828437E-3</v>
      </c>
      <c r="J3" s="6">
        <f>'Taxfree  Performance'!I5</f>
        <v>9.2414567021282812E-2</v>
      </c>
      <c r="K3" s="6">
        <f>'Taxfree  Performance'!J5</f>
        <v>5.8408526573253683E-2</v>
      </c>
      <c r="L3" s="6">
        <f>'Taxfree  Performance'!K5</f>
        <v>0.10853130932781907</v>
      </c>
      <c r="M3" s="6">
        <f>'Taxfree  Performance'!L5</f>
        <v>5.6466449606420888E-2</v>
      </c>
      <c r="N3" s="6">
        <f>'Taxfree  Performance'!M5</f>
        <v>5.0943029526939521E-2</v>
      </c>
      <c r="O3" s="6">
        <f>'Taxfree  Performance'!N5</f>
        <v>1.7281103559306565E-2</v>
      </c>
      <c r="P3" s="6">
        <f>'Taxfree  Performance'!O5</f>
        <v>3.9089891289484147E-2</v>
      </c>
      <c r="Q3" s="6">
        <f>'Taxfree  Performance'!P5</f>
        <v>7.613759130398412E-2</v>
      </c>
      <c r="R3" s="6">
        <f>'Taxfree  Performance'!Q5</f>
        <v>4.9462641639834271E-2</v>
      </c>
      <c r="S3" s="6">
        <f>'Taxfree  Performance'!R5</f>
        <v>7.2441018724415107E-2</v>
      </c>
      <c r="T3" s="6">
        <f>'Taxfree  Performance'!S5</f>
        <v>9.3749763923408391E-2</v>
      </c>
      <c r="U3" s="6">
        <f>'Taxfree  Performance'!T5</f>
        <v>0.10732508982317257</v>
      </c>
      <c r="V3" s="6">
        <f>'Taxfree  Performance'!U5</f>
        <v>7.01633875492369E-2</v>
      </c>
      <c r="W3" s="6">
        <f>'Taxfree  Performance'!V5</f>
        <v>-3.4468090738828061E-2</v>
      </c>
    </row>
    <row r="4" spans="1:23">
      <c r="A4" s="4" t="s">
        <v>31</v>
      </c>
      <c r="B4" s="5" t="s">
        <v>10</v>
      </c>
      <c r="C4" s="5"/>
      <c r="D4" s="6">
        <f>'Taxfree  Performance'!C9</f>
        <v>-6.3683049498012387E-2</v>
      </c>
      <c r="E4" s="6">
        <f>'Taxfree  Performance'!D9</f>
        <v>0.30671123461069055</v>
      </c>
      <c r="F4" s="6">
        <f>'Taxfree  Performance'!E9</f>
        <v>0.18441919289042144</v>
      </c>
      <c r="G4" s="6">
        <f>'Taxfree  Performance'!F9</f>
        <v>0.29524056230007578</v>
      </c>
      <c r="H4" s="6">
        <f>'Taxfree  Performance'!G9</f>
        <v>0.30169267257078025</v>
      </c>
      <c r="I4" s="6">
        <f>'Taxfree  Performance'!H9</f>
        <v>0.27059252587567117</v>
      </c>
      <c r="J4" s="6">
        <f>'Taxfree  Performance'!I9</f>
        <v>-0.20619223287894184</v>
      </c>
      <c r="K4" s="6">
        <f>'Taxfree  Performance'!J9</f>
        <v>-0.17228483840103781</v>
      </c>
      <c r="L4" s="6">
        <f>'Taxfree  Performance'!K9</f>
        <v>-0.25742574257425743</v>
      </c>
      <c r="M4" s="6">
        <f>'Taxfree  Performance'!L9</f>
        <v>0.2340157971719028</v>
      </c>
      <c r="N4" s="6">
        <f>'Taxfree  Performance'!M9</f>
        <v>5.1584228837260326E-2</v>
      </c>
      <c r="O4" s="6">
        <f>'Taxfree  Performance'!N9</f>
        <v>9.629248197734297E-2</v>
      </c>
      <c r="P4" s="6">
        <f>'Taxfree  Performance'!O9</f>
        <v>-2.0197275716298813E-2</v>
      </c>
      <c r="Q4" s="6">
        <f>'Taxfree  Performance'!P9</f>
        <v>0.13088037132076624</v>
      </c>
      <c r="R4" s="6">
        <f>'Taxfree  Performance'!Q9</f>
        <v>-0.4090143732725452</v>
      </c>
      <c r="S4" s="6">
        <f>'Taxfree  Performance'!R9</f>
        <v>0.29592580859374507</v>
      </c>
      <c r="T4" s="6">
        <f>'Taxfree  Performance'!S9</f>
        <v>0.12480401910508565</v>
      </c>
      <c r="U4" s="6">
        <f>'Taxfree  Performance'!T9</f>
        <v>5.7639818991768177E-3</v>
      </c>
      <c r="V4" s="6">
        <f>'Taxfree  Performance'!U9</f>
        <v>0.14221203501740765</v>
      </c>
      <c r="W4" s="6">
        <f>'Taxfree  Performance'!V9</f>
        <v>0.31522714404490326</v>
      </c>
    </row>
    <row r="6" spans="1:23">
      <c r="A6" t="s">
        <v>36</v>
      </c>
      <c r="B6" t="s">
        <v>45</v>
      </c>
      <c r="C6">
        <v>1993</v>
      </c>
      <c r="D6">
        <f>D1</f>
        <v>1994</v>
      </c>
      <c r="E6">
        <f t="shared" ref="E6:W6" si="0">E1</f>
        <v>1995</v>
      </c>
      <c r="F6">
        <f t="shared" si="0"/>
        <v>1996</v>
      </c>
      <c r="G6">
        <f t="shared" si="0"/>
        <v>1997</v>
      </c>
      <c r="H6">
        <f t="shared" si="0"/>
        <v>1998</v>
      </c>
      <c r="I6">
        <f t="shared" si="0"/>
        <v>1999</v>
      </c>
      <c r="J6">
        <f t="shared" si="0"/>
        <v>2000</v>
      </c>
      <c r="K6">
        <f t="shared" si="0"/>
        <v>2001</v>
      </c>
      <c r="L6">
        <f t="shared" si="0"/>
        <v>2002</v>
      </c>
      <c r="M6">
        <f t="shared" si="0"/>
        <v>2003</v>
      </c>
      <c r="N6">
        <f t="shared" si="0"/>
        <v>2004</v>
      </c>
      <c r="O6">
        <f t="shared" si="0"/>
        <v>2005</v>
      </c>
      <c r="P6">
        <f t="shared" si="0"/>
        <v>2006</v>
      </c>
      <c r="Q6">
        <f t="shared" si="0"/>
        <v>2007</v>
      </c>
      <c r="R6">
        <f t="shared" si="0"/>
        <v>2008</v>
      </c>
      <c r="S6">
        <f t="shared" si="0"/>
        <v>2009</v>
      </c>
      <c r="T6">
        <f t="shared" si="0"/>
        <v>2010</v>
      </c>
      <c r="U6">
        <f t="shared" si="0"/>
        <v>2011</v>
      </c>
      <c r="V6">
        <f t="shared" si="0"/>
        <v>2012</v>
      </c>
      <c r="W6">
        <f t="shared" si="0"/>
        <v>2013</v>
      </c>
    </row>
    <row r="7" spans="1:23">
      <c r="A7" t="str">
        <f>A2</f>
        <v>Money-Market Funds *</v>
      </c>
      <c r="B7" t="s">
        <v>41</v>
      </c>
      <c r="C7" s="13">
        <v>100</v>
      </c>
      <c r="D7" s="13">
        <f>D14+D20</f>
        <v>198.2267398867177</v>
      </c>
      <c r="E7" s="13">
        <f>E14+E20</f>
        <v>337.34367366910112</v>
      </c>
      <c r="F7" s="13">
        <f>F14+F20</f>
        <v>477.6578792875963</v>
      </c>
      <c r="G7" s="13">
        <f>G14+G20</f>
        <v>663.38661072451464</v>
      </c>
      <c r="H7" s="13">
        <f>H14+H20</f>
        <v>881.05456959581352</v>
      </c>
      <c r="I7" s="13">
        <f>I14+I20</f>
        <v>1101.1659169030575</v>
      </c>
      <c r="J7" s="13">
        <f>J14+J20</f>
        <v>1133.5149216042225</v>
      </c>
      <c r="K7" s="13">
        <f>K14+K20</f>
        <v>1167.017012392912</v>
      </c>
      <c r="L7" s="13">
        <f>L14+L20</f>
        <v>1169.3813186597968</v>
      </c>
      <c r="M7" s="13">
        <f>M14+M20</f>
        <v>1433.6638358360688</v>
      </c>
      <c r="N7" s="13">
        <f>N14+N20</f>
        <v>1601.4369474892994</v>
      </c>
      <c r="O7" s="13">
        <f>O14+O20</f>
        <v>1794.3707282727075</v>
      </c>
      <c r="P7" s="13">
        <f>P14+P20</f>
        <v>1912.888176819486</v>
      </c>
      <c r="Q7" s="13">
        <f>Q14+Q20</f>
        <v>2205.9338629286585</v>
      </c>
      <c r="R7" s="13">
        <f>R14+R20</f>
        <v>1904.481945705802</v>
      </c>
      <c r="S7" s="13">
        <f>S14+S20</f>
        <v>2342.5269575109523</v>
      </c>
      <c r="T7" s="13">
        <f>T14+T20</f>
        <v>2676.6893932156336</v>
      </c>
      <c r="U7" s="13">
        <f>U14+U20</f>
        <v>2899.4352572459243</v>
      </c>
      <c r="V7" s="13">
        <f>V14+V20</f>
        <v>3287.0887368218755</v>
      </c>
      <c r="W7" s="13">
        <f>W14+W20</f>
        <v>3859.9226572234456</v>
      </c>
    </row>
    <row r="8" spans="1:23">
      <c r="A8" t="str">
        <f>A3</f>
        <v>High-qual Intermediate-term Bond Funds *</v>
      </c>
      <c r="B8" t="s">
        <v>42</v>
      </c>
      <c r="C8" s="13">
        <v>400</v>
      </c>
      <c r="D8" s="13">
        <f>D15+D21</f>
        <v>792.90695954687078</v>
      </c>
      <c r="E8" s="13">
        <f>E15+E21</f>
        <v>1349.3746946764045</v>
      </c>
      <c r="F8" s="13">
        <f>F15+F21</f>
        <v>1910.6315171503852</v>
      </c>
      <c r="G8" s="13">
        <f>G15+G21</f>
        <v>2653.5464428980586</v>
      </c>
      <c r="H8" s="13">
        <f>H15+H21</f>
        <v>3524.2182783832541</v>
      </c>
      <c r="I8" s="13">
        <f>I15+I21</f>
        <v>4404.6636676122298</v>
      </c>
      <c r="J8" s="13">
        <f>J15+J21</f>
        <v>4534.0596864168901</v>
      </c>
      <c r="K8" s="13">
        <f>K15+K21</f>
        <v>4668.0680495716479</v>
      </c>
      <c r="L8" s="13">
        <f>L15+L21</f>
        <v>4677.525274639187</v>
      </c>
      <c r="M8" s="13">
        <f>M15+M21</f>
        <v>5734.655343344275</v>
      </c>
      <c r="N8" s="13">
        <f>N15+N21</f>
        <v>6405.7477899571977</v>
      </c>
      <c r="O8" s="13">
        <f>O15+O21</f>
        <v>7177.4829130908302</v>
      </c>
      <c r="P8" s="13">
        <f>P15+P21</f>
        <v>7651.5527072779441</v>
      </c>
      <c r="Q8" s="13">
        <f>Q15+Q21</f>
        <v>8823.7354517146341</v>
      </c>
      <c r="R8" s="13">
        <f>R15+R21</f>
        <v>7617.927782823208</v>
      </c>
      <c r="S8" s="13">
        <f>S15+S21</f>
        <v>9370.1078300438094</v>
      </c>
      <c r="T8" s="13">
        <f>T15+T21</f>
        <v>10706.757572862534</v>
      </c>
      <c r="U8" s="13">
        <f>U15+U21</f>
        <v>11597.741028983697</v>
      </c>
      <c r="V8" s="13">
        <f>V15+V21</f>
        <v>13148.354947287502</v>
      </c>
      <c r="W8" s="13">
        <f>W15+W21</f>
        <v>15439.690628893783</v>
      </c>
    </row>
    <row r="9" spans="1:23">
      <c r="A9" t="str">
        <f>A4</f>
        <v>Large-company US Stocks *</v>
      </c>
      <c r="B9" t="s">
        <v>43</v>
      </c>
      <c r="C9" s="13">
        <f>500</f>
        <v>500</v>
      </c>
      <c r="D9" s="13">
        <f>D16+D22</f>
        <v>991.13369943358839</v>
      </c>
      <c r="E9" s="13">
        <f>E16+E22</f>
        <v>1686.7183683455055</v>
      </c>
      <c r="F9" s="13">
        <f>F16+F22</f>
        <v>2388.2893964379814</v>
      </c>
      <c r="G9" s="13">
        <f>G16+G22</f>
        <v>3316.933053622573</v>
      </c>
      <c r="H9" s="13">
        <f>H16+H22</f>
        <v>4405.2728479790676</v>
      </c>
      <c r="I9" s="13">
        <f>I16+I22</f>
        <v>5505.829584515287</v>
      </c>
      <c r="J9" s="13">
        <f>J16+J22</f>
        <v>5667.5746080211129</v>
      </c>
      <c r="K9" s="13">
        <f>K16+K22</f>
        <v>5835.0850619645598</v>
      </c>
      <c r="L9" s="13">
        <f>L16+L22</f>
        <v>5846.9065932989834</v>
      </c>
      <c r="M9" s="13">
        <f>M16+M22</f>
        <v>7168.3191791803438</v>
      </c>
      <c r="N9" s="13">
        <f>N16+N22</f>
        <v>8007.1847374464969</v>
      </c>
      <c r="O9" s="13">
        <f>O16+O22</f>
        <v>8971.8536413635375</v>
      </c>
      <c r="P9" s="13">
        <f>P16+P22</f>
        <v>9564.4408840974302</v>
      </c>
      <c r="Q9" s="13">
        <f>Q16+Q22</f>
        <v>11029.669314643292</v>
      </c>
      <c r="R9" s="13">
        <f>R16+R22</f>
        <v>9522.40972852901</v>
      </c>
      <c r="S9" s="13">
        <f>S16+S22</f>
        <v>11712.634787554762</v>
      </c>
      <c r="T9" s="13">
        <f>T16+T22</f>
        <v>13383.446966078167</v>
      </c>
      <c r="U9" s="13">
        <f>U16+U22</f>
        <v>14497.17628622962</v>
      </c>
      <c r="V9" s="13">
        <f>V16+V22</f>
        <v>16435.443684109378</v>
      </c>
      <c r="W9" s="13">
        <f>W16+W22</f>
        <v>19299.613286117226</v>
      </c>
    </row>
    <row r="10" spans="1:23">
      <c r="C10" s="13">
        <f>SUM(C7:C9)</f>
        <v>1000</v>
      </c>
      <c r="D10" s="13">
        <f>SUM(D7:D9)</f>
        <v>1982.2673988671768</v>
      </c>
      <c r="E10" s="13">
        <f>SUM(E7:E9)</f>
        <v>3373.436736691011</v>
      </c>
      <c r="F10" s="13">
        <f>SUM(F7:F9)</f>
        <v>4776.5787928759628</v>
      </c>
      <c r="G10" s="13">
        <f>SUM(G7:G9)</f>
        <v>6633.8661072451468</v>
      </c>
      <c r="H10" s="13">
        <f>SUM(H7:H9)</f>
        <v>8810.5456959581352</v>
      </c>
      <c r="I10" s="13">
        <f>SUM(I7:I9)</f>
        <v>11011.659169030574</v>
      </c>
      <c r="J10" s="13">
        <f>SUM(J7:J9)</f>
        <v>11335.149216042226</v>
      </c>
      <c r="K10" s="13">
        <f>SUM(K7:K9)</f>
        <v>11670.17012392912</v>
      </c>
      <c r="L10" s="13">
        <f>SUM(L7:L9)</f>
        <v>11693.813186597967</v>
      </c>
      <c r="M10" s="13">
        <f>SUM(M7:M9)</f>
        <v>14336.638358360688</v>
      </c>
      <c r="N10" s="13">
        <f>SUM(N7:N9)</f>
        <v>16014.369474892994</v>
      </c>
      <c r="O10" s="13">
        <f>SUM(O7:O9)</f>
        <v>17943.707282727075</v>
      </c>
      <c r="P10" s="13">
        <f>SUM(P7:P9)</f>
        <v>19128.88176819486</v>
      </c>
      <c r="Q10" s="13">
        <f>SUM(Q7:Q9)</f>
        <v>22059.338629286583</v>
      </c>
      <c r="R10" s="13">
        <f>SUM(R7:R9)</f>
        <v>19044.81945705802</v>
      </c>
      <c r="S10" s="13">
        <f>SUM(S7:S9)</f>
        <v>23425.269575109523</v>
      </c>
      <c r="T10" s="13">
        <f>SUM(T7:T9)</f>
        <v>26766.893932156338</v>
      </c>
      <c r="U10" s="13">
        <f>SUM(U7:U9)</f>
        <v>28994.35257245924</v>
      </c>
      <c r="V10" s="13">
        <f>SUM(V7:V9)</f>
        <v>32870.887368218755</v>
      </c>
      <c r="W10" s="13">
        <f>SUM(W7:W9)</f>
        <v>38599.22657223446</v>
      </c>
    </row>
    <row r="13" spans="1:23">
      <c r="A13" t="s">
        <v>38</v>
      </c>
    </row>
    <row r="14" spans="1:23">
      <c r="A14" t="str">
        <f>A7</f>
        <v>Money-Market Funds *</v>
      </c>
      <c r="D14" s="13">
        <f>C7*(1+D2)</f>
        <v>103.85759372105328</v>
      </c>
      <c r="E14" s="13">
        <f>D7*(1+E2)</f>
        <v>206.80621014090178</v>
      </c>
      <c r="F14" s="13">
        <f>E7*(1+F2)</f>
        <v>349.09613296510128</v>
      </c>
      <c r="G14" s="13">
        <f>F7*(1+G2)</f>
        <v>494.5282150344222</v>
      </c>
      <c r="H14" s="13">
        <f>G7*(1+H2)</f>
        <v>686.53795445247215</v>
      </c>
      <c r="I14" s="13">
        <f>H7*(1+I2)</f>
        <v>909.86569936107014</v>
      </c>
      <c r="J14" s="13">
        <f>I7*(1+J2)</f>
        <v>1152.8601740800918</v>
      </c>
      <c r="K14" s="13">
        <f>J7*(1+K2)</f>
        <v>1180.1452592810601</v>
      </c>
      <c r="L14" s="13">
        <f>K7*(1+L2)</f>
        <v>1186.1296426705742</v>
      </c>
      <c r="M14" s="13">
        <f>L7*(1+M2)</f>
        <v>1179.8147377988275</v>
      </c>
      <c r="N14" s="13">
        <f>M7*(1+N2)</f>
        <v>1449.482018968205</v>
      </c>
      <c r="O14" s="13">
        <f>N7*(1+O2)</f>
        <v>1649.0446723705072</v>
      </c>
      <c r="P14" s="13">
        <f>O7*(1+P2)</f>
        <v>1880.1851886165412</v>
      </c>
      <c r="Q14" s="13">
        <f>P7*(1+Q2)</f>
        <v>2008.9766706573967</v>
      </c>
      <c r="R14" s="13">
        <f>Q7*(1+R2)</f>
        <v>2266.2627082594804</v>
      </c>
      <c r="S14" s="13">
        <f>R7*(1+S2)</f>
        <v>1915.1548159246777</v>
      </c>
      <c r="T14" s="13">
        <f>S7*(1+T2)</f>
        <v>2343.9220217573979</v>
      </c>
      <c r="U14" s="13">
        <f>T7*(1+U2)</f>
        <v>2677.9023692350665</v>
      </c>
      <c r="V14" s="13">
        <f>U7*(1+V2)</f>
        <v>2900.5603128223534</v>
      </c>
      <c r="W14" s="13">
        <f>V7*(1+W2)</f>
        <v>3287.7286585743568</v>
      </c>
    </row>
    <row r="15" spans="1:23">
      <c r="A15" t="str">
        <f>A8</f>
        <v>High-qual Intermediate-term Bond Funds *</v>
      </c>
      <c r="D15" s="13">
        <f>C8*(1+D3)</f>
        <v>410.25132989512969</v>
      </c>
      <c r="E15" s="13">
        <f>D8*(1+E3)</f>
        <v>871.50498649898395</v>
      </c>
      <c r="F15" s="13">
        <f>E8*(1+F3)</f>
        <v>1429.7010514416288</v>
      </c>
      <c r="G15" s="13">
        <f>F8*(1+G3)</f>
        <v>2045.928591433084</v>
      </c>
      <c r="H15" s="13">
        <f>G8*(1+H3)</f>
        <v>2806.3802901973363</v>
      </c>
      <c r="I15" s="13">
        <f>H8*(1+I3)</f>
        <v>3504.4867145842695</v>
      </c>
      <c r="J15" s="13">
        <f>I8*(1+J3)</f>
        <v>4811.7187533289898</v>
      </c>
      <c r="K15" s="13">
        <f>J8*(1+K3)</f>
        <v>4798.8874320956893</v>
      </c>
      <c r="L15" s="13">
        <f>K8*(1+L3)</f>
        <v>5174.6995870230176</v>
      </c>
      <c r="M15" s="13">
        <f>L8*(1+M3)</f>
        <v>4941.6485198423607</v>
      </c>
      <c r="N15" s="13">
        <f>M8*(1+N3)</f>
        <v>6026.7960598270838</v>
      </c>
      <c r="O15" s="13">
        <f>N8*(1+O3)</f>
        <v>6516.446180890247</v>
      </c>
      <c r="P15" s="13">
        <f>O8*(1+P3)</f>
        <v>7458.0499398956808</v>
      </c>
      <c r="Q15" s="13">
        <f>P8*(1+Q3)</f>
        <v>8234.1235001455661</v>
      </c>
      <c r="R15" s="13">
        <f>Q8*(1+R3)</f>
        <v>9260.1807162874957</v>
      </c>
      <c r="S15" s="13">
        <f>R8*(1+S3)</f>
        <v>8169.7782319799462</v>
      </c>
      <c r="T15" s="13">
        <f>S8*(1+T3)</f>
        <v>10248.553227047298</v>
      </c>
      <c r="U15" s="13">
        <f>T8*(1+U3)</f>
        <v>11855.861291084939</v>
      </c>
      <c r="V15" s="13">
        <f>U8*(1+V3)</f>
        <v>12411.477827495966</v>
      </c>
      <c r="W15" s="13">
        <f>V8*(1+W3)</f>
        <v>12695.156255898077</v>
      </c>
    </row>
    <row r="16" spans="1:23">
      <c r="A16" t="str">
        <f>A9</f>
        <v>Large-company US Stocks *</v>
      </c>
      <c r="D16" s="13">
        <f>C9*(1+D4)</f>
        <v>468.15847525099377</v>
      </c>
      <c r="E16" s="13">
        <f>D9*(1+E4)</f>
        <v>1295.1255400511254</v>
      </c>
      <c r="F16" s="13">
        <f>E9*(1+F4)</f>
        <v>1997.7816084692324</v>
      </c>
      <c r="G16" s="13">
        <f>F9*(1+G4)</f>
        <v>3093.4093007776396</v>
      </c>
      <c r="H16" s="13">
        <f>G9*(1+H4)</f>
        <v>4317.6274513083263</v>
      </c>
      <c r="I16" s="13">
        <f>H9*(1+I4)</f>
        <v>5597.3067550852347</v>
      </c>
      <c r="J16" s="13">
        <f>I9*(1+J4)</f>
        <v>4370.5702886331437</v>
      </c>
      <c r="K16" s="13">
        <f>J9*(1+K4)</f>
        <v>4691.1374325523702</v>
      </c>
      <c r="L16" s="13">
        <f>K9*(1+L4)</f>
        <v>4332.9839569043761</v>
      </c>
      <c r="M16" s="13">
        <f>L9*(1+M4)</f>
        <v>7215.1751007194998</v>
      </c>
      <c r="N16" s="13">
        <f>M9*(1+N4)</f>
        <v>7538.091396097705</v>
      </c>
      <c r="O16" s="13">
        <f>N9*(1+O4)</f>
        <v>8778.2164294663198</v>
      </c>
      <c r="P16" s="13">
        <f>O9*(1+P4)</f>
        <v>8790.6466396826381</v>
      </c>
      <c r="Q16" s="13">
        <f>P9*(1+Q4)</f>
        <v>10816.23845848362</v>
      </c>
      <c r="R16" s="13">
        <f>Q9*(1+R4)</f>
        <v>6518.3760325110425</v>
      </c>
      <c r="S16" s="13">
        <f>R9*(1+S4)</f>
        <v>12340.336527204901</v>
      </c>
      <c r="T16" s="13">
        <f>S9*(1+T4)</f>
        <v>13174.418683351638</v>
      </c>
      <c r="U16" s="13">
        <f>T9*(1+U4)</f>
        <v>13460.588912139234</v>
      </c>
      <c r="V16" s="13">
        <f>U9*(1+V4)</f>
        <v>16558.849227900439</v>
      </c>
      <c r="W16" s="13">
        <f>V9*(1+W4)</f>
        <v>21616.341657762019</v>
      </c>
    </row>
    <row r="17" spans="1:23">
      <c r="A17" t="s">
        <v>40</v>
      </c>
      <c r="D17" s="13">
        <f>SUM(D14:D16)</f>
        <v>982.26739886717678</v>
      </c>
      <c r="E17" s="13">
        <f>SUM(E14:E16)</f>
        <v>2373.436736691011</v>
      </c>
      <c r="F17" s="13">
        <f>SUM(F14:F16)</f>
        <v>3776.5787928759628</v>
      </c>
      <c r="G17" s="13">
        <f>SUM(G14:G16)</f>
        <v>5633.8661072451459</v>
      </c>
      <c r="H17" s="13">
        <f>SUM(H14:H16)</f>
        <v>7810.5456959581352</v>
      </c>
      <c r="I17" s="13">
        <f>SUM(I14:I16)</f>
        <v>10011.659169030574</v>
      </c>
      <c r="J17" s="13">
        <f>SUM(J14:J16)</f>
        <v>10335.149216042226</v>
      </c>
      <c r="K17" s="13">
        <f>SUM(K14:K16)</f>
        <v>10670.17012392912</v>
      </c>
      <c r="L17" s="13">
        <f>SUM(L14:L16)</f>
        <v>10693.813186597967</v>
      </c>
      <c r="M17" s="13">
        <f>SUM(M14:M16)</f>
        <v>13336.638358360688</v>
      </c>
      <c r="N17" s="13">
        <f>SUM(N14:N16)</f>
        <v>15014.369474892994</v>
      </c>
      <c r="O17" s="13">
        <f>SUM(O14:O16)</f>
        <v>16943.707282727075</v>
      </c>
      <c r="P17" s="13">
        <f>SUM(P14:P16)</f>
        <v>18128.88176819486</v>
      </c>
      <c r="Q17" s="13">
        <f>SUM(Q14:Q16)</f>
        <v>21059.338629286583</v>
      </c>
      <c r="R17" s="13">
        <f>SUM(R14:R16)</f>
        <v>18044.81945705802</v>
      </c>
      <c r="S17" s="13">
        <f>SUM(S14:S16)</f>
        <v>22425.269575109523</v>
      </c>
      <c r="T17" s="13">
        <f>SUM(T14:T16)</f>
        <v>25766.893932156334</v>
      </c>
      <c r="U17" s="13">
        <f>SUM(U14:U16)</f>
        <v>27994.35257245924</v>
      </c>
      <c r="V17" s="13">
        <f>SUM(V14:V16)</f>
        <v>31870.887368218759</v>
      </c>
      <c r="W17" s="13">
        <f>SUM(W14:W16)</f>
        <v>37599.226572234453</v>
      </c>
    </row>
    <row r="19" spans="1:23">
      <c r="A19" t="s">
        <v>39</v>
      </c>
    </row>
    <row r="20" spans="1:23">
      <c r="A20" t="str">
        <f>A14</f>
        <v>Money-Market Funds *</v>
      </c>
      <c r="D20" s="12">
        <f>0.1*(D17+1000)-D14</f>
        <v>94.369146165664418</v>
      </c>
      <c r="E20" s="12">
        <f>0.1*(E17+1000)-E14</f>
        <v>130.53746352819934</v>
      </c>
      <c r="F20" s="12">
        <f>0.1*(F17+1000)-F14</f>
        <v>128.56174632249503</v>
      </c>
      <c r="G20" s="12">
        <f>0.1*(G17+1000)-G14</f>
        <v>168.85839569009244</v>
      </c>
      <c r="H20" s="12">
        <f>0.1*(H17+1000)-H14</f>
        <v>194.51661514334137</v>
      </c>
      <c r="I20" s="12">
        <f>0.1*(I17+1000)-I14</f>
        <v>191.30021754198731</v>
      </c>
      <c r="J20" s="12">
        <f>0.1*(J17+1000)-J14</f>
        <v>-19.345252475869302</v>
      </c>
      <c r="K20" s="12">
        <f>0.1*(K17+1000)-K14</f>
        <v>-13.128246888148169</v>
      </c>
      <c r="L20" s="12">
        <f>0.1*(L17+1000)-L14</f>
        <v>-16.748324010777424</v>
      </c>
      <c r="M20" s="12">
        <f>0.1*(M17+1000)-M14</f>
        <v>253.84909803724122</v>
      </c>
      <c r="N20" s="12">
        <f>0.1*(N17+1000)-N14</f>
        <v>151.95492852109442</v>
      </c>
      <c r="O20" s="12">
        <f>0.1*(O17+1000)-O14</f>
        <v>145.32605590220032</v>
      </c>
      <c r="P20" s="12">
        <f>0.1*(P17+1000)-P14</f>
        <v>32.70298820294488</v>
      </c>
      <c r="Q20" s="12">
        <f>0.1*(Q17+1000)-Q14</f>
        <v>196.95719227126187</v>
      </c>
      <c r="R20" s="12">
        <f>0.1*(R17+1000)-R14</f>
        <v>-361.78076255367841</v>
      </c>
      <c r="S20" s="12">
        <f>0.1*(S17+1000)-S14</f>
        <v>427.37214158627467</v>
      </c>
      <c r="T20" s="12">
        <f>0.1*(T17+1000)-T14</f>
        <v>332.76737145823563</v>
      </c>
      <c r="U20" s="12">
        <f>0.1*(U17+1000)-U14</f>
        <v>221.53288801085773</v>
      </c>
      <c r="V20" s="12">
        <f>0.1*(V17+1000)-V14</f>
        <v>386.52842399952215</v>
      </c>
      <c r="W20" s="12">
        <f>0.1*(W17+1000)-W14</f>
        <v>572.19399864908883</v>
      </c>
    </row>
    <row r="21" spans="1:23">
      <c r="A21" t="str">
        <f>A15</f>
        <v>High-qual Intermediate-term Bond Funds *</v>
      </c>
      <c r="D21" s="12">
        <f>0.4*(D17+1000)-D15</f>
        <v>382.65562965174109</v>
      </c>
      <c r="E21" s="12">
        <f>0.4*(E17+1000)-E15</f>
        <v>477.86970817742053</v>
      </c>
      <c r="F21" s="12">
        <f>0.4*(F17+1000)-F15</f>
        <v>480.9304657087564</v>
      </c>
      <c r="G21" s="12">
        <f>0.4*(G17+1000)-G15</f>
        <v>607.61785146497459</v>
      </c>
      <c r="H21" s="12">
        <f>0.4*(H17+1000)-H15</f>
        <v>717.83798818591777</v>
      </c>
      <c r="I21" s="12">
        <f>0.4*(I17+1000)-I15</f>
        <v>900.17695302796028</v>
      </c>
      <c r="J21" s="12">
        <f>0.4*(J17+1000)-J15</f>
        <v>-277.65906691209966</v>
      </c>
      <c r="K21" s="12">
        <f>0.4*(K17+1000)-K15</f>
        <v>-130.81938252404143</v>
      </c>
      <c r="L21" s="12">
        <f>0.4*(L17+1000)-L15</f>
        <v>-497.17431238383051</v>
      </c>
      <c r="M21" s="12">
        <f>0.4*(M17+1000)-M15</f>
        <v>793.00682350191437</v>
      </c>
      <c r="N21" s="12">
        <f>0.4*(N17+1000)-N15</f>
        <v>378.9517301301139</v>
      </c>
      <c r="O21" s="12">
        <f>0.4*(O17+1000)-O15</f>
        <v>661.03673220058317</v>
      </c>
      <c r="P21" s="12">
        <f>0.4*(P17+1000)-P15</f>
        <v>193.5027673822633</v>
      </c>
      <c r="Q21" s="12">
        <f>0.4*(Q17+1000)-Q15</f>
        <v>589.61195156906797</v>
      </c>
      <c r="R21" s="12">
        <f>0.4*(R17+1000)-R15</f>
        <v>-1642.2529334642877</v>
      </c>
      <c r="S21" s="12">
        <f>0.4*(S17+1000)-S15</f>
        <v>1200.3295980638632</v>
      </c>
      <c r="T21" s="12">
        <f>0.4*(T17+1000)-T15</f>
        <v>458.20434581523659</v>
      </c>
      <c r="U21" s="12">
        <f>0.4*(U17+1000)-U15</f>
        <v>-258.12026210124168</v>
      </c>
      <c r="V21" s="12">
        <f>0.4*(V17+1000)-V15</f>
        <v>736.87711979153573</v>
      </c>
      <c r="W21" s="12">
        <f>0.4*(W17+1000)-W15</f>
        <v>2744.5343729957058</v>
      </c>
    </row>
    <row r="22" spans="1:23">
      <c r="A22" t="str">
        <f>A16</f>
        <v>Large-company US Stocks *</v>
      </c>
      <c r="D22" s="12">
        <f>0.5*(D17+1000)-D16</f>
        <v>522.97522418259462</v>
      </c>
      <c r="E22" s="12">
        <f>0.5*(E17+1000)-E16</f>
        <v>391.59282829438007</v>
      </c>
      <c r="F22" s="12">
        <f>0.5*(F17+1000)-F16</f>
        <v>390.50778796874897</v>
      </c>
      <c r="G22" s="12">
        <f>0.5*(G17+1000)-G16</f>
        <v>223.52375284493337</v>
      </c>
      <c r="H22" s="12">
        <f>0.5*(H17+1000)-H16</f>
        <v>87.64539667074132</v>
      </c>
      <c r="I22" s="12">
        <f>0.5*(I17+1000)-I16</f>
        <v>-91.477170569947702</v>
      </c>
      <c r="J22" s="12">
        <f>0.5*(J17+1000)-J16</f>
        <v>1297.0043193879692</v>
      </c>
      <c r="K22" s="12">
        <f>0.5*(K17+1000)-K16</f>
        <v>1143.9476294121896</v>
      </c>
      <c r="L22" s="12">
        <f>0.5*(L17+1000)-L16</f>
        <v>1513.9226363946073</v>
      </c>
      <c r="M22" s="12">
        <f>0.5*(M17+1000)-M16</f>
        <v>-46.855921539156043</v>
      </c>
      <c r="N22" s="12">
        <f>0.5*(N17+1000)-N16</f>
        <v>469.09334134879191</v>
      </c>
      <c r="O22" s="12">
        <f>0.5*(O17+1000)-O16</f>
        <v>193.63721189721764</v>
      </c>
      <c r="P22" s="12">
        <f>0.5*(P17+1000)-P16</f>
        <v>773.79424441479205</v>
      </c>
      <c r="Q22" s="12">
        <f>0.5*(Q17+1000)-Q16</f>
        <v>213.43085615967175</v>
      </c>
      <c r="R22" s="12">
        <f>0.5*(R17+1000)-R16</f>
        <v>3004.0336960179675</v>
      </c>
      <c r="S22" s="12">
        <f>0.5*(S17+1000)-S16</f>
        <v>-627.70173965013964</v>
      </c>
      <c r="T22" s="12">
        <f>0.5*(T17+1000)-T16</f>
        <v>209.02828272652914</v>
      </c>
      <c r="U22" s="12">
        <f>0.5*(U17+1000)-U16</f>
        <v>1036.5873740903862</v>
      </c>
      <c r="V22" s="12">
        <f>0.5*(V17+1000)-V16</f>
        <v>-123.40554379106106</v>
      </c>
      <c r="W22" s="12">
        <f>0.5*(W17+1000)-W16</f>
        <v>-2316.7283716447928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J36" sqref="J36"/>
    </sheetView>
  </sheetViews>
  <sheetFormatPr defaultRowHeight="12.75"/>
  <sheetData>
    <row r="1" spans="1:4" ht="13.5" thickTop="1">
      <c r="A1" s="1" t="s">
        <v>44</v>
      </c>
      <c r="B1" s="2" t="s">
        <v>41</v>
      </c>
      <c r="C1" s="2" t="s">
        <v>42</v>
      </c>
      <c r="D1" s="3" t="s">
        <v>43</v>
      </c>
    </row>
    <row r="2" spans="1:4">
      <c r="A2" s="14">
        <v>1994</v>
      </c>
      <c r="B2" s="6">
        <v>3.85759372105327E-2</v>
      </c>
      <c r="C2" s="6">
        <v>2.562832473782407E-2</v>
      </c>
      <c r="D2" s="7">
        <v>-6.3683049498012387E-2</v>
      </c>
    </row>
    <row r="3" spans="1:4">
      <c r="A3" s="14">
        <v>1995</v>
      </c>
      <c r="B3" s="6">
        <v>4.3281094463275036E-2</v>
      </c>
      <c r="C3" s="6">
        <v>9.9126418308940437E-2</v>
      </c>
      <c r="D3" s="7">
        <v>0.30671123461069055</v>
      </c>
    </row>
    <row r="4" spans="1:4">
      <c r="A4" s="14">
        <v>1996</v>
      </c>
      <c r="B4" s="6">
        <v>3.4838238311023159E-2</v>
      </c>
      <c r="C4" s="6">
        <v>5.9528578001447931E-2</v>
      </c>
      <c r="D4" s="7">
        <v>0.18441919289042144</v>
      </c>
    </row>
    <row r="5" spans="1:4">
      <c r="A5" s="14">
        <v>1997</v>
      </c>
      <c r="B5" s="6">
        <v>3.5318868333098892E-2</v>
      </c>
      <c r="C5" s="6">
        <v>7.0812751212482719E-2</v>
      </c>
      <c r="D5" s="7">
        <v>0.29524056230007578</v>
      </c>
    </row>
    <row r="6" spans="1:4">
      <c r="A6" s="14">
        <v>1998</v>
      </c>
      <c r="B6" s="6">
        <v>3.4898720223902203E-2</v>
      </c>
      <c r="C6" s="6">
        <v>5.7596070235861774E-2</v>
      </c>
      <c r="D6" s="7">
        <v>0.30169267257078025</v>
      </c>
    </row>
    <row r="7" spans="1:4">
      <c r="A7" s="14">
        <v>1999</v>
      </c>
      <c r="B7" s="6">
        <v>3.2700732462546456E-2</v>
      </c>
      <c r="C7" s="6">
        <v>-5.5988483800828437E-3</v>
      </c>
      <c r="D7" s="7">
        <v>0.27059252587567117</v>
      </c>
    </row>
    <row r="8" spans="1:4">
      <c r="A8" s="14">
        <v>2000</v>
      </c>
      <c r="B8" s="6">
        <v>4.6945021075861515E-2</v>
      </c>
      <c r="C8" s="6">
        <v>9.2414567021282812E-2</v>
      </c>
      <c r="D8" s="7">
        <v>-0.20619223287894184</v>
      </c>
    </row>
    <row r="9" spans="1:4">
      <c r="A9" s="14">
        <v>2001</v>
      </c>
      <c r="B9" s="6">
        <v>4.1137824291579174E-2</v>
      </c>
      <c r="C9" s="6">
        <v>5.8408526573253683E-2</v>
      </c>
      <c r="D9" s="7">
        <v>-0.17228483840103781</v>
      </c>
    </row>
    <row r="10" spans="1:4">
      <c r="A10" s="14">
        <v>2002</v>
      </c>
      <c r="B10" s="6">
        <v>1.6377336469562444E-2</v>
      </c>
      <c r="C10" s="6">
        <v>0.10853130932781907</v>
      </c>
      <c r="D10" s="7">
        <v>-0.25742574257425743</v>
      </c>
    </row>
    <row r="11" spans="1:4">
      <c r="A11" s="14">
        <v>2003</v>
      </c>
      <c r="B11" s="6">
        <v>8.9221701873845264E-3</v>
      </c>
      <c r="C11" s="6">
        <v>5.6466449606420888E-2</v>
      </c>
      <c r="D11" s="7">
        <v>0.2340157971719028</v>
      </c>
    </row>
    <row r="12" spans="1:4">
      <c r="A12" s="14">
        <v>2004</v>
      </c>
      <c r="B12" s="6">
        <v>1.1033397604614621E-2</v>
      </c>
      <c r="C12" s="6">
        <v>5.0943029526939521E-2</v>
      </c>
      <c r="D12" s="7">
        <v>5.1584228837260326E-2</v>
      </c>
    </row>
    <row r="13" spans="1:4">
      <c r="A13" s="14">
        <v>2005</v>
      </c>
      <c r="B13" s="6">
        <v>2.972812945014551E-2</v>
      </c>
      <c r="C13" s="6">
        <v>1.7281103559306565E-2</v>
      </c>
      <c r="D13" s="7">
        <v>9.629248197734297E-2</v>
      </c>
    </row>
    <row r="14" spans="1:4">
      <c r="A14" s="14">
        <v>2006</v>
      </c>
      <c r="B14" s="6">
        <v>4.7824264513298138E-2</v>
      </c>
      <c r="C14" s="6">
        <v>3.9089891289484147E-2</v>
      </c>
      <c r="D14" s="7">
        <v>-2.0197275716298813E-2</v>
      </c>
    </row>
    <row r="15" spans="1:4">
      <c r="A15" s="14">
        <v>2007</v>
      </c>
      <c r="B15" s="6">
        <v>5.0232154185653813E-2</v>
      </c>
      <c r="C15" s="6">
        <v>7.613759130398412E-2</v>
      </c>
      <c r="D15" s="7">
        <v>0.13088037132076624</v>
      </c>
    </row>
    <row r="16" spans="1:4">
      <c r="A16" s="14">
        <v>2008</v>
      </c>
      <c r="B16" s="6">
        <v>2.7348437931284029E-2</v>
      </c>
      <c r="C16" s="6">
        <v>4.9462641639834271E-2</v>
      </c>
      <c r="D16" s="7">
        <v>-0.4090143732725452</v>
      </c>
    </row>
    <row r="17" spans="1:4">
      <c r="A17" s="14">
        <v>2009</v>
      </c>
      <c r="B17" s="6">
        <v>5.6040805442869263E-3</v>
      </c>
      <c r="C17" s="6">
        <v>7.2441018724415107E-2</v>
      </c>
      <c r="D17" s="7">
        <v>0.29592580859374507</v>
      </c>
    </row>
    <row r="18" spans="1:4">
      <c r="A18" s="14">
        <v>2010</v>
      </c>
      <c r="B18" s="6">
        <v>5.9553818237733378E-4</v>
      </c>
      <c r="C18" s="6">
        <v>9.3749763923408391E-2</v>
      </c>
      <c r="D18" s="7">
        <v>0.12480401910508565</v>
      </c>
    </row>
    <row r="19" spans="1:4">
      <c r="A19" s="14">
        <v>2011</v>
      </c>
      <c r="B19" s="6">
        <v>4.5316278478455495E-4</v>
      </c>
      <c r="C19" s="6">
        <v>0.10732508982317257</v>
      </c>
      <c r="D19" s="7">
        <v>5.7639818991768177E-3</v>
      </c>
    </row>
    <row r="20" spans="1:4">
      <c r="A20" s="14">
        <v>2012</v>
      </c>
      <c r="B20" s="6">
        <v>3.8802576247142602E-4</v>
      </c>
      <c r="C20" s="6">
        <v>7.01633875492369E-2</v>
      </c>
      <c r="D20" s="7">
        <v>0.14221203501740765</v>
      </c>
    </row>
    <row r="21" spans="1:4" ht="13.5" thickBot="1">
      <c r="A21" s="15">
        <v>2013</v>
      </c>
      <c r="B21" s="10">
        <v>1.9467735851262991E-4</v>
      </c>
      <c r="C21" s="10">
        <v>-3.4468090738828061E-2</v>
      </c>
      <c r="D21" s="11">
        <v>0.31522714404490326</v>
      </c>
    </row>
    <row r="22" spans="1:4" ht="13.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>
      <selection activeCell="V3" sqref="A1:V3"/>
    </sheetView>
  </sheetViews>
  <sheetFormatPr defaultRowHeight="12.75"/>
  <sheetData>
    <row r="1" spans="1:22">
      <c r="A1" t="s">
        <v>45</v>
      </c>
      <c r="B1">
        <v>1993</v>
      </c>
      <c r="C1">
        <f>B1+1</f>
        <v>1994</v>
      </c>
      <c r="D1">
        <f t="shared" ref="D1:V1" si="0">C1+1</f>
        <v>1995</v>
      </c>
      <c r="E1">
        <f t="shared" si="0"/>
        <v>1996</v>
      </c>
      <c r="F1">
        <f t="shared" si="0"/>
        <v>1997</v>
      </c>
      <c r="G1">
        <f t="shared" si="0"/>
        <v>1998</v>
      </c>
      <c r="H1">
        <f t="shared" si="0"/>
        <v>1999</v>
      </c>
      <c r="I1">
        <f t="shared" si="0"/>
        <v>2000</v>
      </c>
      <c r="J1">
        <f t="shared" si="0"/>
        <v>2001</v>
      </c>
      <c r="K1">
        <f t="shared" si="0"/>
        <v>2002</v>
      </c>
      <c r="L1">
        <f t="shared" si="0"/>
        <v>2003</v>
      </c>
      <c r="M1">
        <f t="shared" si="0"/>
        <v>2004</v>
      </c>
      <c r="N1">
        <f t="shared" si="0"/>
        <v>2005</v>
      </c>
      <c r="O1">
        <f t="shared" si="0"/>
        <v>2006</v>
      </c>
      <c r="P1">
        <f t="shared" si="0"/>
        <v>2007</v>
      </c>
      <c r="Q1">
        <f t="shared" si="0"/>
        <v>2008</v>
      </c>
      <c r="R1">
        <f t="shared" si="0"/>
        <v>2009</v>
      </c>
      <c r="S1">
        <f t="shared" si="0"/>
        <v>2010</v>
      </c>
      <c r="T1">
        <f t="shared" si="0"/>
        <v>2011</v>
      </c>
      <c r="U1">
        <f t="shared" si="0"/>
        <v>2012</v>
      </c>
      <c r="V1">
        <f t="shared" si="0"/>
        <v>2013</v>
      </c>
    </row>
    <row r="2" spans="1:22">
      <c r="A2" t="s">
        <v>46</v>
      </c>
      <c r="B2" s="13">
        <f>'Sample with 50-40-10'!C10</f>
        <v>1000</v>
      </c>
      <c r="C2" s="13">
        <f>'Sample with 50-40-10'!D10</f>
        <v>1982.2673988671768</v>
      </c>
      <c r="D2" s="13">
        <f>'Sample with 50-40-10'!E10</f>
        <v>3368.3529721436694</v>
      </c>
      <c r="E2" s="13">
        <f>'Sample with 50-40-10'!F10</f>
        <v>4781.5909087834052</v>
      </c>
      <c r="F2" s="13">
        <f>'Sample with 50-40-10'!G10</f>
        <v>6686.561973228283</v>
      </c>
      <c r="G2" s="13">
        <f>'Sample with 50-40-10'!H10</f>
        <v>9000.5677851448672</v>
      </c>
      <c r="H2" s="13">
        <f>'Sample with 50-40-10'!I10</f>
        <v>11499.553693699057</v>
      </c>
      <c r="I2" s="13">
        <f>'Sample with 50-40-10'!J10</f>
        <v>11283.746525307426</v>
      </c>
      <c r="J2" s="13">
        <f>'Sample with 50-40-10'!K10</f>
        <v>11436.021934328413</v>
      </c>
      <c r="K2" s="13">
        <f>'Sample with 50-40-10'!L10</f>
        <v>11439.457624252002</v>
      </c>
      <c r="L2" s="13">
        <f>'Sample with 50-40-10'!M10</f>
        <v>13889.764596163299</v>
      </c>
      <c r="M2" s="13">
        <f>'Sample with 50-40-10'!N10</f>
        <v>15550.391033057118</v>
      </c>
      <c r="N2" s="13">
        <f>'Sample with 50-40-10'!O10</f>
        <v>17414.162143131714</v>
      </c>
      <c r="O2" s="13">
        <f>'Sample with 50-40-10'!P10</f>
        <v>18603.444842794426</v>
      </c>
      <c r="P2" s="13">
        <f>'Sample with 50-40-10'!Q10</f>
        <v>21459.68607292878</v>
      </c>
      <c r="Q2" s="13">
        <f>'Sample with 50-40-10'!R10</f>
        <v>18664.823582225377</v>
      </c>
      <c r="R2" s="13">
        <f>'Sample with 50-40-10'!S10</f>
        <v>22378.726074652062</v>
      </c>
      <c r="S2" s="13">
        <f>'Sample with 50-40-10'!T10</f>
        <v>25561.003013807152</v>
      </c>
      <c r="T2" s="13">
        <f>'Sample with 50-40-10'!U10</f>
        <v>27962.133861006063</v>
      </c>
      <c r="U2" s="13">
        <f>'Sample with 50-40-10'!V10</f>
        <v>31580.625116040828</v>
      </c>
      <c r="V2" s="13">
        <f>'Sample with 50-40-10'!W10</f>
        <v>36305.645417732165</v>
      </c>
    </row>
    <row r="3" spans="1:22">
      <c r="A3" t="s">
        <v>47</v>
      </c>
      <c r="B3" s="13">
        <f>'Asset Allocation Sample'!C10</f>
        <v>1000</v>
      </c>
      <c r="C3" s="13">
        <f>'Asset Allocation Sample'!D10</f>
        <v>1982.2673988671768</v>
      </c>
      <c r="D3" s="13">
        <f>'Asset Allocation Sample'!E10</f>
        <v>3373.436736691011</v>
      </c>
      <c r="E3" s="13">
        <f>'Asset Allocation Sample'!F10</f>
        <v>4776.5787928759628</v>
      </c>
      <c r="F3" s="13">
        <f>'Asset Allocation Sample'!G10</f>
        <v>6633.8661072451468</v>
      </c>
      <c r="G3" s="13">
        <f>'Asset Allocation Sample'!H10</f>
        <v>8810.5456959581352</v>
      </c>
      <c r="H3" s="13">
        <f>'Asset Allocation Sample'!I10</f>
        <v>11011.659169030574</v>
      </c>
      <c r="I3" s="13">
        <f>'Asset Allocation Sample'!J10</f>
        <v>11335.149216042226</v>
      </c>
      <c r="J3" s="13">
        <f>'Asset Allocation Sample'!K10</f>
        <v>11670.17012392912</v>
      </c>
      <c r="K3" s="13">
        <f>'Asset Allocation Sample'!L10</f>
        <v>11693.813186597967</v>
      </c>
      <c r="L3" s="13">
        <f>'Asset Allocation Sample'!M10</f>
        <v>14336.638358360688</v>
      </c>
      <c r="M3" s="13">
        <f>'Asset Allocation Sample'!N10</f>
        <v>16014.369474892994</v>
      </c>
      <c r="N3" s="13">
        <f>'Asset Allocation Sample'!O10</f>
        <v>17943.707282727075</v>
      </c>
      <c r="O3" s="13">
        <f>'Asset Allocation Sample'!P10</f>
        <v>19128.88176819486</v>
      </c>
      <c r="P3" s="13">
        <f>'Asset Allocation Sample'!Q10</f>
        <v>22059.338629286583</v>
      </c>
      <c r="Q3" s="13">
        <f>'Asset Allocation Sample'!R10</f>
        <v>19044.81945705802</v>
      </c>
      <c r="R3" s="13">
        <f>'Asset Allocation Sample'!S10</f>
        <v>23425.269575109523</v>
      </c>
      <c r="S3" s="13">
        <f>'Asset Allocation Sample'!T10</f>
        <v>26766.893932156338</v>
      </c>
      <c r="T3" s="13">
        <f>'Asset Allocation Sample'!U10</f>
        <v>28994.35257245924</v>
      </c>
      <c r="U3" s="13">
        <f>'Asset Allocation Sample'!V10</f>
        <v>32870.887368218755</v>
      </c>
      <c r="V3" s="13">
        <f>'Asset Allocation Sample'!W10</f>
        <v>38599.22657223446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Taxfree  Performance</vt:lpstr>
      <vt:lpstr>Sample with 50-40-10</vt:lpstr>
      <vt:lpstr>Asset Allocation Sample</vt:lpstr>
      <vt:lpstr>Returns Table</vt:lpstr>
      <vt:lpstr>Comparison</vt:lpstr>
      <vt:lpstr>'Taxfree  Performance'!Print_Area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 Urban Shipley</dc:creator>
  <cp:lastModifiedBy>David F Urban Shipley</cp:lastModifiedBy>
  <dcterms:created xsi:type="dcterms:W3CDTF">2014-08-21T23:48:02Z</dcterms:created>
  <dcterms:modified xsi:type="dcterms:W3CDTF">2014-08-22T00:47:31Z</dcterms:modified>
</cp:coreProperties>
</file>