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p\8-excel-1\"/>
    </mc:Choice>
  </mc:AlternateContent>
  <bookViews>
    <workbookView xWindow="0" yWindow="0" windowWidth="28800" windowHeight="12300" tabRatio="736" firstSheet="1" activeTab="3"/>
  </bookViews>
  <sheets>
    <sheet name="Skladišče" sheetId="1" r:id="rId1"/>
    <sheet name="Obresti" sheetId="2" r:id="rId2"/>
    <sheet name="Barva" sheetId="3" r:id="rId3"/>
    <sheet name="Padavine" sheetId="4" r:id="rId4"/>
    <sheet name="Množenje" sheetId="5" r:id="rId5"/>
    <sheet name="Kovine" sheetId="6" r:id="rId6"/>
    <sheet name="Prebivalci" sheetId="7" r:id="rId7"/>
    <sheet name="Ptic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8" l="1"/>
  <c r="E5" i="8"/>
  <c r="F5" i="8"/>
  <c r="G5" i="8"/>
  <c r="C5" i="8"/>
  <c r="D4" i="8"/>
  <c r="E4" i="8"/>
  <c r="F4" i="8"/>
  <c r="G4" i="8"/>
  <c r="C4" i="8"/>
  <c r="H3" i="8"/>
  <c r="F8" i="5"/>
  <c r="D8" i="4"/>
  <c r="E8" i="4"/>
  <c r="F8" i="4"/>
  <c r="G8" i="4"/>
  <c r="H8" i="4"/>
  <c r="C8" i="4"/>
  <c r="D4" i="4"/>
  <c r="E4" i="4"/>
  <c r="F4" i="4"/>
  <c r="G4" i="4"/>
  <c r="H4" i="4"/>
  <c r="C4" i="4"/>
  <c r="E13" i="4"/>
  <c r="E12" i="4"/>
  <c r="C4" i="5"/>
  <c r="C5" i="5"/>
  <c r="C6" i="5"/>
  <c r="C7" i="5"/>
  <c r="C8" i="5"/>
  <c r="C9" i="5"/>
  <c r="C10" i="5"/>
  <c r="C11" i="5"/>
  <c r="C12" i="5"/>
  <c r="C3" i="5"/>
  <c r="D2" i="5"/>
  <c r="E2" i="5" s="1"/>
  <c r="E11" i="4"/>
  <c r="E10" i="4"/>
  <c r="C9" i="3"/>
  <c r="C8" i="3"/>
  <c r="C5" i="2"/>
  <c r="C6" i="2"/>
  <c r="C7" i="2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4" i="2"/>
  <c r="D3" i="1"/>
  <c r="E6" i="1"/>
  <c r="E7" i="1"/>
  <c r="E8" i="1"/>
  <c r="E9" i="1"/>
  <c r="E10" i="1"/>
  <c r="E5" i="1"/>
  <c r="E6" i="5" l="1"/>
  <c r="E9" i="5"/>
  <c r="E12" i="5"/>
  <c r="E4" i="5"/>
  <c r="F2" i="5"/>
  <c r="E5" i="5"/>
  <c r="E8" i="5"/>
  <c r="E11" i="5"/>
  <c r="E3" i="5"/>
  <c r="E10" i="5"/>
  <c r="E7" i="5"/>
  <c r="D4" i="5"/>
  <c r="D10" i="5"/>
  <c r="D3" i="5"/>
  <c r="D9" i="5"/>
  <c r="D7" i="5"/>
  <c r="D11" i="5"/>
  <c r="D8" i="5"/>
  <c r="D5" i="5"/>
  <c r="D12" i="5"/>
  <c r="D6" i="5"/>
  <c r="E11" i="1"/>
  <c r="F3" i="5" l="1"/>
  <c r="F10" i="5"/>
  <c r="F6" i="5"/>
  <c r="F9" i="5"/>
  <c r="F12" i="5"/>
  <c r="F11" i="5"/>
  <c r="F4" i="5"/>
  <c r="F7" i="5"/>
  <c r="G2" i="5"/>
  <c r="F5" i="5"/>
  <c r="G4" i="5" l="1"/>
  <c r="G7" i="5"/>
  <c r="G10" i="5"/>
  <c r="G11" i="5"/>
  <c r="G6" i="5"/>
  <c r="G12" i="5"/>
  <c r="H2" i="5"/>
  <c r="G3" i="5"/>
  <c r="G9" i="5"/>
  <c r="G5" i="5"/>
  <c r="G8" i="5"/>
  <c r="H3" i="5" l="1"/>
  <c r="H9" i="5"/>
  <c r="H4" i="5"/>
  <c r="H7" i="5"/>
  <c r="H10" i="5"/>
  <c r="H12" i="5"/>
  <c r="I2" i="5"/>
  <c r="H11" i="5"/>
  <c r="H6" i="5"/>
  <c r="H5" i="5"/>
  <c r="H8" i="5"/>
  <c r="J2" i="5" l="1"/>
  <c r="I5" i="5"/>
  <c r="I8" i="5"/>
  <c r="I11" i="5"/>
  <c r="I9" i="5"/>
  <c r="I12" i="5"/>
  <c r="I3" i="5"/>
  <c r="I7" i="5"/>
  <c r="I4" i="5"/>
  <c r="I10" i="5"/>
  <c r="I6" i="5"/>
  <c r="K2" i="5" l="1"/>
  <c r="J5" i="5"/>
  <c r="J8" i="5"/>
  <c r="J11" i="5"/>
  <c r="J3" i="5"/>
  <c r="J4" i="5"/>
  <c r="J7" i="5"/>
  <c r="J10" i="5"/>
  <c r="J6" i="5"/>
  <c r="J9" i="5"/>
  <c r="J12" i="5"/>
  <c r="L2" i="5" l="1"/>
  <c r="K6" i="5"/>
  <c r="K9" i="5"/>
  <c r="K12" i="5"/>
  <c r="K3" i="5"/>
  <c r="K7" i="5"/>
  <c r="K8" i="5"/>
  <c r="K10" i="5"/>
  <c r="K5" i="5"/>
  <c r="K11" i="5"/>
  <c r="K4" i="5"/>
  <c r="L5" i="5" l="1"/>
  <c r="L11" i="5"/>
  <c r="L4" i="5"/>
  <c r="L7" i="5"/>
  <c r="L6" i="5"/>
  <c r="L9" i="5"/>
  <c r="L12" i="5"/>
  <c r="L8" i="5"/>
  <c r="L3" i="5"/>
  <c r="L10" i="5"/>
</calcChain>
</file>

<file path=xl/sharedStrings.xml><?xml version="1.0" encoding="utf-8"?>
<sst xmlns="http://schemas.openxmlformats.org/spreadsheetml/2006/main" count="70" uniqueCount="66">
  <si>
    <t>Stanje v Skladišču</t>
  </si>
  <si>
    <t>Datum:</t>
  </si>
  <si>
    <t>Proizvod</t>
  </si>
  <si>
    <t>Količina</t>
  </si>
  <si>
    <t>Cena</t>
  </si>
  <si>
    <t>Vrednost</t>
  </si>
  <si>
    <t>Stol</t>
  </si>
  <si>
    <t>Miza</t>
  </si>
  <si>
    <t>Omara A</t>
  </si>
  <si>
    <t>Omara B</t>
  </si>
  <si>
    <t>Omara C</t>
  </si>
  <si>
    <t>Preproga</t>
  </si>
  <si>
    <t>Skupna vrednost zalog</t>
  </si>
  <si>
    <t>Leto</t>
  </si>
  <si>
    <t>Stanje</t>
  </si>
  <si>
    <t>Barvanje sobe</t>
  </si>
  <si>
    <t>Širina sobe</t>
  </si>
  <si>
    <t>Dolžina sobe</t>
  </si>
  <si>
    <t>Višina sobe</t>
  </si>
  <si>
    <t>Količina barve za m</t>
  </si>
  <si>
    <t>Cena barve za kg</t>
  </si>
  <si>
    <t>Površina</t>
  </si>
  <si>
    <t>Cena barve</t>
  </si>
  <si>
    <t>Mesec</t>
  </si>
  <si>
    <t>Padavine</t>
  </si>
  <si>
    <t>Delež</t>
  </si>
  <si>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</si>
  <si>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</si>
  <si>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</si>
  <si>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</si>
  <si>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</si>
  <si>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</si>
  <si>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</si>
  <si>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</si>
  <si>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</si>
  <si>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</si>
  <si>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</si>
  <si>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</si>
  <si>
    <t>Letna količina</t>
  </si>
  <si>
    <t>Največja mesečna kolinina</t>
  </si>
  <si>
    <t>Najmanjša mesečna količina</t>
  </si>
  <si>
    <t>Povprečna mesečna količina</t>
  </si>
  <si>
    <t>*</t>
  </si>
  <si>
    <t>Vrsta</t>
  </si>
  <si>
    <t>Sinica</t>
  </si>
  <si>
    <t>Škorec</t>
  </si>
  <si>
    <t>Vrabec</t>
  </si>
  <si>
    <t>Postovka</t>
  </si>
  <si>
    <t>Skupaj</t>
  </si>
  <si>
    <t>Število</t>
  </si>
  <si>
    <t>Ogroženost</t>
  </si>
  <si>
    <t>Ščinkavec</t>
  </si>
  <si>
    <t>Starost</t>
  </si>
  <si>
    <t>0-5</t>
  </si>
  <si>
    <t>6-10</t>
  </si>
  <si>
    <t>11-15</t>
  </si>
  <si>
    <t>16-20</t>
  </si>
  <si>
    <t>21-30</t>
  </si>
  <si>
    <t>31-40</t>
  </si>
  <si>
    <t>41-50</t>
  </si>
  <si>
    <t>51-60</t>
  </si>
  <si>
    <t>61-70</t>
  </si>
  <si>
    <t>nad 70</t>
  </si>
  <si>
    <t>Število preb.</t>
  </si>
  <si>
    <t>Moški</t>
  </si>
  <si>
    <t>Ženkse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</si>
</sst>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\ &quot;€&quot;"/>
    <numFmt numFmtId="165" formatCode="0.00\ &quot;kg&quot;"/>
    <numFmt numFmtId="166" formatCode="0.00\ &quot;m&quot;"/>
    <numFmt numFmtId="167" formatCode="0.00\ &quot;m^2&quot;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2" fontId="0" fillId="0" borderId="1" xfId="0" applyNumberFormat="1" applyBorder="1" applyAlignment="1">
      <alignment horizontal="right" indent="1"/>
    </xf>
    <xf numFmtId="2" fontId="0" fillId="0" borderId="12" xfId="0" applyNumberFormat="1" applyBorder="1" applyAlignment="1">
      <alignment horizontal="right" indent="1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2" fontId="0" fillId="0" borderId="17" xfId="0" applyNumberFormat="1" applyBorder="1" applyAlignment="1">
      <alignment horizontal="right" indent="1"/>
    </xf>
    <xf numFmtId="2" fontId="0" fillId="0" borderId="18" xfId="0" applyNumberFormat="1" applyBorder="1" applyAlignment="1">
      <alignment horizontal="right" indent="1"/>
    </xf>
    <xf numFmtId="14" fontId="0" fillId="0" borderId="9" xfId="0" applyNumberFormat="1" applyBorder="1"/>
    <xf numFmtId="0" fontId="0" fillId="0" borderId="10" xfId="0" applyBorder="1"/>
    <xf numFmtId="0" fontId="0" fillId="0" borderId="14" xfId="0" applyBorder="1"/>
    <xf numFmtId="2" fontId="0" fillId="0" borderId="14" xfId="0" applyNumberFormat="1" applyBorder="1" applyAlignment="1">
      <alignment horizontal="right" indent="1"/>
    </xf>
    <xf numFmtId="2" fontId="0" fillId="0" borderId="15" xfId="0" applyNumberFormat="1" applyBorder="1" applyAlignment="1">
      <alignment horizontal="right" indent="1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0" borderId="0" xfId="0" applyFont="1"/>
    <xf numFmtId="2" fontId="0" fillId="0" borderId="0" xfId="0" applyNumberFormat="1" applyAlignment="1">
      <alignment horizontal="right" indent="1"/>
    </xf>
    <xf numFmtId="0" fontId="0" fillId="0" borderId="0" xfId="0" applyAlignment="1">
      <alignment horizontal="center"/>
    </xf>
    <xf numFmtId="2" fontId="2" fillId="2" borderId="20" xfId="0" applyNumberFormat="1" applyFont="1" applyFill="1" applyBorder="1" applyAlignment="1">
      <alignment horizontal="right" indent="1"/>
    </xf>
    <xf numFmtId="2" fontId="2" fillId="2" borderId="21" xfId="0" applyNumberFormat="1" applyFont="1" applyFill="1" applyBorder="1" applyAlignment="1">
      <alignment horizontal="right" indent="1"/>
    </xf>
    <xf numFmtId="2" fontId="0" fillId="0" borderId="0" xfId="0" applyNumberFormat="1" applyAlignment="1">
      <alignment horizontal="center"/>
    </xf>
    <xf numFmtId="0" fontId="0" fillId="0" borderId="26" xfId="0" applyBorder="1"/>
    <xf numFmtId="0" fontId="0" fillId="0" borderId="32" xfId="0" applyBorder="1"/>
    <xf numFmtId="0" fontId="0" fillId="0" borderId="28" xfId="0" applyBorder="1"/>
    <xf numFmtId="0" fontId="2" fillId="2" borderId="30" xfId="0" applyFont="1" applyFill="1" applyBorder="1"/>
    <xf numFmtId="0" fontId="2" fillId="2" borderId="28" xfId="0" applyFont="1" applyFill="1" applyBorder="1"/>
    <xf numFmtId="166" fontId="0" fillId="0" borderId="27" xfId="0" applyNumberFormat="1" applyBorder="1" applyAlignment="1">
      <alignment horizontal="right" indent="1"/>
    </xf>
    <xf numFmtId="166" fontId="0" fillId="0" borderId="33" xfId="0" applyNumberFormat="1" applyBorder="1" applyAlignment="1">
      <alignment horizontal="right" indent="1"/>
    </xf>
    <xf numFmtId="165" fontId="0" fillId="0" borderId="33" xfId="0" applyNumberFormat="1" applyBorder="1" applyAlignment="1">
      <alignment horizontal="right" indent="1"/>
    </xf>
    <xf numFmtId="164" fontId="0" fillId="0" borderId="29" xfId="0" applyNumberFormat="1" applyBorder="1" applyAlignment="1">
      <alignment horizontal="right" indent="1"/>
    </xf>
    <xf numFmtId="167" fontId="2" fillId="2" borderId="31" xfId="0" applyNumberFormat="1" applyFont="1" applyFill="1" applyBorder="1" applyAlignment="1">
      <alignment horizontal="right" indent="1"/>
    </xf>
    <xf numFmtId="164" fontId="2" fillId="2" borderId="29" xfId="0" applyNumberFormat="1" applyFont="1" applyFill="1" applyBorder="1" applyAlignment="1">
      <alignment horizontal="right" inden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34" xfId="0" applyBorder="1"/>
    <xf numFmtId="0" fontId="0" fillId="0" borderId="27" xfId="0" applyBorder="1"/>
    <xf numFmtId="0" fontId="0" fillId="0" borderId="35" xfId="0" applyBorder="1"/>
    <xf numFmtId="0" fontId="0" fillId="2" borderId="22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5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Fill="1" applyBorder="1"/>
    <xf numFmtId="10" fontId="0" fillId="0" borderId="1" xfId="1" applyNumberFormat="1" applyFont="1" applyBorder="1"/>
    <xf numFmtId="10" fontId="0" fillId="0" borderId="44" xfId="1" applyNumberFormat="1" applyFont="1" applyBorder="1"/>
    <xf numFmtId="0" fontId="0" fillId="0" borderId="45" xfId="0" applyBorder="1"/>
    <xf numFmtId="0" fontId="0" fillId="0" borderId="46" xfId="0" applyBorder="1"/>
    <xf numFmtId="10" fontId="0" fillId="0" borderId="2" xfId="1" applyNumberFormat="1" applyFont="1" applyBorder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Padavine</c:v>
          </c:tx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(Padavine!$C$3:$H$3,Padavine!$C$7:$H$7)</c:f>
              <c:numCache>
                <c:formatCode>General</c:formatCode>
                <c:ptCount val="12"/>
                <c:pt idx="0">
                  <c:v>120</c:v>
                </c:pt>
                <c:pt idx="1">
                  <c:v>45</c:v>
                </c:pt>
                <c:pt idx="2">
                  <c:v>60</c:v>
                </c:pt>
                <c:pt idx="3">
                  <c:v>210</c:v>
                </c:pt>
                <c:pt idx="4">
                  <c:v>160</c:v>
                </c:pt>
                <c:pt idx="5">
                  <c:v>35</c:v>
                </c:pt>
                <c:pt idx="6">
                  <c:v>20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90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0-4E8E-91AE-B620D52D0D7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Prebivalci!$B$3:$C$3</c:f>
              <c:strCache>
                <c:ptCount val="2"/>
                <c:pt idx="0">
                  <c:v>Število preb.</c:v>
                </c:pt>
                <c:pt idx="1">
                  <c:v>Moški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Prebivalci!$D$2:$M$2</c:f>
              <c:strCache>
                <c:ptCount val="10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21-30</c:v>
                </c:pt>
                <c:pt idx="5">
                  <c:v>31-40</c:v>
                </c:pt>
                <c:pt idx="6">
                  <c:v>41-50</c:v>
                </c:pt>
                <c:pt idx="7">
                  <c:v>51-60</c:v>
                </c:pt>
                <c:pt idx="8">
                  <c:v>61-70</c:v>
                </c:pt>
                <c:pt idx="9">
                  <c:v>nad 70</c:v>
                </c:pt>
              </c:strCache>
            </c:strRef>
          </c:cat>
          <c:val>
            <c:numRef>
              <c:f>Prebivalci!$D$3:$M$3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  <c:pt idx="2">
                  <c:v>140</c:v>
                </c:pt>
                <c:pt idx="3">
                  <c:v>160</c:v>
                </c:pt>
                <c:pt idx="4">
                  <c:v>140</c:v>
                </c:pt>
                <c:pt idx="5">
                  <c:v>100</c:v>
                </c:pt>
                <c:pt idx="6">
                  <c:v>80</c:v>
                </c:pt>
                <c:pt idx="7">
                  <c:v>60</c:v>
                </c:pt>
                <c:pt idx="8">
                  <c:v>80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2-4DF5-A036-2B4917CF786F}"/>
            </c:ext>
          </c:extLst>
        </c:ser>
        <c:ser>
          <c:idx val="1"/>
          <c:order val="1"/>
          <c:tx>
            <c:strRef>
              <c:f>Prebivalci!$B$4:$C$4</c:f>
              <c:strCache>
                <c:ptCount val="2"/>
                <c:pt idx="0">
                  <c:v>Število preb.</c:v>
                </c:pt>
                <c:pt idx="1">
                  <c:v>Ženkse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Prebivalci!$D$2:$M$2</c:f>
              <c:strCache>
                <c:ptCount val="10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21-30</c:v>
                </c:pt>
                <c:pt idx="5">
                  <c:v>31-40</c:v>
                </c:pt>
                <c:pt idx="6">
                  <c:v>41-50</c:v>
                </c:pt>
                <c:pt idx="7">
                  <c:v>51-60</c:v>
                </c:pt>
                <c:pt idx="8">
                  <c:v>61-70</c:v>
                </c:pt>
                <c:pt idx="9">
                  <c:v>nad 70</c:v>
                </c:pt>
              </c:strCache>
            </c:strRef>
          </c:cat>
          <c:val>
            <c:numRef>
              <c:f>Prebivalci!$D$4:$M$4</c:f>
              <c:numCache>
                <c:formatCode>General</c:formatCode>
                <c:ptCount val="10"/>
                <c:pt idx="0">
                  <c:v>130</c:v>
                </c:pt>
                <c:pt idx="1">
                  <c:v>200</c:v>
                </c:pt>
                <c:pt idx="2">
                  <c:v>180</c:v>
                </c:pt>
                <c:pt idx="3">
                  <c:v>120</c:v>
                </c:pt>
                <c:pt idx="4">
                  <c:v>100</c:v>
                </c:pt>
                <c:pt idx="5">
                  <c:v>80</c:v>
                </c:pt>
                <c:pt idx="6">
                  <c:v>100</c:v>
                </c:pt>
                <c:pt idx="7">
                  <c:v>90</c:v>
                </c:pt>
                <c:pt idx="8">
                  <c:v>60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2-4DF5-A036-2B4917CF7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343429504"/>
        <c:axId val="343431800"/>
      </c:barChart>
      <c:catAx>
        <c:axId val="3434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31800"/>
        <c:crosses val="autoZero"/>
        <c:auto val="1"/>
        <c:lblAlgn val="ctr"/>
        <c:lblOffset val="100"/>
        <c:noMultiLvlLbl val="0"/>
      </c:catAx>
      <c:valAx>
        <c:axId val="343431800"/>
        <c:scaling>
          <c:orientation val="minMax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Število</a:t>
            </a:r>
            <a:r>
              <a:rPr lang="sl-SI"/>
              <a:t> ptic na blabla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Ptice!$B$3</c:f>
              <c:strCache>
                <c:ptCount val="1"/>
                <c:pt idx="0">
                  <c:v>Število</c:v>
                </c:pt>
              </c:strCache>
            </c:strRef>
          </c:tx>
          <c:dPt>
            <c:idx val="0"/>
            <c:bubble3D val="0"/>
            <c:explosion val="4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42E-463C-AA55-056E4EFB71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5E-4FCF-9BE0-AA80935D79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5E-4FCF-9BE0-AA80935D79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D5E-4FCF-9BE0-AA80935D79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D5E-4FCF-9BE0-AA80935D79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Ptice!$C$2:$G$2</c:f>
              <c:strCache>
                <c:ptCount val="5"/>
                <c:pt idx="0">
                  <c:v>Sinica</c:v>
                </c:pt>
                <c:pt idx="1">
                  <c:v>Škorec</c:v>
                </c:pt>
                <c:pt idx="2">
                  <c:v>Ščinkavec</c:v>
                </c:pt>
                <c:pt idx="3">
                  <c:v>Vrabec</c:v>
                </c:pt>
                <c:pt idx="4">
                  <c:v>Postovka</c:v>
                </c:pt>
              </c:strCache>
            </c:strRef>
          </c:cat>
          <c:val>
            <c:numRef>
              <c:f>Ptice!$C$3:$G$3</c:f>
              <c:numCache>
                <c:formatCode>General</c:formatCode>
                <c:ptCount val="5"/>
                <c:pt idx="0">
                  <c:v>405</c:v>
                </c:pt>
                <c:pt idx="1">
                  <c:v>150</c:v>
                </c:pt>
                <c:pt idx="2">
                  <c:v>70</c:v>
                </c:pt>
                <c:pt idx="3">
                  <c:v>220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E-463C-AA55-056E4EFB71D4}"/>
            </c:ext>
          </c:extLst>
        </c:ser>
        <c:ser>
          <c:idx val="1"/>
          <c:order val="1"/>
          <c:tx>
            <c:strRef>
              <c:f>Ptice!$B$4</c:f>
              <c:strCache>
                <c:ptCount val="1"/>
                <c:pt idx="0">
                  <c:v>Delež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5E-4FCF-9BE0-AA80935D79A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D5E-4FCF-9BE0-AA80935D79A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D5E-4FCF-9BE0-AA80935D79A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D5E-4FCF-9BE0-AA80935D79A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D5E-4FCF-9BE0-AA80935D79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Ptice!$C$2:$G$2</c:f>
              <c:strCache>
                <c:ptCount val="5"/>
                <c:pt idx="0">
                  <c:v>Sinica</c:v>
                </c:pt>
                <c:pt idx="1">
                  <c:v>Škorec</c:v>
                </c:pt>
                <c:pt idx="2">
                  <c:v>Ščinkavec</c:v>
                </c:pt>
                <c:pt idx="3">
                  <c:v>Vrabec</c:v>
                </c:pt>
                <c:pt idx="4">
                  <c:v>Postovka</c:v>
                </c:pt>
              </c:strCache>
            </c:strRef>
          </c:cat>
          <c:val>
            <c:numRef>
              <c:f>Ptice!$C$4:$G$4</c:f>
              <c:numCache>
                <c:formatCode>0.00%</c:formatCode>
                <c:ptCount val="5"/>
                <c:pt idx="0">
                  <c:v>0.46983758700696054</c:v>
                </c:pt>
                <c:pt idx="1">
                  <c:v>0.1740139211136891</c:v>
                </c:pt>
                <c:pt idx="2">
                  <c:v>8.1206496519721574E-2</c:v>
                </c:pt>
                <c:pt idx="3">
                  <c:v>0.25522041763341069</c:v>
                </c:pt>
                <c:pt idx="4">
                  <c:v>1.9721577726218097E-2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2E-463C-AA55-056E4EFB71D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5</xdr:row>
      <xdr:rowOff>100012</xdr:rowOff>
    </xdr:from>
    <xdr:to>
      <xdr:col>12</xdr:col>
      <xdr:colOff>357187</xdr:colOff>
      <xdr:row>19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11</xdr:row>
      <xdr:rowOff>114300</xdr:rowOff>
    </xdr:from>
    <xdr:to>
      <xdr:col>11</xdr:col>
      <xdr:colOff>38100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12</xdr:row>
      <xdr:rowOff>85725</xdr:rowOff>
    </xdr:from>
    <xdr:to>
      <xdr:col>10</xdr:col>
      <xdr:colOff>504825</xdr:colOff>
      <xdr:row>26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zoomScale="130" zoomScaleNormal="130" workbookViewId="0">
      <selection activeCell="F14" sqref="F14"/>
    </sheetView>
  </sheetViews>
  <sheetFormatPr defaultRowHeight="15" x14ac:dyDescent="0.25"/>
  <cols>
    <col min="2" max="2" width="10.140625" bestFit="1" customWidth="1"/>
    <col min="4" max="4" width="12.5703125" customWidth="1"/>
    <col min="5" max="5" width="10.85546875" bestFit="1" customWidth="1"/>
  </cols>
  <sheetData>
    <row r="1" spans="2:5" ht="15.75" thickBot="1" x14ac:dyDescent="0.3"/>
    <row r="2" spans="2:5" ht="19.5" thickTop="1" x14ac:dyDescent="0.3">
      <c r="B2" s="63" t="s">
        <v>0</v>
      </c>
      <c r="C2" s="64"/>
      <c r="D2" s="64"/>
      <c r="E2" s="65"/>
    </row>
    <row r="3" spans="2:5" ht="15.75" thickBot="1" x14ac:dyDescent="0.3">
      <c r="B3" s="2"/>
      <c r="C3" s="12" t="s">
        <v>1</v>
      </c>
      <c r="D3" s="12">
        <f ca="1">TODAY()</f>
        <v>43788</v>
      </c>
      <c r="E3" s="13"/>
    </row>
    <row r="4" spans="2:5" ht="16.5" thickTop="1" thickBot="1" x14ac:dyDescent="0.3">
      <c r="B4" s="17" t="s">
        <v>2</v>
      </c>
      <c r="C4" s="18" t="s">
        <v>3</v>
      </c>
      <c r="D4" s="18" t="s">
        <v>4</v>
      </c>
      <c r="E4" s="19" t="s">
        <v>5</v>
      </c>
    </row>
    <row r="5" spans="2:5" ht="15.75" thickTop="1" x14ac:dyDescent="0.25">
      <c r="B5" s="8" t="s">
        <v>6</v>
      </c>
      <c r="C5" s="9">
        <v>15</v>
      </c>
      <c r="D5" s="10">
        <v>14.85</v>
      </c>
      <c r="E5" s="11">
        <f>C5*D5</f>
        <v>222.75</v>
      </c>
    </row>
    <row r="6" spans="2:5" x14ac:dyDescent="0.25">
      <c r="B6" s="3" t="s">
        <v>7</v>
      </c>
      <c r="C6" s="4">
        <v>4</v>
      </c>
      <c r="D6" s="5">
        <v>47.3</v>
      </c>
      <c r="E6" s="6">
        <f t="shared" ref="E6:E10" si="0">C6*D6</f>
        <v>189.2</v>
      </c>
    </row>
    <row r="7" spans="2:5" x14ac:dyDescent="0.25">
      <c r="B7" s="3" t="s">
        <v>8</v>
      </c>
      <c r="C7" s="4">
        <v>2</v>
      </c>
      <c r="D7" s="5">
        <v>52.55</v>
      </c>
      <c r="E7" s="6">
        <f t="shared" si="0"/>
        <v>105.1</v>
      </c>
    </row>
    <row r="8" spans="2:5" x14ac:dyDescent="0.25">
      <c r="B8" s="3" t="s">
        <v>9</v>
      </c>
      <c r="C8" s="4">
        <v>6</v>
      </c>
      <c r="D8" s="5">
        <v>27.15</v>
      </c>
      <c r="E8" s="6">
        <f t="shared" si="0"/>
        <v>162.89999999999998</v>
      </c>
    </row>
    <row r="9" spans="2:5" x14ac:dyDescent="0.25">
      <c r="B9" s="3" t="s">
        <v>10</v>
      </c>
      <c r="C9" s="4">
        <v>3</v>
      </c>
      <c r="D9" s="5">
        <v>89.9</v>
      </c>
      <c r="E9" s="6">
        <f t="shared" si="0"/>
        <v>269.70000000000005</v>
      </c>
    </row>
    <row r="10" spans="2:5" ht="15.75" thickBot="1" x14ac:dyDescent="0.3">
      <c r="B10" s="7" t="s">
        <v>11</v>
      </c>
      <c r="C10" s="14">
        <v>12</v>
      </c>
      <c r="D10" s="15">
        <v>60</v>
      </c>
      <c r="E10" s="16">
        <f t="shared" si="0"/>
        <v>720</v>
      </c>
    </row>
    <row r="11" spans="2:5" ht="16.5" thickTop="1" thickBot="1" x14ac:dyDescent="0.3">
      <c r="B11" s="17" t="s">
        <v>12</v>
      </c>
      <c r="C11" s="18"/>
      <c r="D11" s="23"/>
      <c r="E11" s="24">
        <f>SUM(E5:E10)</f>
        <v>1669.65</v>
      </c>
    </row>
    <row r="12" spans="2:5" ht="15.75" thickTop="1" x14ac:dyDescent="0.25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F14" sqref="F14"/>
    </sheetView>
  </sheetViews>
  <sheetFormatPr defaultRowHeight="15" x14ac:dyDescent="0.25"/>
  <sheetData>
    <row r="2" spans="2:3" x14ac:dyDescent="0.25">
      <c r="B2" s="20" t="s">
        <v>13</v>
      </c>
      <c r="C2" s="20" t="s">
        <v>14</v>
      </c>
    </row>
    <row r="3" spans="2:3" x14ac:dyDescent="0.25">
      <c r="B3" s="22">
        <v>1972</v>
      </c>
      <c r="C3" s="21">
        <v>123.43</v>
      </c>
    </row>
    <row r="4" spans="2:3" x14ac:dyDescent="0.25">
      <c r="B4" s="22">
        <v>1973</v>
      </c>
      <c r="C4" s="25">
        <f>ROUND(C3*1.0475,2)</f>
        <v>129.29</v>
      </c>
    </row>
    <row r="5" spans="2:3" x14ac:dyDescent="0.25">
      <c r="B5" s="22">
        <v>1974</v>
      </c>
      <c r="C5" s="25">
        <f t="shared" ref="C5:C38" si="0">ROUND(C4*1.0475,2)</f>
        <v>135.43</v>
      </c>
    </row>
    <row r="6" spans="2:3" x14ac:dyDescent="0.25">
      <c r="B6" s="22">
        <v>1975</v>
      </c>
      <c r="C6" s="25">
        <f t="shared" si="0"/>
        <v>141.86000000000001</v>
      </c>
    </row>
    <row r="7" spans="2:3" x14ac:dyDescent="0.25">
      <c r="B7" s="22">
        <v>1976</v>
      </c>
      <c r="C7" s="25">
        <f t="shared" si="0"/>
        <v>148.6</v>
      </c>
    </row>
    <row r="8" spans="2:3" x14ac:dyDescent="0.25">
      <c r="B8" s="22">
        <v>1977</v>
      </c>
      <c r="C8" s="25">
        <f t="shared" si="0"/>
        <v>155.66</v>
      </c>
    </row>
    <row r="9" spans="2:3" x14ac:dyDescent="0.25">
      <c r="B9" s="22">
        <v>1978</v>
      </c>
      <c r="C9" s="25">
        <f t="shared" si="0"/>
        <v>163.05000000000001</v>
      </c>
    </row>
    <row r="10" spans="2:3" x14ac:dyDescent="0.25">
      <c r="B10" s="22">
        <v>1979</v>
      </c>
      <c r="C10" s="25">
        <f t="shared" si="0"/>
        <v>170.79</v>
      </c>
    </row>
    <row r="11" spans="2:3" x14ac:dyDescent="0.25">
      <c r="B11" s="22">
        <v>1980</v>
      </c>
      <c r="C11" s="25">
        <f t="shared" si="0"/>
        <v>178.9</v>
      </c>
    </row>
    <row r="12" spans="2:3" x14ac:dyDescent="0.25">
      <c r="B12" s="22">
        <v>1981</v>
      </c>
      <c r="C12" s="25">
        <f t="shared" si="0"/>
        <v>187.4</v>
      </c>
    </row>
    <row r="13" spans="2:3" x14ac:dyDescent="0.25">
      <c r="B13" s="22">
        <v>1982</v>
      </c>
      <c r="C13" s="25">
        <f t="shared" si="0"/>
        <v>196.3</v>
      </c>
    </row>
    <row r="14" spans="2:3" x14ac:dyDescent="0.25">
      <c r="B14" s="22">
        <v>1983</v>
      </c>
      <c r="C14" s="25">
        <f t="shared" si="0"/>
        <v>205.62</v>
      </c>
    </row>
    <row r="15" spans="2:3" x14ac:dyDescent="0.25">
      <c r="B15" s="22">
        <v>1984</v>
      </c>
      <c r="C15" s="25">
        <f t="shared" si="0"/>
        <v>215.39</v>
      </c>
    </row>
    <row r="16" spans="2:3" x14ac:dyDescent="0.25">
      <c r="B16" s="22">
        <v>1985</v>
      </c>
      <c r="C16" s="25">
        <f t="shared" si="0"/>
        <v>225.62</v>
      </c>
    </row>
    <row r="17" spans="2:3" x14ac:dyDescent="0.25">
      <c r="B17" s="22">
        <v>1986</v>
      </c>
      <c r="C17" s="25">
        <f t="shared" si="0"/>
        <v>236.34</v>
      </c>
    </row>
    <row r="18" spans="2:3" x14ac:dyDescent="0.25">
      <c r="B18" s="22">
        <v>1987</v>
      </c>
      <c r="C18" s="25">
        <f t="shared" si="0"/>
        <v>247.57</v>
      </c>
    </row>
    <row r="19" spans="2:3" x14ac:dyDescent="0.25">
      <c r="B19" s="22">
        <v>1988</v>
      </c>
      <c r="C19" s="25">
        <f t="shared" si="0"/>
        <v>259.33</v>
      </c>
    </row>
    <row r="20" spans="2:3" x14ac:dyDescent="0.25">
      <c r="B20" s="22">
        <v>1989</v>
      </c>
      <c r="C20" s="25">
        <f t="shared" si="0"/>
        <v>271.64999999999998</v>
      </c>
    </row>
    <row r="21" spans="2:3" x14ac:dyDescent="0.25">
      <c r="B21" s="22">
        <v>1990</v>
      </c>
      <c r="C21" s="25">
        <f t="shared" si="0"/>
        <v>284.55</v>
      </c>
    </row>
    <row r="22" spans="2:3" x14ac:dyDescent="0.25">
      <c r="B22" s="22">
        <v>1991</v>
      </c>
      <c r="C22" s="25">
        <f t="shared" si="0"/>
        <v>298.07</v>
      </c>
    </row>
    <row r="23" spans="2:3" x14ac:dyDescent="0.25">
      <c r="B23" s="22">
        <v>1992</v>
      </c>
      <c r="C23" s="25">
        <f t="shared" si="0"/>
        <v>312.23</v>
      </c>
    </row>
    <row r="24" spans="2:3" x14ac:dyDescent="0.25">
      <c r="B24" s="22">
        <v>1993</v>
      </c>
      <c r="C24" s="25">
        <f t="shared" si="0"/>
        <v>327.06</v>
      </c>
    </row>
    <row r="25" spans="2:3" x14ac:dyDescent="0.25">
      <c r="B25" s="22">
        <v>1994</v>
      </c>
      <c r="C25" s="25">
        <f t="shared" si="0"/>
        <v>342.6</v>
      </c>
    </row>
    <row r="26" spans="2:3" x14ac:dyDescent="0.25">
      <c r="B26" s="22">
        <v>1995</v>
      </c>
      <c r="C26" s="25">
        <f t="shared" si="0"/>
        <v>358.87</v>
      </c>
    </row>
    <row r="27" spans="2:3" x14ac:dyDescent="0.25">
      <c r="B27" s="22">
        <v>1996</v>
      </c>
      <c r="C27" s="25">
        <f t="shared" si="0"/>
        <v>375.92</v>
      </c>
    </row>
    <row r="28" spans="2:3" x14ac:dyDescent="0.25">
      <c r="B28" s="22">
        <v>1997</v>
      </c>
      <c r="C28" s="25">
        <f t="shared" si="0"/>
        <v>393.78</v>
      </c>
    </row>
    <row r="29" spans="2:3" x14ac:dyDescent="0.25">
      <c r="B29" s="22">
        <v>1998</v>
      </c>
      <c r="C29" s="25">
        <f t="shared" si="0"/>
        <v>412.48</v>
      </c>
    </row>
    <row r="30" spans="2:3" x14ac:dyDescent="0.25">
      <c r="B30" s="22">
        <v>1999</v>
      </c>
      <c r="C30" s="25">
        <f t="shared" si="0"/>
        <v>432.07</v>
      </c>
    </row>
    <row r="31" spans="2:3" x14ac:dyDescent="0.25">
      <c r="B31" s="22">
        <v>2000</v>
      </c>
      <c r="C31" s="25">
        <f t="shared" si="0"/>
        <v>452.59</v>
      </c>
    </row>
    <row r="32" spans="2:3" x14ac:dyDescent="0.25">
      <c r="B32" s="22">
        <v>2001</v>
      </c>
      <c r="C32" s="25">
        <f t="shared" si="0"/>
        <v>474.09</v>
      </c>
    </row>
    <row r="33" spans="2:3" x14ac:dyDescent="0.25">
      <c r="B33" s="22">
        <v>2002</v>
      </c>
      <c r="C33" s="25">
        <f t="shared" si="0"/>
        <v>496.61</v>
      </c>
    </row>
    <row r="34" spans="2:3" x14ac:dyDescent="0.25">
      <c r="B34" s="22">
        <v>2003</v>
      </c>
      <c r="C34" s="25">
        <f t="shared" si="0"/>
        <v>520.20000000000005</v>
      </c>
    </row>
    <row r="35" spans="2:3" x14ac:dyDescent="0.25">
      <c r="B35" s="22">
        <v>2004</v>
      </c>
      <c r="C35" s="25">
        <f t="shared" si="0"/>
        <v>544.91</v>
      </c>
    </row>
    <row r="36" spans="2:3" x14ac:dyDescent="0.25">
      <c r="B36" s="22">
        <v>2005</v>
      </c>
      <c r="C36" s="25">
        <f t="shared" si="0"/>
        <v>570.79</v>
      </c>
    </row>
    <row r="37" spans="2:3" x14ac:dyDescent="0.25">
      <c r="B37" s="22">
        <v>2006</v>
      </c>
      <c r="C37" s="25">
        <f t="shared" si="0"/>
        <v>597.9</v>
      </c>
    </row>
    <row r="38" spans="2:3" x14ac:dyDescent="0.25">
      <c r="B38" s="22">
        <v>2007</v>
      </c>
      <c r="C38" s="25">
        <f t="shared" si="0"/>
        <v>626.29999999999995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zoomScale="115" zoomScaleNormal="115" workbookViewId="0">
      <selection activeCell="D27" sqref="D27"/>
    </sheetView>
  </sheetViews>
  <sheetFormatPr defaultRowHeight="15" x14ac:dyDescent="0.25"/>
  <cols>
    <col min="2" max="2" width="18.140625" customWidth="1"/>
    <col min="3" max="3" width="11.7109375" bestFit="1" customWidth="1"/>
  </cols>
  <sheetData>
    <row r="1" spans="2:3" ht="15.75" thickBot="1" x14ac:dyDescent="0.3"/>
    <row r="2" spans="2:3" ht="15.75" thickBot="1" x14ac:dyDescent="0.3">
      <c r="B2" s="66" t="s">
        <v>15</v>
      </c>
      <c r="C2" s="67"/>
    </row>
    <row r="3" spans="2:3" x14ac:dyDescent="0.25">
      <c r="B3" s="26" t="s">
        <v>16</v>
      </c>
      <c r="C3" s="31">
        <v>4.1500000000000004</v>
      </c>
    </row>
    <row r="4" spans="2:3" x14ac:dyDescent="0.25">
      <c r="B4" s="27" t="s">
        <v>17</v>
      </c>
      <c r="C4" s="32">
        <v>3.3</v>
      </c>
    </row>
    <row r="5" spans="2:3" x14ac:dyDescent="0.25">
      <c r="B5" s="27" t="s">
        <v>18</v>
      </c>
      <c r="C5" s="32">
        <v>2.65</v>
      </c>
    </row>
    <row r="6" spans="2:3" x14ac:dyDescent="0.25">
      <c r="B6" s="27" t="s">
        <v>19</v>
      </c>
      <c r="C6" s="33">
        <v>0.5</v>
      </c>
    </row>
    <row r="7" spans="2:3" ht="15.75" thickBot="1" x14ac:dyDescent="0.3">
      <c r="B7" s="28" t="s">
        <v>20</v>
      </c>
      <c r="C7" s="34">
        <v>1.1000000000000001</v>
      </c>
    </row>
    <row r="8" spans="2:3" x14ac:dyDescent="0.25">
      <c r="B8" s="29" t="s">
        <v>21</v>
      </c>
      <c r="C8" s="35">
        <f>C3*C4+2*C5*C3+2*C4*C5</f>
        <v>53.179999999999993</v>
      </c>
    </row>
    <row r="9" spans="2:3" ht="15.75" thickBot="1" x14ac:dyDescent="0.3">
      <c r="B9" s="30" t="s">
        <v>22</v>
      </c>
      <c r="C9" s="36">
        <f>C8*C6*C7</f>
        <v>29.248999999999999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M6" sqref="M6"/>
    </sheetView>
  </sheetViews>
  <sheetFormatPr defaultRowHeight="15" x14ac:dyDescent="0.25"/>
  <sheetData>
    <row r="2" spans="2:8" x14ac:dyDescent="0.25">
      <c r="B2" s="37" t="s">
        <v>23</v>
      </c>
      <c r="C2" s="37" t="s">
        <v>26</v>
      </c>
      <c r="D2" s="37" t="s">
        <v>27</v>
      </c>
      <c r="E2" s="37" t="s">
        <v>28</v>
      </c>
      <c r="F2" s="37" t="s">
        <v>29</v>
      </c>
      <c r="G2" s="37" t="s">
        <v>30</v>
      </c>
      <c r="H2" s="37" t="s">
        <v>31</v>
      </c>
    </row>
    <row r="3" spans="2:8" x14ac:dyDescent="0.25">
      <c r="B3" s="37" t="s">
        <v>24</v>
      </c>
      <c r="C3" s="38">
        <v>120</v>
      </c>
      <c r="D3" s="38">
        <v>45</v>
      </c>
      <c r="E3" s="38">
        <v>60</v>
      </c>
      <c r="F3" s="38">
        <v>210</v>
      </c>
      <c r="G3" s="38">
        <v>160</v>
      </c>
      <c r="H3" s="38">
        <v>35</v>
      </c>
    </row>
    <row r="4" spans="2:8" x14ac:dyDescent="0.25">
      <c r="B4" s="37" t="s">
        <v>25</v>
      </c>
      <c r="C4" s="53">
        <f>C3/$E$10</f>
        <v>9.6774193548387094E-2</v>
      </c>
      <c r="D4" s="53">
        <f t="shared" ref="D4:H4" si="0">D3/$E$10</f>
        <v>3.6290322580645164E-2</v>
      </c>
      <c r="E4" s="53">
        <f t="shared" si="0"/>
        <v>4.8387096774193547E-2</v>
      </c>
      <c r="F4" s="53">
        <f t="shared" si="0"/>
        <v>0.16935483870967741</v>
      </c>
      <c r="G4" s="53">
        <f t="shared" si="0"/>
        <v>0.12903225806451613</v>
      </c>
      <c r="H4" s="53">
        <f t="shared" si="0"/>
        <v>2.8225806451612902E-2</v>
      </c>
    </row>
    <row r="6" spans="2:8" x14ac:dyDescent="0.25">
      <c r="B6" s="37" t="s">
        <v>23</v>
      </c>
      <c r="C6" s="37" t="s">
        <v>32</v>
      </c>
      <c r="D6" s="37" t="s">
        <v>33</v>
      </c>
      <c r="E6" s="37" t="s">
        <v>34</v>
      </c>
      <c r="F6" s="37" t="s">
        <v>35</v>
      </c>
      <c r="G6" s="37" t="s">
        <v>36</v>
      </c>
      <c r="H6" s="37" t="s">
        <v>37</v>
      </c>
    </row>
    <row r="7" spans="2:8" x14ac:dyDescent="0.25">
      <c r="B7" s="37" t="s">
        <v>24</v>
      </c>
      <c r="C7" s="38">
        <v>20</v>
      </c>
      <c r="D7" s="38">
        <v>80</v>
      </c>
      <c r="E7" s="38">
        <v>100</v>
      </c>
      <c r="F7" s="38">
        <v>120</v>
      </c>
      <c r="G7" s="38">
        <v>90</v>
      </c>
      <c r="H7" s="38">
        <v>200</v>
      </c>
    </row>
    <row r="8" spans="2:8" x14ac:dyDescent="0.25">
      <c r="B8" s="37" t="s">
        <v>25</v>
      </c>
      <c r="C8" s="53">
        <f>C7/$E$10</f>
        <v>1.6129032258064516E-2</v>
      </c>
      <c r="D8" s="53">
        <f t="shared" ref="D8:H8" si="1">D7/$E$10</f>
        <v>6.4516129032258063E-2</v>
      </c>
      <c r="E8" s="53">
        <f t="shared" si="1"/>
        <v>8.0645161290322578E-2</v>
      </c>
      <c r="F8" s="53">
        <f t="shared" si="1"/>
        <v>9.6774193548387094E-2</v>
      </c>
      <c r="G8" s="53">
        <f t="shared" si="1"/>
        <v>7.2580645161290328E-2</v>
      </c>
      <c r="H8" s="53">
        <f t="shared" si="1"/>
        <v>0.16129032258064516</v>
      </c>
    </row>
    <row r="10" spans="2:8" x14ac:dyDescent="0.25">
      <c r="B10" s="68" t="s">
        <v>38</v>
      </c>
      <c r="C10" s="68"/>
      <c r="D10" s="68"/>
      <c r="E10" s="4">
        <f>SUM(C3:H3,C7:H7)</f>
        <v>1240</v>
      </c>
    </row>
    <row r="11" spans="2:8" x14ac:dyDescent="0.25">
      <c r="B11" s="69" t="s">
        <v>39</v>
      </c>
      <c r="C11" s="69"/>
      <c r="D11" s="69"/>
      <c r="E11" s="4">
        <f>MAX(C3:H3,C7:H7)</f>
        <v>210</v>
      </c>
    </row>
    <row r="12" spans="2:8" x14ac:dyDescent="0.25">
      <c r="B12" s="69" t="s">
        <v>40</v>
      </c>
      <c r="C12" s="69"/>
      <c r="D12" s="69"/>
      <c r="E12" s="4">
        <f>MIN(C3:H3,C7:H7)</f>
        <v>20</v>
      </c>
    </row>
    <row r="13" spans="2:8" x14ac:dyDescent="0.25">
      <c r="B13" s="69" t="s">
        <v>41</v>
      </c>
      <c r="C13" s="69"/>
      <c r="D13" s="69"/>
      <c r="E13" s="4">
        <f>ROUND(AVERAGE(C3:H3,C7:H7),0)</f>
        <v>103</v>
      </c>
    </row>
  </sheetData>
  <mergeCells count="4">
    <mergeCell ref="B10:D10"/>
    <mergeCell ref="B11:D11"/>
    <mergeCell ref="B12:D12"/>
    <mergeCell ref="B13:D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opLeftCell="A7" zoomScale="115" zoomScaleNormal="115" workbookViewId="0">
      <selection activeCell="I19" sqref="I19"/>
    </sheetView>
  </sheetViews>
  <sheetFormatPr defaultRowHeight="15" x14ac:dyDescent="0.25"/>
  <sheetData>
    <row r="1" spans="2:12" ht="15.75" thickBot="1" x14ac:dyDescent="0.3"/>
    <row r="2" spans="2:12" ht="15.75" thickBot="1" x14ac:dyDescent="0.3">
      <c r="B2" s="42" t="s">
        <v>42</v>
      </c>
      <c r="C2" s="43">
        <v>1</v>
      </c>
      <c r="D2" s="44">
        <f>C2+1</f>
        <v>2</v>
      </c>
      <c r="E2" s="44">
        <f t="shared" ref="E2:L2" si="0">D2+1</f>
        <v>3</v>
      </c>
      <c r="F2" s="44">
        <f t="shared" si="0"/>
        <v>4</v>
      </c>
      <c r="G2" s="44">
        <f t="shared" si="0"/>
        <v>5</v>
      </c>
      <c r="H2" s="44">
        <f t="shared" si="0"/>
        <v>6</v>
      </c>
      <c r="I2" s="44">
        <f t="shared" si="0"/>
        <v>7</v>
      </c>
      <c r="J2" s="44">
        <f t="shared" si="0"/>
        <v>8</v>
      </c>
      <c r="K2" s="44">
        <f t="shared" si="0"/>
        <v>9</v>
      </c>
      <c r="L2" s="45">
        <f t="shared" si="0"/>
        <v>10</v>
      </c>
    </row>
    <row r="3" spans="2:12" x14ac:dyDescent="0.25">
      <c r="B3" s="46">
        <v>1</v>
      </c>
      <c r="C3" s="47">
        <f>C$2*$B3</f>
        <v>1</v>
      </c>
      <c r="D3" s="47">
        <f t="shared" ref="D3:L12" si="1">D$2*$B3</f>
        <v>2</v>
      </c>
      <c r="E3" s="47">
        <f t="shared" si="1"/>
        <v>3</v>
      </c>
      <c r="F3" s="47">
        <f t="shared" si="1"/>
        <v>4</v>
      </c>
      <c r="G3" s="47">
        <f t="shared" si="1"/>
        <v>5</v>
      </c>
      <c r="H3" s="47">
        <f t="shared" si="1"/>
        <v>6</v>
      </c>
      <c r="I3" s="47">
        <f t="shared" si="1"/>
        <v>7</v>
      </c>
      <c r="J3" s="47">
        <f t="shared" si="1"/>
        <v>8</v>
      </c>
      <c r="K3" s="47">
        <f t="shared" si="1"/>
        <v>9</v>
      </c>
      <c r="L3" s="48">
        <f t="shared" si="1"/>
        <v>10</v>
      </c>
    </row>
    <row r="4" spans="2:12" x14ac:dyDescent="0.25">
      <c r="B4" s="49">
        <v>2</v>
      </c>
      <c r="C4" s="47">
        <f t="shared" ref="C4:C12" si="2">C$2*$B4</f>
        <v>2</v>
      </c>
      <c r="D4" s="47">
        <f t="shared" si="1"/>
        <v>4</v>
      </c>
      <c r="E4" s="47">
        <f t="shared" si="1"/>
        <v>6</v>
      </c>
      <c r="F4" s="47">
        <f t="shared" si="1"/>
        <v>8</v>
      </c>
      <c r="G4" s="47">
        <f t="shared" si="1"/>
        <v>10</v>
      </c>
      <c r="H4" s="47">
        <f t="shared" si="1"/>
        <v>12</v>
      </c>
      <c r="I4" s="47">
        <f t="shared" si="1"/>
        <v>14</v>
      </c>
      <c r="J4" s="47">
        <f t="shared" si="1"/>
        <v>16</v>
      </c>
      <c r="K4" s="47">
        <f t="shared" si="1"/>
        <v>18</v>
      </c>
      <c r="L4" s="48">
        <f t="shared" si="1"/>
        <v>20</v>
      </c>
    </row>
    <row r="5" spans="2:12" x14ac:dyDescent="0.25">
      <c r="B5" s="49">
        <v>3</v>
      </c>
      <c r="C5" s="47">
        <f t="shared" si="2"/>
        <v>3</v>
      </c>
      <c r="D5" s="47">
        <f t="shared" si="1"/>
        <v>6</v>
      </c>
      <c r="E5" s="47">
        <f t="shared" si="1"/>
        <v>9</v>
      </c>
      <c r="F5" s="47">
        <f t="shared" si="1"/>
        <v>12</v>
      </c>
      <c r="G5" s="47">
        <f t="shared" si="1"/>
        <v>15</v>
      </c>
      <c r="H5" s="47">
        <f t="shared" si="1"/>
        <v>18</v>
      </c>
      <c r="I5" s="47">
        <f t="shared" si="1"/>
        <v>21</v>
      </c>
      <c r="J5" s="47">
        <f t="shared" si="1"/>
        <v>24</v>
      </c>
      <c r="K5" s="47">
        <f t="shared" si="1"/>
        <v>27</v>
      </c>
      <c r="L5" s="48">
        <f t="shared" si="1"/>
        <v>30</v>
      </c>
    </row>
    <row r="6" spans="2:12" x14ac:dyDescent="0.25">
      <c r="B6" s="49">
        <v>4</v>
      </c>
      <c r="C6" s="47">
        <f t="shared" si="2"/>
        <v>4</v>
      </c>
      <c r="D6" s="47">
        <f t="shared" si="1"/>
        <v>8</v>
      </c>
      <c r="E6" s="47">
        <f t="shared" si="1"/>
        <v>12</v>
      </c>
      <c r="F6" s="47">
        <f t="shared" si="1"/>
        <v>16</v>
      </c>
      <c r="G6" s="47">
        <f t="shared" si="1"/>
        <v>20</v>
      </c>
      <c r="H6" s="47">
        <f t="shared" si="1"/>
        <v>24</v>
      </c>
      <c r="I6" s="47">
        <f t="shared" si="1"/>
        <v>28</v>
      </c>
      <c r="J6" s="47">
        <f t="shared" si="1"/>
        <v>32</v>
      </c>
      <c r="K6" s="47">
        <f t="shared" si="1"/>
        <v>36</v>
      </c>
      <c r="L6" s="48">
        <f t="shared" si="1"/>
        <v>40</v>
      </c>
    </row>
    <row r="7" spans="2:12" x14ac:dyDescent="0.25">
      <c r="B7" s="49">
        <v>5</v>
      </c>
      <c r="C7" s="47">
        <f t="shared" si="2"/>
        <v>5</v>
      </c>
      <c r="D7" s="47">
        <f t="shared" si="1"/>
        <v>10</v>
      </c>
      <c r="E7" s="47">
        <f t="shared" si="1"/>
        <v>15</v>
      </c>
      <c r="F7" s="47">
        <f t="shared" si="1"/>
        <v>20</v>
      </c>
      <c r="G7" s="47">
        <f t="shared" si="1"/>
        <v>25</v>
      </c>
      <c r="H7" s="47">
        <f t="shared" si="1"/>
        <v>30</v>
      </c>
      <c r="I7" s="47">
        <f t="shared" si="1"/>
        <v>35</v>
      </c>
      <c r="J7" s="47">
        <f t="shared" si="1"/>
        <v>40</v>
      </c>
      <c r="K7" s="47">
        <f t="shared" si="1"/>
        <v>45</v>
      </c>
      <c r="L7" s="48">
        <f t="shared" si="1"/>
        <v>50</v>
      </c>
    </row>
    <row r="8" spans="2:12" x14ac:dyDescent="0.25">
      <c r="B8" s="49">
        <v>6</v>
      </c>
      <c r="C8" s="47">
        <f t="shared" si="2"/>
        <v>6</v>
      </c>
      <c r="D8" s="47">
        <f t="shared" si="1"/>
        <v>12</v>
      </c>
      <c r="E8" s="47">
        <f t="shared" si="1"/>
        <v>18</v>
      </c>
      <c r="F8" s="47">
        <f>F$2*$B8</f>
        <v>24</v>
      </c>
      <c r="G8" s="47">
        <f t="shared" si="1"/>
        <v>30</v>
      </c>
      <c r="H8" s="47">
        <f t="shared" si="1"/>
        <v>36</v>
      </c>
      <c r="I8" s="47">
        <f t="shared" si="1"/>
        <v>42</v>
      </c>
      <c r="J8" s="47">
        <f t="shared" si="1"/>
        <v>48</v>
      </c>
      <c r="K8" s="47">
        <f t="shared" si="1"/>
        <v>54</v>
      </c>
      <c r="L8" s="48">
        <f t="shared" si="1"/>
        <v>60</v>
      </c>
    </row>
    <row r="9" spans="2:12" x14ac:dyDescent="0.25">
      <c r="B9" s="49">
        <v>7</v>
      </c>
      <c r="C9" s="47">
        <f t="shared" si="2"/>
        <v>7</v>
      </c>
      <c r="D9" s="47">
        <f t="shared" si="1"/>
        <v>14</v>
      </c>
      <c r="E9" s="47">
        <f t="shared" si="1"/>
        <v>21</v>
      </c>
      <c r="F9" s="47">
        <f t="shared" si="1"/>
        <v>28</v>
      </c>
      <c r="G9" s="47">
        <f t="shared" si="1"/>
        <v>35</v>
      </c>
      <c r="H9" s="47">
        <f t="shared" si="1"/>
        <v>42</v>
      </c>
      <c r="I9" s="47">
        <f t="shared" si="1"/>
        <v>49</v>
      </c>
      <c r="J9" s="47">
        <f t="shared" si="1"/>
        <v>56</v>
      </c>
      <c r="K9" s="47">
        <f t="shared" si="1"/>
        <v>63</v>
      </c>
      <c r="L9" s="48">
        <f t="shared" si="1"/>
        <v>70</v>
      </c>
    </row>
    <row r="10" spans="2:12" x14ac:dyDescent="0.25">
      <c r="B10" s="49">
        <v>8</v>
      </c>
      <c r="C10" s="47">
        <f t="shared" si="2"/>
        <v>8</v>
      </c>
      <c r="D10" s="47">
        <f t="shared" si="1"/>
        <v>16</v>
      </c>
      <c r="E10" s="47">
        <f t="shared" si="1"/>
        <v>24</v>
      </c>
      <c r="F10" s="47">
        <f t="shared" si="1"/>
        <v>32</v>
      </c>
      <c r="G10" s="47">
        <f t="shared" si="1"/>
        <v>40</v>
      </c>
      <c r="H10" s="47">
        <f t="shared" si="1"/>
        <v>48</v>
      </c>
      <c r="I10" s="47">
        <f t="shared" si="1"/>
        <v>56</v>
      </c>
      <c r="J10" s="47">
        <f t="shared" si="1"/>
        <v>64</v>
      </c>
      <c r="K10" s="47">
        <f t="shared" si="1"/>
        <v>72</v>
      </c>
      <c r="L10" s="48">
        <f t="shared" si="1"/>
        <v>80</v>
      </c>
    </row>
    <row r="11" spans="2:12" x14ac:dyDescent="0.25">
      <c r="B11" s="49">
        <v>9</v>
      </c>
      <c r="C11" s="47">
        <f t="shared" si="2"/>
        <v>9</v>
      </c>
      <c r="D11" s="47">
        <f t="shared" si="1"/>
        <v>18</v>
      </c>
      <c r="E11" s="47">
        <f t="shared" si="1"/>
        <v>27</v>
      </c>
      <c r="F11" s="47">
        <f t="shared" si="1"/>
        <v>36</v>
      </c>
      <c r="G11" s="47">
        <f t="shared" si="1"/>
        <v>45</v>
      </c>
      <c r="H11" s="47">
        <f t="shared" si="1"/>
        <v>54</v>
      </c>
      <c r="I11" s="47">
        <f t="shared" si="1"/>
        <v>63</v>
      </c>
      <c r="J11" s="47">
        <f t="shared" si="1"/>
        <v>72</v>
      </c>
      <c r="K11" s="47">
        <f t="shared" si="1"/>
        <v>81</v>
      </c>
      <c r="L11" s="48">
        <f t="shared" si="1"/>
        <v>90</v>
      </c>
    </row>
    <row r="12" spans="2:12" ht="15.75" thickBot="1" x14ac:dyDescent="0.3">
      <c r="B12" s="50">
        <v>10</v>
      </c>
      <c r="C12" s="51">
        <f t="shared" si="2"/>
        <v>10</v>
      </c>
      <c r="D12" s="51">
        <f t="shared" si="1"/>
        <v>20</v>
      </c>
      <c r="E12" s="51">
        <f t="shared" si="1"/>
        <v>30</v>
      </c>
      <c r="F12" s="51">
        <f t="shared" si="1"/>
        <v>40</v>
      </c>
      <c r="G12" s="51">
        <f t="shared" si="1"/>
        <v>50</v>
      </c>
      <c r="H12" s="51">
        <f t="shared" si="1"/>
        <v>60</v>
      </c>
      <c r="I12" s="51">
        <f t="shared" si="1"/>
        <v>70</v>
      </c>
      <c r="J12" s="51">
        <f t="shared" si="1"/>
        <v>80</v>
      </c>
      <c r="K12" s="51">
        <f t="shared" si="1"/>
        <v>90</v>
      </c>
      <c r="L12" s="52">
        <f t="shared" si="1"/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opLeftCell="A19" workbookViewId="0">
      <selection activeCell="B2" sqref="B2:M4"/>
    </sheetView>
  </sheetViews>
  <sheetFormatPr defaultRowHeight="15" x14ac:dyDescent="0.25"/>
  <sheetData>
    <row r="2" spans="2:13" ht="18" customHeight="1" x14ac:dyDescent="0.25">
      <c r="B2" s="71" t="s">
        <v>52</v>
      </c>
      <c r="C2" s="71"/>
      <c r="D2" s="60" t="s">
        <v>53</v>
      </c>
      <c r="E2" s="61" t="s">
        <v>54</v>
      </c>
      <c r="F2" s="61" t="s">
        <v>55</v>
      </c>
      <c r="G2" s="60" t="s">
        <v>56</v>
      </c>
      <c r="H2" s="60" t="s">
        <v>57</v>
      </c>
      <c r="I2" s="60" t="s">
        <v>58</v>
      </c>
      <c r="J2" s="60" t="s">
        <v>59</v>
      </c>
      <c r="K2" s="60" t="s">
        <v>60</v>
      </c>
      <c r="L2" s="60" t="s">
        <v>61</v>
      </c>
      <c r="M2" s="60" t="s">
        <v>62</v>
      </c>
    </row>
    <row r="3" spans="2:13" ht="26.25" customHeight="1" x14ac:dyDescent="0.25">
      <c r="B3" s="70" t="s">
        <v>63</v>
      </c>
      <c r="C3" s="62" t="s">
        <v>64</v>
      </c>
      <c r="D3" s="22">
        <v>100</v>
      </c>
      <c r="E3" s="22">
        <v>150</v>
      </c>
      <c r="F3" s="22">
        <v>140</v>
      </c>
      <c r="G3" s="22">
        <v>160</v>
      </c>
      <c r="H3" s="22">
        <v>140</v>
      </c>
      <c r="I3" s="22">
        <v>100</v>
      </c>
      <c r="J3" s="22">
        <v>80</v>
      </c>
      <c r="K3" s="22">
        <v>60</v>
      </c>
      <c r="L3" s="22">
        <v>80</v>
      </c>
      <c r="M3" s="22">
        <v>30</v>
      </c>
    </row>
    <row r="4" spans="2:13" x14ac:dyDescent="0.25">
      <c r="B4" s="70"/>
      <c r="C4" s="62" t="s">
        <v>65</v>
      </c>
      <c r="D4" s="22">
        <v>130</v>
      </c>
      <c r="E4" s="22">
        <v>200</v>
      </c>
      <c r="F4" s="22">
        <v>180</v>
      </c>
      <c r="G4" s="22">
        <v>120</v>
      </c>
      <c r="H4" s="22">
        <v>100</v>
      </c>
      <c r="I4" s="22">
        <v>80</v>
      </c>
      <c r="J4" s="22">
        <v>100</v>
      </c>
      <c r="K4" s="22">
        <v>90</v>
      </c>
      <c r="L4" s="22">
        <v>60</v>
      </c>
      <c r="M4" s="22">
        <v>20</v>
      </c>
    </row>
  </sheetData>
  <mergeCells count="2">
    <mergeCell ref="B3:B4"/>
    <mergeCell ref="B2:C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workbookViewId="0">
      <selection activeCell="I10" sqref="I10"/>
    </sheetView>
  </sheetViews>
  <sheetFormatPr defaultRowHeight="15" x14ac:dyDescent="0.25"/>
  <cols>
    <col min="2" max="2" width="11.28515625" customWidth="1"/>
  </cols>
  <sheetData>
    <row r="1" spans="2:8" ht="15.75" thickBot="1" x14ac:dyDescent="0.3"/>
    <row r="2" spans="2:8" x14ac:dyDescent="0.25">
      <c r="B2" s="26" t="s">
        <v>43</v>
      </c>
      <c r="C2" s="39" t="s">
        <v>44</v>
      </c>
      <c r="D2" s="39" t="s">
        <v>45</v>
      </c>
      <c r="E2" s="39" t="s">
        <v>51</v>
      </c>
      <c r="F2" s="39" t="s">
        <v>46</v>
      </c>
      <c r="G2" s="39" t="s">
        <v>47</v>
      </c>
      <c r="H2" s="40" t="s">
        <v>48</v>
      </c>
    </row>
    <row r="3" spans="2:8" x14ac:dyDescent="0.25">
      <c r="B3" s="27" t="s">
        <v>49</v>
      </c>
      <c r="C3" s="4">
        <v>405</v>
      </c>
      <c r="D3" s="4">
        <v>150</v>
      </c>
      <c r="E3" s="4">
        <v>70</v>
      </c>
      <c r="F3" s="4">
        <v>220</v>
      </c>
      <c r="G3" s="54">
        <v>17</v>
      </c>
      <c r="H3" s="58">
        <f>SUM(C3:G3)</f>
        <v>862</v>
      </c>
    </row>
    <row r="4" spans="2:8" x14ac:dyDescent="0.25">
      <c r="B4" s="27" t="s">
        <v>25</v>
      </c>
      <c r="C4" s="55">
        <f>C3/$H$3</f>
        <v>0.46983758700696054</v>
      </c>
      <c r="D4" s="55">
        <f t="shared" ref="D4:G4" si="0">D3/$H$3</f>
        <v>0.1740139211136891</v>
      </c>
      <c r="E4" s="55">
        <f t="shared" si="0"/>
        <v>8.1206496519721574E-2</v>
      </c>
      <c r="F4" s="55">
        <f t="shared" si="0"/>
        <v>0.25522041763341069</v>
      </c>
      <c r="G4" s="56">
        <f t="shared" si="0"/>
        <v>1.9721577726218097E-2</v>
      </c>
      <c r="H4" s="59"/>
    </row>
    <row r="5" spans="2:8" ht="15.75" thickBot="1" x14ac:dyDescent="0.3">
      <c r="B5" s="28" t="s">
        <v>50</v>
      </c>
      <c r="C5" s="41" t="str">
        <f>IF(C3&lt;100,"da","ne")</f>
        <v>ne</v>
      </c>
      <c r="D5" s="41" t="str">
        <f t="shared" ref="D5:G5" si="1">IF(D3&lt;100,"da","ne")</f>
        <v>ne</v>
      </c>
      <c r="E5" s="41" t="str">
        <f t="shared" si="1"/>
        <v>da</v>
      </c>
      <c r="F5" s="41" t="str">
        <f t="shared" si="1"/>
        <v>ne</v>
      </c>
      <c r="G5" s="57" t="str">
        <f t="shared" si="1"/>
        <v>da</v>
      </c>
      <c r="H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Skladišče</vt:lpstr>
      <vt:lpstr>Obresti</vt:lpstr>
      <vt:lpstr>Barva</vt:lpstr>
      <vt:lpstr>Padavine</vt:lpstr>
      <vt:lpstr>Množenje</vt:lpstr>
      <vt:lpstr>Kovine</vt:lpstr>
      <vt:lpstr>Prebivalci</vt:lpstr>
      <vt:lpstr>Ptice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Urh Primožič</dc:creator>
  <cp:lastModifiedBy>Urh Primožič</cp:lastModifiedBy>
  <dcterms:created xsi:type="dcterms:W3CDTF">2019-11-19T11:18:43Z</dcterms:created>
  <dcterms:modified xsi:type="dcterms:W3CDTF">2019-11-19T12:55:50Z</dcterms:modified>
</cp:coreProperties>
</file>