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631497BF-8FA2-44B3-90B3-5A4040898C44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23-24'!$A$1:$K$1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7" i="1"/>
  <c r="I17" i="1" s="1"/>
  <c r="F17" i="1"/>
  <c r="E17" i="1"/>
  <c r="F11" i="1"/>
  <c r="E11" i="1"/>
  <c r="G10" i="1"/>
  <c r="F16" i="1"/>
  <c r="E16" i="1"/>
  <c r="F10" i="1"/>
  <c r="E10" i="1"/>
  <c r="E7" i="1"/>
  <c r="F7" i="1"/>
  <c r="G7" i="1"/>
  <c r="G15" i="1"/>
  <c r="G12" i="1"/>
  <c r="H12" i="1" s="1"/>
  <c r="E12" i="1"/>
  <c r="F12" i="1"/>
  <c r="F15" i="1"/>
  <c r="E15" i="1"/>
  <c r="I11" i="1" l="1"/>
  <c r="I16" i="1"/>
  <c r="H11" i="1"/>
  <c r="J11" i="1" s="1"/>
  <c r="H17" i="1"/>
  <c r="J17" i="1" s="1"/>
  <c r="I10" i="1"/>
  <c r="H10" i="1"/>
  <c r="H7" i="1"/>
  <c r="I7" i="1"/>
  <c r="J7" i="1" s="1"/>
  <c r="I15" i="1"/>
  <c r="H15" i="1"/>
  <c r="I12" i="1"/>
  <c r="J12" i="1"/>
  <c r="J15" i="1"/>
  <c r="G5" i="1"/>
  <c r="G16" i="1"/>
  <c r="H16" i="1" s="1"/>
  <c r="J16" i="1" s="1"/>
  <c r="F5" i="1"/>
  <c r="E5" i="1"/>
  <c r="F2" i="1"/>
  <c r="H2" i="1" s="1"/>
  <c r="E2" i="1"/>
  <c r="I2" i="1" s="1"/>
  <c r="J2" i="1" s="1"/>
  <c r="F9" i="1"/>
  <c r="E9" i="1"/>
  <c r="G9" i="1"/>
  <c r="G2" i="1"/>
  <c r="G3" i="1"/>
  <c r="F3" i="1"/>
  <c r="H3" i="1" s="1"/>
  <c r="E3" i="1"/>
  <c r="I3" i="1" s="1"/>
  <c r="J3" i="1" s="1"/>
  <c r="G13" i="1"/>
  <c r="F13" i="1"/>
  <c r="H13" i="1" s="1"/>
  <c r="E13" i="1"/>
  <c r="I13" i="1" s="1"/>
  <c r="J13" i="1" s="1"/>
  <c r="F8" i="1"/>
  <c r="H8" i="1" s="1"/>
  <c r="E8" i="1"/>
  <c r="G8" i="1"/>
  <c r="G6" i="1"/>
  <c r="F6" i="1"/>
  <c r="H6" i="1" s="1"/>
  <c r="E6" i="1"/>
  <c r="I6" i="1" s="1"/>
  <c r="J6" i="1" s="1"/>
  <c r="G14" i="1"/>
  <c r="G4" i="1"/>
  <c r="F4" i="1"/>
  <c r="H4" i="1" s="1"/>
  <c r="E4" i="1"/>
  <c r="F14" i="1"/>
  <c r="E14" i="1"/>
  <c r="I14" i="1" l="1"/>
  <c r="I5" i="1"/>
  <c r="J5" i="1" s="1"/>
  <c r="K9" i="1"/>
  <c r="I9" i="1"/>
  <c r="H9" i="1"/>
  <c r="H5" i="1"/>
  <c r="H14" i="1"/>
  <c r="K3" i="1"/>
  <c r="I4" i="1"/>
  <c r="J4" i="1" s="1"/>
  <c r="I8" i="1"/>
  <c r="J8" i="1" s="1"/>
  <c r="J10" i="1"/>
  <c r="D3" i="1"/>
  <c r="D4" i="1"/>
  <c r="K4" i="1" s="1"/>
  <c r="D5" i="1"/>
  <c r="K5" i="1" s="1"/>
  <c r="D6" i="1"/>
  <c r="K6" i="1" s="1"/>
  <c r="D7" i="1"/>
  <c r="K7" i="1" s="1"/>
  <c r="D8" i="1"/>
  <c r="K8" i="1" s="1"/>
  <c r="D9" i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2" i="1"/>
  <c r="K2" i="1" s="1"/>
  <c r="J9" i="1" l="1"/>
  <c r="J14" i="1"/>
</calcChain>
</file>

<file path=xl/sharedStrings.xml><?xml version="1.0" encoding="utf-8"?>
<sst xmlns="http://schemas.openxmlformats.org/spreadsheetml/2006/main" count="107" uniqueCount="41">
  <si>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</si>
  <si>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</si>
  <si>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</si>
  <si>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</si>
  <si>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</si>
  <si>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</si>
  <si>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</si>
  <si>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</si>
  <si>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</si>
  <si>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</si>
  <si>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</si>
  <si>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</si>
  <si>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</si>
  <si>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</si>
  <si>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</si>
  <si>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</si>
  <si>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</si>
  <si>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</si>
  <si>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</si>
  <si>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</si>
  <si>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</si>
  <si>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</si>
  <si>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</si>
  <si>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</si>
  <si>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</si>
  <si>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</si>
  <si>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</si>
  <si>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</si>
  <si>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</si>
  <si>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</si>
  <si>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</si>
  <si>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</si>
  <si>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</si>
  <si>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</si>
  <si>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</si>
  <si>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</si>
  <si>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Sagunto</t>
  </si>
  <si>
    <t>Nava</t>
  </si>
  <si>
    <t>Puerto Sagunto</t>
  </si>
  <si>
    <t>Temporada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</si>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</sst>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W17"/>
  <sheetViews>
    <sheetView tabSelected="1" workbookViewId="0">
      <pane ySplit="1" topLeftCell="A2" activePane="bottomLeft" state="frozen"/>
      <selection pane="bottomLeft" activeCell="B3" sqref="B3:B17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8" max="10" width="10.90625" style="1"/>
    <col min="11" max="11" width="11.1796875" style="1" bestFit="1" customWidth="1"/>
  </cols>
  <sheetData>
    <row r="1" spans="1:23" x14ac:dyDescent="0.35">
      <c r="A1" s="4" t="s">
        <v>21</v>
      </c>
      <c r="B1" s="4" t="s">
        <v>39</v>
      </c>
      <c r="C1" s="5" t="s">
        <v>23</v>
      </c>
      <c r="D1" s="4" t="s">
        <v>6</v>
      </c>
      <c r="E1" s="4" t="s">
        <v>1</v>
      </c>
      <c r="F1" s="4" t="s">
        <v>0</v>
      </c>
      <c r="G1" s="4" t="s">
        <v>22</v>
      </c>
      <c r="H1" s="5" t="s">
        <v>3</v>
      </c>
      <c r="I1" s="5" t="s">
        <v>20</v>
      </c>
      <c r="J1" s="5" t="s">
        <v>4</v>
      </c>
      <c r="K1" s="12" t="s">
        <v>5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30</v>
      </c>
      <c r="Q1" s="13" t="s">
        <v>33</v>
      </c>
      <c r="R1" s="13" t="s">
        <v>28</v>
      </c>
      <c r="S1" s="13" t="s">
        <v>31</v>
      </c>
      <c r="T1" s="13" t="s">
        <v>34</v>
      </c>
      <c r="U1" s="13" t="s">
        <v>29</v>
      </c>
      <c r="V1" s="13" t="s">
        <v>32</v>
      </c>
      <c r="W1" s="13" t="s">
        <v>35</v>
      </c>
    </row>
    <row r="2" spans="1:23" x14ac:dyDescent="0.35">
      <c r="A2" s="2" t="s">
        <v>7</v>
      </c>
      <c r="B2" s="2" t="s">
        <v>40</v>
      </c>
      <c r="C2" s="2">
        <v>4</v>
      </c>
      <c r="D2" s="2">
        <f>C2*60</f>
        <v>240</v>
      </c>
      <c r="E2" s="2">
        <f>45+26+46+41</f>
        <v>158</v>
      </c>
      <c r="F2" s="2">
        <f>26+26+18+24</f>
        <v>94</v>
      </c>
      <c r="G2" s="2">
        <f>70+34+65+60</f>
        <v>229</v>
      </c>
      <c r="H2" s="3">
        <f>50*(F2/G2)</f>
        <v>20.52401746724891</v>
      </c>
      <c r="I2" s="3">
        <f>50*(E2/G2)</f>
        <v>34.497816593886469</v>
      </c>
      <c r="J2" s="3">
        <f>I2-H2</f>
        <v>13.973799126637559</v>
      </c>
      <c r="K2" s="11">
        <f>G2/D2*60</f>
        <v>57.25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2" t="s">
        <v>9</v>
      </c>
      <c r="B3" s="14" t="s">
        <v>40</v>
      </c>
      <c r="C3" s="2">
        <v>3</v>
      </c>
      <c r="D3" s="2">
        <f>C3*60</f>
        <v>180</v>
      </c>
      <c r="E3" s="2">
        <f>23+26+34</f>
        <v>83</v>
      </c>
      <c r="F3" s="2">
        <f>23+26+34</f>
        <v>83</v>
      </c>
      <c r="G3" s="2">
        <f>46+49+51</f>
        <v>146</v>
      </c>
      <c r="H3" s="3">
        <f t="shared" ref="H3:H17" si="0">50*(F3/G3)</f>
        <v>28.424657534246577</v>
      </c>
      <c r="I3" s="3">
        <f t="shared" ref="I3:I17" si="1">50*(E3/G3)</f>
        <v>28.424657534246577</v>
      </c>
      <c r="J3" s="3">
        <f>I3-H3</f>
        <v>0</v>
      </c>
      <c r="K3" s="11">
        <f t="shared" ref="K3:K17" si="2">G3/D3*60</f>
        <v>48.666666666666664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2" t="s">
        <v>16</v>
      </c>
      <c r="B4" s="14" t="s">
        <v>40</v>
      </c>
      <c r="C4" s="2">
        <v>3</v>
      </c>
      <c r="D4" s="2">
        <f t="shared" ref="D4:D17" si="3">C4*60</f>
        <v>180</v>
      </c>
      <c r="E4" s="2">
        <f>26+34+31</f>
        <v>91</v>
      </c>
      <c r="F4" s="2">
        <f>26+29+27</f>
        <v>82</v>
      </c>
      <c r="G4" s="2">
        <f>33+52+44</f>
        <v>129</v>
      </c>
      <c r="H4" s="3">
        <f t="shared" si="0"/>
        <v>31.782945736434108</v>
      </c>
      <c r="I4" s="3">
        <f t="shared" si="1"/>
        <v>35.271317829457367</v>
      </c>
      <c r="J4" s="3">
        <f t="shared" ref="J4:J17" si="4">I4-H4</f>
        <v>3.4883720930232585</v>
      </c>
      <c r="K4" s="11">
        <f t="shared" si="2"/>
        <v>43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2" t="s">
        <v>19</v>
      </c>
      <c r="B5" s="14" t="s">
        <v>40</v>
      </c>
      <c r="C5" s="2">
        <v>4</v>
      </c>
      <c r="D5" s="2">
        <f t="shared" si="3"/>
        <v>240</v>
      </c>
      <c r="E5" s="2">
        <f>26+21+30+35</f>
        <v>112</v>
      </c>
      <c r="F5" s="2">
        <f>45+24+26+30</f>
        <v>125</v>
      </c>
      <c r="G5" s="2">
        <f>69+49+54+57</f>
        <v>229</v>
      </c>
      <c r="H5" s="3">
        <f t="shared" si="0"/>
        <v>27.292576419213976</v>
      </c>
      <c r="I5" s="3">
        <f t="shared" si="1"/>
        <v>24.454148471615721</v>
      </c>
      <c r="J5" s="3">
        <f t="shared" si="4"/>
        <v>-2.8384279475982552</v>
      </c>
      <c r="K5" s="11">
        <f t="shared" si="2"/>
        <v>57.25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2" t="s">
        <v>8</v>
      </c>
      <c r="B6" s="14" t="s">
        <v>40</v>
      </c>
      <c r="C6" s="2">
        <v>3</v>
      </c>
      <c r="D6" s="2">
        <f t="shared" si="3"/>
        <v>180</v>
      </c>
      <c r="E6" s="2">
        <f>25+30+32</f>
        <v>87</v>
      </c>
      <c r="F6" s="2">
        <f>30+30+31</f>
        <v>91</v>
      </c>
      <c r="G6" s="2">
        <f>55+30+46</f>
        <v>131</v>
      </c>
      <c r="H6" s="3">
        <f t="shared" si="0"/>
        <v>34.732824427480921</v>
      </c>
      <c r="I6" s="3">
        <f t="shared" si="1"/>
        <v>33.206106870229007</v>
      </c>
      <c r="J6" s="3">
        <f t="shared" si="4"/>
        <v>-1.5267175572519136</v>
      </c>
      <c r="K6" s="11">
        <f t="shared" si="2"/>
        <v>43.666666666666664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2" t="s">
        <v>11</v>
      </c>
      <c r="B7" s="14" t="s">
        <v>40</v>
      </c>
      <c r="C7" s="2">
        <v>3</v>
      </c>
      <c r="D7" s="2">
        <f t="shared" si="3"/>
        <v>180</v>
      </c>
      <c r="E7" s="2">
        <f>24+18+28</f>
        <v>70</v>
      </c>
      <c r="F7" s="2">
        <f>21+46+30</f>
        <v>97</v>
      </c>
      <c r="G7" s="2">
        <f>49+66+51</f>
        <v>166</v>
      </c>
      <c r="H7" s="3">
        <f t="shared" si="0"/>
        <v>29.216867469879521</v>
      </c>
      <c r="I7" s="3">
        <f t="shared" si="1"/>
        <v>21.084337349397593</v>
      </c>
      <c r="J7" s="3">
        <f t="shared" si="4"/>
        <v>-8.1325301204819276</v>
      </c>
      <c r="K7" s="11">
        <f t="shared" si="2"/>
        <v>55.333333333333336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2" t="s">
        <v>15</v>
      </c>
      <c r="B8" s="14" t="s">
        <v>40</v>
      </c>
      <c r="C8" s="2">
        <v>3</v>
      </c>
      <c r="D8" s="2">
        <f t="shared" si="3"/>
        <v>180</v>
      </c>
      <c r="E8" s="2">
        <f>32+30+22</f>
        <v>84</v>
      </c>
      <c r="F8" s="2">
        <f>29+30+24</f>
        <v>83</v>
      </c>
      <c r="G8" s="2">
        <f>55+30+41</f>
        <v>126</v>
      </c>
      <c r="H8" s="3">
        <f t="shared" si="0"/>
        <v>32.936507936507937</v>
      </c>
      <c r="I8" s="3">
        <f t="shared" si="1"/>
        <v>33.333333333333329</v>
      </c>
      <c r="J8" s="3">
        <f t="shared" si="4"/>
        <v>0.39682539682539186</v>
      </c>
      <c r="K8" s="11">
        <f t="shared" si="2"/>
        <v>42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2" t="s">
        <v>17</v>
      </c>
      <c r="B9" s="14" t="s">
        <v>40</v>
      </c>
      <c r="C9" s="2">
        <v>3</v>
      </c>
      <c r="D9" s="2">
        <f t="shared" si="3"/>
        <v>180</v>
      </c>
      <c r="E9" s="2">
        <f>26+29+24</f>
        <v>79</v>
      </c>
      <c r="F9" s="2">
        <f>20+34+41</f>
        <v>95</v>
      </c>
      <c r="G9" s="2">
        <f>44+51+59</f>
        <v>154</v>
      </c>
      <c r="H9" s="3">
        <f t="shared" si="0"/>
        <v>30.844155844155846</v>
      </c>
      <c r="I9" s="3">
        <f t="shared" si="1"/>
        <v>25.649350649350648</v>
      </c>
      <c r="J9" s="3">
        <f t="shared" si="4"/>
        <v>-5.1948051948051983</v>
      </c>
      <c r="K9" s="11">
        <f t="shared" si="2"/>
        <v>51.333333333333329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5">
      <c r="A10" s="2" t="s">
        <v>2</v>
      </c>
      <c r="B10" s="14" t="s">
        <v>40</v>
      </c>
      <c r="C10" s="2">
        <v>4</v>
      </c>
      <c r="D10" s="2">
        <f t="shared" si="3"/>
        <v>240</v>
      </c>
      <c r="E10" s="2">
        <f>37+26+30+32</f>
        <v>125</v>
      </c>
      <c r="F10" s="2">
        <f>29+30+28+24</f>
        <v>111</v>
      </c>
      <c r="G10" s="2">
        <f>49+55+51+53</f>
        <v>208</v>
      </c>
      <c r="H10" s="3">
        <f t="shared" si="0"/>
        <v>26.682692307692307</v>
      </c>
      <c r="I10" s="3">
        <f t="shared" si="1"/>
        <v>30.048076923076923</v>
      </c>
      <c r="J10" s="3">
        <f t="shared" si="4"/>
        <v>3.3653846153846168</v>
      </c>
      <c r="K10" s="11">
        <f t="shared" si="2"/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5">
      <c r="A11" s="2" t="s">
        <v>10</v>
      </c>
      <c r="B11" s="14" t="s">
        <v>40</v>
      </c>
      <c r="C11" s="2">
        <v>4</v>
      </c>
      <c r="D11" s="2">
        <f t="shared" si="3"/>
        <v>240</v>
      </c>
      <c r="E11" s="2">
        <f>23+24+31+37</f>
        <v>115</v>
      </c>
      <c r="F11" s="2">
        <f>23+22+32+26</f>
        <v>103</v>
      </c>
      <c r="G11" s="2">
        <f>45+47+46+51</f>
        <v>189</v>
      </c>
      <c r="H11" s="3">
        <f t="shared" si="0"/>
        <v>27.24867724867725</v>
      </c>
      <c r="I11" s="3">
        <f t="shared" si="1"/>
        <v>30.423280423280424</v>
      </c>
      <c r="J11" s="3">
        <f t="shared" si="4"/>
        <v>3.174603174603174</v>
      </c>
      <c r="K11" s="11">
        <f t="shared" si="2"/>
        <v>47.25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5">
      <c r="A12" s="2" t="s">
        <v>12</v>
      </c>
      <c r="B12" s="14" t="s">
        <v>40</v>
      </c>
      <c r="C12" s="2">
        <v>3</v>
      </c>
      <c r="D12" s="2">
        <f t="shared" si="3"/>
        <v>180</v>
      </c>
      <c r="E12" s="2">
        <f>30+26+34</f>
        <v>90</v>
      </c>
      <c r="F12" s="2">
        <f>22+26+34</f>
        <v>82</v>
      </c>
      <c r="G12" s="2">
        <f>51+52+53</f>
        <v>156</v>
      </c>
      <c r="H12" s="3">
        <f t="shared" si="0"/>
        <v>26.282051282051285</v>
      </c>
      <c r="I12" s="3">
        <f t="shared" si="1"/>
        <v>28.846153846153843</v>
      </c>
      <c r="J12" s="3">
        <f t="shared" si="4"/>
        <v>2.5641025641025585</v>
      </c>
      <c r="K12" s="11">
        <f t="shared" si="2"/>
        <v>52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5">
      <c r="A13" s="2" t="s">
        <v>37</v>
      </c>
      <c r="B13" s="14" t="s">
        <v>40</v>
      </c>
      <c r="C13" s="2">
        <v>3</v>
      </c>
      <c r="D13" s="2">
        <f t="shared" si="3"/>
        <v>180</v>
      </c>
      <c r="E13" s="2">
        <f>29+32+34</f>
        <v>95</v>
      </c>
      <c r="F13" s="2">
        <f>37+25+34</f>
        <v>96</v>
      </c>
      <c r="G13" s="2">
        <f>50+51+49</f>
        <v>150</v>
      </c>
      <c r="H13" s="3">
        <f t="shared" si="0"/>
        <v>32</v>
      </c>
      <c r="I13" s="3">
        <f t="shared" si="1"/>
        <v>31.666666666666664</v>
      </c>
      <c r="J13" s="3">
        <f t="shared" si="4"/>
        <v>-0.3333333333333357</v>
      </c>
      <c r="K13" s="11">
        <f t="shared" si="2"/>
        <v>50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5">
      <c r="A14" s="2" t="s">
        <v>14</v>
      </c>
      <c r="B14" s="14" t="s">
        <v>40</v>
      </c>
      <c r="C14" s="2">
        <v>3</v>
      </c>
      <c r="D14" s="2">
        <f t="shared" si="3"/>
        <v>180</v>
      </c>
      <c r="E14" s="2">
        <f>30+33+27</f>
        <v>90</v>
      </c>
      <c r="F14" s="2">
        <f>25+26+31</f>
        <v>82</v>
      </c>
      <c r="G14" s="2">
        <f>55+40+43</f>
        <v>138</v>
      </c>
      <c r="H14" s="3">
        <f t="shared" si="0"/>
        <v>29.710144927536231</v>
      </c>
      <c r="I14" s="3">
        <f t="shared" si="1"/>
        <v>32.608695652173914</v>
      </c>
      <c r="J14" s="3">
        <f t="shared" si="4"/>
        <v>2.8985507246376834</v>
      </c>
      <c r="K14" s="11">
        <f t="shared" si="2"/>
        <v>46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5">
      <c r="A15" s="2" t="s">
        <v>13</v>
      </c>
      <c r="B15" s="14" t="s">
        <v>40</v>
      </c>
      <c r="C15" s="2">
        <v>3</v>
      </c>
      <c r="D15" s="2">
        <f t="shared" si="3"/>
        <v>180</v>
      </c>
      <c r="E15" s="2">
        <f>29+22+34</f>
        <v>85</v>
      </c>
      <c r="F15" s="2">
        <f>32+24+34</f>
        <v>90</v>
      </c>
      <c r="G15" s="2">
        <f>56+47+53</f>
        <v>156</v>
      </c>
      <c r="H15" s="3">
        <f t="shared" si="0"/>
        <v>28.846153846153843</v>
      </c>
      <c r="I15" s="3">
        <f t="shared" si="1"/>
        <v>27.243589743589741</v>
      </c>
      <c r="J15" s="3">
        <f t="shared" si="4"/>
        <v>-1.6025641025641022</v>
      </c>
      <c r="K15" s="11">
        <f>G15/D15*60</f>
        <v>52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5">
      <c r="A16" s="2" t="s">
        <v>18</v>
      </c>
      <c r="B16" s="14" t="s">
        <v>40</v>
      </c>
      <c r="C16" s="2">
        <v>4</v>
      </c>
      <c r="D16" s="2">
        <f t="shared" si="3"/>
        <v>240</v>
      </c>
      <c r="E16" s="2">
        <f>22+25+30+24</f>
        <v>101</v>
      </c>
      <c r="F16" s="2">
        <f>30+32+35+32+53</f>
        <v>182</v>
      </c>
      <c r="G16" s="2">
        <f>52+51+57</f>
        <v>160</v>
      </c>
      <c r="H16" s="3">
        <f t="shared" si="0"/>
        <v>56.875</v>
      </c>
      <c r="I16" s="3">
        <f t="shared" si="1"/>
        <v>31.5625</v>
      </c>
      <c r="J16" s="3">
        <f t="shared" si="4"/>
        <v>-25.3125</v>
      </c>
      <c r="K16" s="11">
        <f>G16/D16*60</f>
        <v>40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5">
      <c r="A17" s="2" t="s">
        <v>38</v>
      </c>
      <c r="B17" s="14" t="s">
        <v>40</v>
      </c>
      <c r="C17" s="2">
        <v>4</v>
      </c>
      <c r="D17" s="2">
        <f t="shared" si="3"/>
        <v>240</v>
      </c>
      <c r="E17" s="2">
        <f>20+26+24+26</f>
        <v>96</v>
      </c>
      <c r="F17" s="2">
        <f>26+33+22+37</f>
        <v>118</v>
      </c>
      <c r="G17" s="2">
        <f>44+41+42+52</f>
        <v>179</v>
      </c>
      <c r="H17" s="3">
        <f t="shared" si="0"/>
        <v>32.960893854748605</v>
      </c>
      <c r="I17" s="3">
        <f t="shared" si="1"/>
        <v>26.815642458100559</v>
      </c>
      <c r="J17" s="3">
        <f t="shared" si="4"/>
        <v>-6.145251396648046</v>
      </c>
      <c r="K17" s="11">
        <f t="shared" si="2"/>
        <v>44.75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</sheetData>
  <autoFilter ref="A1:K1" xr:uid="{D8793165-F41C-4A48-8E11-2BE91AAADD35}">
    <sortState xmlns:xlrd2="http://schemas.microsoft.com/office/spreadsheetml/2017/richdata2" ref="A2:K18">
      <sortCondition descending="1" ref="I1"/>
    </sortState>
  </autoFilter>
  <sortState xmlns:xlrd2="http://schemas.microsoft.com/office/spreadsheetml/2017/richdata2" ref="A1:K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21</v>
      </c>
      <c r="B1" s="7" t="s">
        <v>23</v>
      </c>
      <c r="C1" s="7" t="s">
        <v>6</v>
      </c>
      <c r="D1" s="7" t="s">
        <v>1</v>
      </c>
      <c r="E1" s="7" t="s">
        <v>0</v>
      </c>
      <c r="F1" s="7" t="s">
        <v>22</v>
      </c>
      <c r="G1" s="7" t="s">
        <v>3</v>
      </c>
      <c r="H1" s="7" t="s">
        <v>20</v>
      </c>
      <c r="I1" s="7" t="s">
        <v>4</v>
      </c>
      <c r="J1" s="7" t="s">
        <v>5</v>
      </c>
    </row>
    <row r="2" spans="1:10" x14ac:dyDescent="0.35">
      <c r="A2" s="2" t="s">
        <v>9</v>
      </c>
      <c r="B2" s="2"/>
      <c r="C2" s="2"/>
      <c r="D2" s="2"/>
      <c r="E2" s="2"/>
      <c r="F2" s="2"/>
      <c r="G2" s="3"/>
      <c r="H2" s="3"/>
      <c r="I2" s="3"/>
      <c r="J2" s="3"/>
    </row>
    <row r="3" spans="1:10" x14ac:dyDescent="0.35">
      <c r="A3" s="2" t="s">
        <v>19</v>
      </c>
      <c r="B3" s="2"/>
      <c r="C3" s="2"/>
      <c r="D3" s="2"/>
      <c r="E3" s="2"/>
      <c r="F3" s="2"/>
      <c r="G3" s="3"/>
      <c r="H3" s="3"/>
      <c r="I3" s="3"/>
      <c r="J3" s="3"/>
    </row>
    <row r="4" spans="1:10" x14ac:dyDescent="0.35">
      <c r="A4" s="2" t="s">
        <v>7</v>
      </c>
      <c r="B4" s="2"/>
      <c r="C4" s="2"/>
      <c r="D4" s="2"/>
      <c r="E4" s="2"/>
      <c r="F4" s="2"/>
      <c r="G4" s="3"/>
      <c r="H4" s="3"/>
      <c r="I4" s="3"/>
      <c r="J4" s="3"/>
    </row>
    <row r="5" spans="1:10" x14ac:dyDescent="0.35">
      <c r="A5" s="2" t="s">
        <v>12</v>
      </c>
      <c r="B5" s="2"/>
      <c r="C5" s="2"/>
      <c r="D5" s="2"/>
      <c r="E5" s="2"/>
      <c r="F5" s="2"/>
      <c r="G5" s="3"/>
      <c r="H5" s="3"/>
      <c r="I5" s="3"/>
      <c r="J5" s="3"/>
    </row>
    <row r="6" spans="1:10" x14ac:dyDescent="0.35">
      <c r="A6" s="2" t="s">
        <v>13</v>
      </c>
      <c r="B6" s="2"/>
      <c r="C6" s="2"/>
      <c r="D6" s="2"/>
      <c r="E6" s="2"/>
      <c r="F6" s="2"/>
      <c r="G6" s="3"/>
      <c r="H6" s="3"/>
      <c r="I6" s="3"/>
      <c r="J6" s="3"/>
    </row>
    <row r="7" spans="1:10" x14ac:dyDescent="0.35">
      <c r="A7" s="2" t="s">
        <v>37</v>
      </c>
      <c r="B7" s="2"/>
      <c r="C7" s="2"/>
      <c r="D7" s="2"/>
      <c r="E7" s="2"/>
      <c r="F7" s="2"/>
      <c r="G7" s="3"/>
      <c r="H7" s="3"/>
      <c r="I7" s="3"/>
      <c r="J7" s="3"/>
    </row>
    <row r="8" spans="1:10" x14ac:dyDescent="0.35">
      <c r="A8" s="2" t="s">
        <v>11</v>
      </c>
      <c r="B8" s="2"/>
      <c r="C8" s="2"/>
      <c r="D8" s="2"/>
      <c r="E8" s="2"/>
      <c r="F8" s="2"/>
      <c r="G8" s="3"/>
      <c r="H8" s="3"/>
      <c r="I8" s="3"/>
      <c r="J8" s="3"/>
    </row>
    <row r="9" spans="1:10" x14ac:dyDescent="0.35">
      <c r="A9" s="2" t="s">
        <v>2</v>
      </c>
      <c r="B9" s="2"/>
      <c r="C9" s="2"/>
      <c r="D9" s="2"/>
      <c r="E9" s="2"/>
      <c r="F9" s="2"/>
      <c r="G9" s="3"/>
      <c r="H9" s="3"/>
      <c r="I9" s="3"/>
      <c r="J9" s="3"/>
    </row>
    <row r="10" spans="1:10" x14ac:dyDescent="0.35">
      <c r="A10" s="2" t="s">
        <v>36</v>
      </c>
      <c r="B10" s="2"/>
      <c r="C10" s="2"/>
      <c r="D10" s="2"/>
      <c r="E10" s="2"/>
      <c r="F10" s="2"/>
      <c r="G10" s="3"/>
      <c r="H10" s="3"/>
      <c r="I10" s="3"/>
      <c r="J10" s="3"/>
    </row>
    <row r="11" spans="1:10" x14ac:dyDescent="0.35">
      <c r="A11" s="2" t="s">
        <v>8</v>
      </c>
      <c r="B11" s="2"/>
      <c r="C11" s="2"/>
      <c r="D11" s="2"/>
      <c r="E11" s="2"/>
      <c r="F11" s="2"/>
      <c r="G11" s="3"/>
      <c r="H11" s="3"/>
      <c r="I11" s="3"/>
      <c r="J11" s="3"/>
    </row>
    <row r="12" spans="1:10" x14ac:dyDescent="0.35">
      <c r="A12" s="2" t="s">
        <v>16</v>
      </c>
      <c r="B12" s="2"/>
      <c r="C12" s="2"/>
      <c r="D12" s="2"/>
      <c r="E12" s="2"/>
      <c r="F12" s="2"/>
      <c r="G12" s="3"/>
      <c r="H12" s="3"/>
      <c r="I12" s="3"/>
      <c r="J12" s="3"/>
    </row>
    <row r="13" spans="1:10" x14ac:dyDescent="0.35">
      <c r="A13" s="2" t="s">
        <v>15</v>
      </c>
      <c r="B13" s="2"/>
      <c r="C13" s="2"/>
      <c r="D13" s="2"/>
      <c r="E13" s="2"/>
      <c r="F13" s="2"/>
      <c r="G13" s="3"/>
      <c r="H13" s="3"/>
      <c r="I13" s="3"/>
      <c r="J13" s="3"/>
    </row>
    <row r="14" spans="1:10" x14ac:dyDescent="0.35">
      <c r="A14" s="2" t="s">
        <v>10</v>
      </c>
      <c r="B14" s="2"/>
      <c r="C14" s="2"/>
      <c r="D14" s="2"/>
      <c r="E14" s="2"/>
      <c r="F14" s="2"/>
      <c r="G14" s="3"/>
      <c r="H14" s="3"/>
      <c r="I14" s="3"/>
      <c r="J14" s="3"/>
    </row>
    <row r="15" spans="1:10" x14ac:dyDescent="0.35">
      <c r="A15" s="2" t="s">
        <v>18</v>
      </c>
      <c r="B15" s="2"/>
      <c r="C15" s="2"/>
      <c r="D15" s="2"/>
      <c r="E15" s="2"/>
      <c r="F15" s="2"/>
      <c r="G15" s="3"/>
      <c r="H15" s="3"/>
      <c r="I15" s="3"/>
      <c r="J15" s="3"/>
    </row>
    <row r="16" spans="1:10" x14ac:dyDescent="0.35">
      <c r="A16" s="2" t="s">
        <v>17</v>
      </c>
      <c r="B16" s="2"/>
      <c r="C16" s="2"/>
      <c r="D16" s="2"/>
      <c r="E16" s="2"/>
      <c r="F16" s="2"/>
      <c r="G16" s="3"/>
      <c r="H16" s="3"/>
      <c r="I16" s="3"/>
      <c r="J16" s="3"/>
    </row>
    <row r="17" spans="1:10" x14ac:dyDescent="0.35">
      <c r="A17" s="2" t="s">
        <v>14</v>
      </c>
      <c r="B17" s="2"/>
      <c r="C17" s="2"/>
      <c r="D17" s="2"/>
      <c r="E17" s="2"/>
      <c r="F17" s="2"/>
      <c r="G17" s="3"/>
      <c r="H17" s="3"/>
      <c r="I17" s="3"/>
      <c r="J17" s="3"/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5" x14ac:dyDescent="0.35"/>
  <sheetData>
    <row r="1" spans="1:10" x14ac:dyDescent="0.35">
      <c r="A1" s="8" t="s">
        <v>21</v>
      </c>
      <c r="B1" s="9" t="s">
        <v>23</v>
      </c>
      <c r="C1" s="8" t="s">
        <v>6</v>
      </c>
      <c r="D1" s="8" t="s">
        <v>1</v>
      </c>
      <c r="E1" s="8" t="s">
        <v>0</v>
      </c>
      <c r="F1" s="8" t="s">
        <v>22</v>
      </c>
      <c r="G1" s="9" t="s">
        <v>3</v>
      </c>
      <c r="H1" s="9" t="s">
        <v>20</v>
      </c>
      <c r="I1" s="9" t="s">
        <v>4</v>
      </c>
      <c r="J1" s="10" t="s">
        <v>5</v>
      </c>
    </row>
    <row r="2" spans="1:10" x14ac:dyDescent="0.35">
      <c r="A2" s="2" t="s">
        <v>7</v>
      </c>
      <c r="B2" s="2"/>
      <c r="C2" s="2"/>
      <c r="D2" s="2"/>
      <c r="E2" s="2"/>
      <c r="F2" s="2"/>
      <c r="G2" s="3"/>
      <c r="H2" s="3"/>
      <c r="I2" s="3"/>
      <c r="J2" s="11"/>
    </row>
    <row r="3" spans="1:10" x14ac:dyDescent="0.35">
      <c r="A3" s="2" t="s">
        <v>16</v>
      </c>
      <c r="B3" s="2"/>
      <c r="C3" s="2"/>
      <c r="D3" s="2"/>
      <c r="E3" s="2"/>
      <c r="F3" s="2"/>
      <c r="G3" s="3"/>
      <c r="H3" s="3"/>
      <c r="I3" s="3"/>
      <c r="J3" s="11"/>
    </row>
    <row r="4" spans="1:10" x14ac:dyDescent="0.35">
      <c r="A4" s="2" t="s">
        <v>2</v>
      </c>
      <c r="B4" s="2"/>
      <c r="C4" s="2"/>
      <c r="D4" s="2"/>
      <c r="E4" s="2"/>
      <c r="F4" s="2"/>
      <c r="G4" s="3"/>
      <c r="H4" s="3"/>
      <c r="I4" s="3"/>
      <c r="J4" s="11"/>
    </row>
    <row r="5" spans="1:10" x14ac:dyDescent="0.35">
      <c r="A5" s="2" t="s">
        <v>11</v>
      </c>
      <c r="B5" s="2"/>
      <c r="C5" s="2"/>
      <c r="D5" s="2"/>
      <c r="E5" s="2"/>
      <c r="F5" s="2"/>
      <c r="G5" s="3"/>
      <c r="H5" s="3"/>
      <c r="I5" s="3"/>
      <c r="J5" s="11"/>
    </row>
    <row r="6" spans="1:10" x14ac:dyDescent="0.35">
      <c r="A6" s="2" t="s">
        <v>15</v>
      </c>
      <c r="B6" s="2"/>
      <c r="C6" s="2"/>
      <c r="D6" s="2"/>
      <c r="E6" s="2"/>
      <c r="F6" s="2"/>
      <c r="G6" s="3"/>
      <c r="H6" s="3"/>
      <c r="I6" s="3"/>
      <c r="J6" s="11"/>
    </row>
    <row r="7" spans="1:10" x14ac:dyDescent="0.35">
      <c r="A7" s="2" t="s">
        <v>9</v>
      </c>
      <c r="B7" s="2"/>
      <c r="C7" s="2"/>
      <c r="D7" s="2"/>
      <c r="E7" s="2"/>
      <c r="F7" s="2"/>
      <c r="G7" s="3"/>
      <c r="H7" s="3"/>
      <c r="I7" s="3"/>
      <c r="J7" s="11"/>
    </row>
    <row r="8" spans="1:10" x14ac:dyDescent="0.35">
      <c r="A8" s="2" t="s">
        <v>12</v>
      </c>
      <c r="B8" s="2"/>
      <c r="C8" s="2"/>
      <c r="D8" s="2"/>
      <c r="E8" s="2"/>
      <c r="F8" s="2"/>
      <c r="G8" s="3"/>
      <c r="H8" s="3"/>
      <c r="I8" s="3"/>
      <c r="J8" s="11"/>
    </row>
    <row r="9" spans="1:10" x14ac:dyDescent="0.35">
      <c r="A9" s="2" t="s">
        <v>18</v>
      </c>
      <c r="B9" s="2"/>
      <c r="C9" s="2"/>
      <c r="D9" s="2"/>
      <c r="E9" s="2"/>
      <c r="F9" s="2"/>
      <c r="G9" s="3"/>
      <c r="H9" s="3"/>
      <c r="I9" s="3"/>
      <c r="J9" s="11"/>
    </row>
    <row r="10" spans="1:10" x14ac:dyDescent="0.35">
      <c r="A10" s="2" t="s">
        <v>8</v>
      </c>
      <c r="B10" s="2"/>
      <c r="C10" s="2"/>
      <c r="D10" s="2"/>
      <c r="E10" s="2"/>
      <c r="F10" s="2"/>
      <c r="G10" s="3"/>
      <c r="H10" s="3"/>
      <c r="I10" s="3"/>
      <c r="J10" s="11"/>
    </row>
    <row r="11" spans="1:10" x14ac:dyDescent="0.35">
      <c r="A11" s="2" t="s">
        <v>17</v>
      </c>
      <c r="B11" s="2"/>
      <c r="C11" s="2"/>
      <c r="D11" s="2"/>
      <c r="E11" s="2"/>
      <c r="F11" s="2"/>
      <c r="G11" s="3"/>
      <c r="H11" s="3"/>
      <c r="I11" s="3"/>
      <c r="J11" s="11"/>
    </row>
    <row r="12" spans="1:10" x14ac:dyDescent="0.35">
      <c r="A12" s="2" t="s">
        <v>10</v>
      </c>
      <c r="B12" s="2"/>
      <c r="C12" s="2"/>
      <c r="D12" s="2"/>
      <c r="E12" s="2"/>
      <c r="F12" s="2"/>
      <c r="G12" s="3"/>
      <c r="H12" s="3"/>
      <c r="I12" s="3"/>
      <c r="J12" s="11"/>
    </row>
    <row r="13" spans="1:10" x14ac:dyDescent="0.35">
      <c r="A13" s="2" t="s">
        <v>19</v>
      </c>
      <c r="B13" s="2"/>
      <c r="C13" s="2"/>
      <c r="D13" s="2"/>
      <c r="E13" s="2"/>
      <c r="F13" s="2"/>
      <c r="G13" s="3"/>
      <c r="H13" s="3"/>
      <c r="I13" s="3"/>
      <c r="J13" s="11"/>
    </row>
    <row r="14" spans="1:10" x14ac:dyDescent="0.35">
      <c r="A14" s="2" t="s">
        <v>14</v>
      </c>
      <c r="B14" s="2"/>
      <c r="C14" s="2"/>
      <c r="D14" s="2"/>
      <c r="E14" s="2"/>
      <c r="F14" s="2"/>
      <c r="G14" s="3"/>
      <c r="H14" s="3"/>
      <c r="I14" s="3"/>
      <c r="J14" s="11"/>
    </row>
    <row r="15" spans="1:10" x14ac:dyDescent="0.35">
      <c r="A15" s="2" t="s">
        <v>13</v>
      </c>
      <c r="B15" s="2"/>
      <c r="C15" s="2"/>
      <c r="D15" s="2"/>
      <c r="E15" s="2"/>
      <c r="F15" s="2"/>
      <c r="G15" s="3"/>
      <c r="H15" s="3"/>
      <c r="I15" s="3"/>
      <c r="J15" s="11"/>
    </row>
    <row r="16" spans="1:10" x14ac:dyDescent="0.35">
      <c r="A16" s="2" t="s">
        <v>37</v>
      </c>
      <c r="B16" s="2"/>
      <c r="C16" s="2"/>
      <c r="D16" s="2"/>
      <c r="E16" s="2"/>
      <c r="F16" s="2"/>
      <c r="G16" s="3"/>
      <c r="H16" s="3"/>
      <c r="I16" s="3"/>
      <c r="J16" s="11"/>
    </row>
    <row r="17" spans="1:10" x14ac:dyDescent="0.35">
      <c r="A17" s="2" t="s">
        <v>36</v>
      </c>
      <c r="B17" s="2"/>
      <c r="C17" s="2"/>
      <c r="D17" s="2"/>
      <c r="E17" s="2"/>
      <c r="F17" s="2"/>
      <c r="G17" s="3"/>
      <c r="H17" s="3"/>
      <c r="I17" s="3"/>
      <c r="J17" s="11"/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23-24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2023-09-30T14:22:37Z</dcterms:modified>
</cp:coreProperties>
</file>