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Sports Data Analyst\Sports Data Analytics\Asobal\"/>
    </mc:Choice>
  </mc:AlternateContent>
  <xr:revisionPtr revIDLastSave="0" documentId="13_ncr:1_{550B17FE-82A2-4759-8679-C176B8D56C35}" xr6:coauthVersionLast="47" xr6:coauthVersionMax="47" xr10:uidLastSave="{00000000-0000-0000-0000-000000000000}"/>
  <bookViews>
    <workbookView xWindow="-110" yWindow="-110" windowWidth="19420" windowHeight="10300" xr2:uid="{9CC28150-FA58-44FB-844A-E3B9466F6A40}"/>
  </bookViews>
  <sheets>
    <sheet name="Asobal 23-24" sheetId="1" r:id="rId1"/>
    <sheet name="1era Vuelta" sheetId="2" r:id="rId2"/>
    <sheet name="2na Vuelta" sheetId="3" r:id="rId3"/>
  </sheets>
  <definedNames>
    <definedName name="_xlnm._FilterDatabase" localSheetId="1" hidden="1">'1era Vuelta'!$A$1:$J$1</definedName>
    <definedName name="_xlnm._FilterDatabase" localSheetId="2" hidden="1">'2na Vuelta'!$A$1:$J$1</definedName>
    <definedName name="_xlnm._FilterDatabase" localSheetId="0" hidden="1">'Asobal 23-24'!$A$1:$R$17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E7" i="1"/>
  <c r="F17" i="1"/>
  <c r="E17" i="1"/>
  <c r="E11" i="1"/>
  <c r="F11" i="1"/>
  <c r="F16" i="1"/>
  <c r="E16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3" i="1"/>
  <c r="R4" i="1"/>
  <c r="R2" i="1"/>
  <c r="O2" i="1"/>
  <c r="O17" i="1"/>
  <c r="L17" i="1"/>
  <c r="I17" i="1"/>
  <c r="O16" i="1"/>
  <c r="L16" i="1"/>
  <c r="I16" i="1"/>
  <c r="O15" i="1"/>
  <c r="L15" i="1"/>
  <c r="I15" i="1"/>
  <c r="O14" i="1"/>
  <c r="L14" i="1"/>
  <c r="I14" i="1"/>
  <c r="O13" i="1"/>
  <c r="L13" i="1"/>
  <c r="I13" i="1"/>
  <c r="O12" i="1"/>
  <c r="L12" i="1"/>
  <c r="I12" i="1"/>
  <c r="O11" i="1"/>
  <c r="L11" i="1"/>
  <c r="I11" i="1"/>
  <c r="O10" i="1"/>
  <c r="L10" i="1"/>
  <c r="I10" i="1"/>
  <c r="O9" i="1"/>
  <c r="L9" i="1"/>
  <c r="I9" i="1"/>
  <c r="O8" i="1"/>
  <c r="L8" i="1"/>
  <c r="I8" i="1"/>
  <c r="O7" i="1"/>
  <c r="L7" i="1"/>
  <c r="I7" i="1"/>
  <c r="O6" i="1"/>
  <c r="L6" i="1"/>
  <c r="I6" i="1"/>
  <c r="O5" i="1"/>
  <c r="L5" i="1"/>
  <c r="I5" i="1"/>
  <c r="O4" i="1"/>
  <c r="L4" i="1"/>
  <c r="I4" i="1"/>
  <c r="O3" i="1"/>
  <c r="L3" i="1"/>
  <c r="I3" i="1"/>
  <c r="L2" i="1"/>
  <c r="I2" i="1"/>
  <c r="F5" i="1"/>
  <c r="E5" i="1"/>
  <c r="F14" i="1"/>
  <c r="E14" i="1"/>
  <c r="F12" i="1"/>
  <c r="E12" i="1"/>
  <c r="F9" i="1"/>
  <c r="E9" i="1"/>
  <c r="F2" i="1"/>
  <c r="E2" i="1"/>
  <c r="F8" i="1"/>
  <c r="E8" i="1"/>
  <c r="F3" i="1"/>
  <c r="E3" i="1"/>
  <c r="F6" i="1"/>
  <c r="E6" i="1"/>
  <c r="F13" i="1"/>
  <c r="E13" i="1"/>
  <c r="F10" i="1"/>
  <c r="E10" i="1"/>
  <c r="F4" i="1"/>
  <c r="E4" i="1"/>
  <c r="F15" i="1"/>
  <c r="E15" i="1"/>
  <c r="D2" i="1" l="1"/>
  <c r="D10" i="1"/>
  <c r="D3" i="1"/>
  <c r="D9" i="1"/>
  <c r="D7" i="1"/>
  <c r="D11" i="1"/>
  <c r="D16" i="1"/>
  <c r="D8" i="1"/>
  <c r="D13" i="1"/>
  <c r="D5" i="1"/>
  <c r="D12" i="1"/>
  <c r="D17" i="1"/>
  <c r="D6" i="1"/>
  <c r="D15" i="1"/>
  <c r="D14" i="1"/>
  <c r="D4" i="1"/>
</calcChain>
</file>

<file path=xl/sharedStrings.xml><?xml version="1.0" encoding="utf-8"?>
<sst xmlns="http://schemas.openxmlformats.org/spreadsheetml/2006/main" count="102" uniqueCount="41">
  <si>
    <t>GC</t>
  </si>
  <si>
    <t>GF</t>
  </si>
  <si>
    <t>Granollers</t>
  </si>
  <si>
    <t>DefRt</t>
  </si>
  <si>
    <t>NetRt</t>
  </si>
  <si>
    <t>Pace</t>
  </si>
  <si>
    <t>Min</t>
  </si>
  <si>
    <t>Barça</t>
  </si>
  <si>
    <t>Huesca</t>
  </si>
  <si>
    <t>Ademar</t>
  </si>
  <si>
    <t>Puente Genil</t>
  </si>
  <si>
    <t>Cuenca</t>
  </si>
  <si>
    <t>Benidorm</t>
  </si>
  <si>
    <t>Cangas</t>
  </si>
  <si>
    <t>Valladolid</t>
  </si>
  <si>
    <t>Logroño</t>
  </si>
  <si>
    <t>Irun</t>
  </si>
  <si>
    <t>Torrelavega</t>
  </si>
  <si>
    <t>Sinfín</t>
  </si>
  <si>
    <t>Anaitasuna</t>
  </si>
  <si>
    <t>OffRt</t>
  </si>
  <si>
    <t>Equipo</t>
  </si>
  <si>
    <t>Pos</t>
  </si>
  <si>
    <t>PJ</t>
  </si>
  <si>
    <t>L6GTeam</t>
  </si>
  <si>
    <t>L6STeam</t>
  </si>
  <si>
    <t>L6PTeam</t>
  </si>
  <si>
    <t>L7GTeam</t>
  </si>
  <si>
    <t>L9GTeam</t>
  </si>
  <si>
    <t>LCGTeam</t>
  </si>
  <si>
    <t>L7STeam</t>
  </si>
  <si>
    <t>L9STeam</t>
  </si>
  <si>
    <t>LCSTeam</t>
  </si>
  <si>
    <t>L7PTeam</t>
  </si>
  <si>
    <t>L9PTeam</t>
  </si>
  <si>
    <t>LCPTeam</t>
  </si>
  <si>
    <t>Sagunto</t>
  </si>
  <si>
    <t>Nava</t>
  </si>
  <si>
    <t>Puerto Sagunto</t>
  </si>
  <si>
    <t>Temporada</t>
  </si>
  <si>
    <t>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</si>
</sst>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3" borderId="2" xfId="0" applyNumberFormat="1" applyFill="1" applyBorder="1"/>
    <xf numFmtId="0" fontId="0" fillId="4" borderId="1" xfId="0" applyFill="1" applyBorder="1"/>
    <xf numFmtId="2" fontId="0" fillId="4" borderId="1" xfId="0" applyNumberFormat="1" applyFill="1" applyBorder="1"/>
    <xf numFmtId="2" fontId="0" fillId="4" borderId="3" xfId="0" applyNumberFormat="1" applyFill="1" applyBorder="1"/>
    <xf numFmtId="2" fontId="0" fillId="0" borderId="3" xfId="0" applyNumberFormat="1" applyBorder="1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3165-F41C-4A48-8E11-2BE91AAADD35}">
  <dimension ref="A1:S36"/>
  <sheetViews>
    <sheetView tabSelected="1" workbookViewId="0">
      <pane xSplit="1" topLeftCell="B1" activePane="topRight" state="frozen"/>
      <selection pane="topRight" activeCell="G19" sqref="G19"/>
    </sheetView>
  </sheetViews>
  <sheetFormatPr baseColWidth="10" defaultRowHeight="14.5" x14ac:dyDescent="0.35"/>
  <cols>
    <col min="1" max="1" width="11.36328125" bestFit="1" customWidth="1"/>
    <col min="2" max="2" width="11.36328125" customWidth="1"/>
  </cols>
  <sheetData>
    <row r="1" spans="1:18" x14ac:dyDescent="0.35">
      <c r="A1" s="3" t="s">
        <v>21</v>
      </c>
      <c r="B1" s="3" t="s">
        <v>39</v>
      </c>
      <c r="C1" s="4" t="s">
        <v>23</v>
      </c>
      <c r="D1" s="3" t="s">
        <v>6</v>
      </c>
      <c r="E1" s="3" t="s">
        <v>1</v>
      </c>
      <c r="F1" s="3" t="s">
        <v>0</v>
      </c>
      <c r="G1" s="11" t="s">
        <v>24</v>
      </c>
      <c r="H1" s="11" t="s">
        <v>25</v>
      </c>
      <c r="I1" s="11" t="s">
        <v>26</v>
      </c>
      <c r="J1" s="11" t="s">
        <v>27</v>
      </c>
      <c r="K1" s="11" t="s">
        <v>30</v>
      </c>
      <c r="L1" s="11" t="s">
        <v>33</v>
      </c>
      <c r="M1" s="11" t="s">
        <v>28</v>
      </c>
      <c r="N1" s="11" t="s">
        <v>31</v>
      </c>
      <c r="O1" s="11" t="s">
        <v>34</v>
      </c>
      <c r="P1" s="11" t="s">
        <v>29</v>
      </c>
      <c r="Q1" s="11" t="s">
        <v>32</v>
      </c>
      <c r="R1" s="11" t="s">
        <v>35</v>
      </c>
    </row>
    <row r="2" spans="1:18" x14ac:dyDescent="0.35">
      <c r="A2" s="1" t="s">
        <v>9</v>
      </c>
      <c r="B2" s="1" t="s">
        <v>40</v>
      </c>
      <c r="C2" s="1">
        <v>5</v>
      </c>
      <c r="D2" s="1">
        <f t="shared" ref="D2:D17" si="0">C2*60</f>
        <v>300</v>
      </c>
      <c r="E2" s="1">
        <f>23+26+34+25+29</f>
        <v>137</v>
      </c>
      <c r="F2" s="1">
        <f>23+26+34+28+29</f>
        <v>140</v>
      </c>
      <c r="G2" s="1">
        <v>75</v>
      </c>
      <c r="H2" s="1">
        <v>107</v>
      </c>
      <c r="I2" s="2">
        <f>G2/H2</f>
        <v>0.7009345794392523</v>
      </c>
      <c r="J2" s="1">
        <v>13</v>
      </c>
      <c r="K2" s="1">
        <v>23</v>
      </c>
      <c r="L2" s="2">
        <f>J2/K2</f>
        <v>0.56521739130434778</v>
      </c>
      <c r="M2" s="1">
        <v>25</v>
      </c>
      <c r="N2" s="1">
        <v>44</v>
      </c>
      <c r="O2" s="2">
        <f>M2/N2</f>
        <v>0.56818181818181823</v>
      </c>
      <c r="P2" s="1">
        <v>20</v>
      </c>
      <c r="Q2" s="1">
        <v>24</v>
      </c>
      <c r="R2" s="2">
        <f>P2/Q2</f>
        <v>0.83333333333333337</v>
      </c>
    </row>
    <row r="3" spans="1:18" x14ac:dyDescent="0.35">
      <c r="A3" s="1" t="s">
        <v>19</v>
      </c>
      <c r="B3" s="1" t="s">
        <v>40</v>
      </c>
      <c r="C3" s="1">
        <v>6</v>
      </c>
      <c r="D3" s="1">
        <f t="shared" si="0"/>
        <v>360</v>
      </c>
      <c r="E3" s="1">
        <f>26+21+30+35+28+31</f>
        <v>171</v>
      </c>
      <c r="F3" s="1">
        <f>45+24+26+30+25+32</f>
        <v>182</v>
      </c>
      <c r="G3" s="1">
        <v>114</v>
      </c>
      <c r="H3" s="1">
        <v>167</v>
      </c>
      <c r="I3" s="2">
        <f t="shared" ref="I3:I17" si="1">G3/H3</f>
        <v>0.68263473053892221</v>
      </c>
      <c r="J3" s="1">
        <v>18</v>
      </c>
      <c r="K3" s="1">
        <v>20</v>
      </c>
      <c r="L3" s="2">
        <f t="shared" ref="L3:L17" si="2">J3/K3</f>
        <v>0.9</v>
      </c>
      <c r="M3" s="1">
        <v>34</v>
      </c>
      <c r="N3" s="1">
        <v>66</v>
      </c>
      <c r="O3" s="2">
        <f t="shared" ref="O3:O17" si="3">M3/N3</f>
        <v>0.51515151515151514</v>
      </c>
      <c r="P3" s="1">
        <v>22</v>
      </c>
      <c r="Q3" s="1">
        <v>24</v>
      </c>
      <c r="R3" s="2">
        <f t="shared" ref="R3:R17" si="4">P3/Q3</f>
        <v>0.91666666666666663</v>
      </c>
    </row>
    <row r="4" spans="1:18" x14ac:dyDescent="0.35">
      <c r="A4" s="1" t="s">
        <v>7</v>
      </c>
      <c r="B4" s="1" t="s">
        <v>40</v>
      </c>
      <c r="C4" s="1">
        <v>7</v>
      </c>
      <c r="D4" s="1">
        <f t="shared" si="0"/>
        <v>420</v>
      </c>
      <c r="E4" s="1">
        <f>45+26+46+41+42+38+40</f>
        <v>278</v>
      </c>
      <c r="F4" s="1">
        <f>26+26+18+24+31+29+23</f>
        <v>177</v>
      </c>
      <c r="G4" s="1">
        <v>165</v>
      </c>
      <c r="H4" s="1">
        <v>216</v>
      </c>
      <c r="I4" s="2">
        <f t="shared" si="1"/>
        <v>0.76388888888888884</v>
      </c>
      <c r="J4" s="1">
        <v>28</v>
      </c>
      <c r="K4" s="1">
        <v>32</v>
      </c>
      <c r="L4" s="2">
        <f t="shared" si="2"/>
        <v>0.875</v>
      </c>
      <c r="M4" s="1">
        <v>73</v>
      </c>
      <c r="N4" s="1">
        <v>109</v>
      </c>
      <c r="O4" s="2">
        <f t="shared" si="3"/>
        <v>0.66972477064220182</v>
      </c>
      <c r="P4" s="1">
        <v>69</v>
      </c>
      <c r="Q4" s="1">
        <v>99</v>
      </c>
      <c r="R4" s="2">
        <f t="shared" si="4"/>
        <v>0.69696969696969702</v>
      </c>
    </row>
    <row r="5" spans="1:18" x14ac:dyDescent="0.35">
      <c r="A5" s="1" t="s">
        <v>12</v>
      </c>
      <c r="B5" s="1" t="s">
        <v>40</v>
      </c>
      <c r="C5" s="1">
        <v>5</v>
      </c>
      <c r="D5" s="1">
        <f t="shared" si="0"/>
        <v>300</v>
      </c>
      <c r="E5" s="1">
        <f>30+26+34+26+27</f>
        <v>143</v>
      </c>
      <c r="F5" s="1">
        <f>22+26+34+26+24</f>
        <v>132</v>
      </c>
      <c r="G5" s="1">
        <v>101</v>
      </c>
      <c r="H5" s="1">
        <v>141</v>
      </c>
      <c r="I5" s="2">
        <f t="shared" si="1"/>
        <v>0.71631205673758869</v>
      </c>
      <c r="J5" s="1">
        <v>14</v>
      </c>
      <c r="K5" s="1">
        <v>16</v>
      </c>
      <c r="L5" s="2">
        <f t="shared" si="2"/>
        <v>0.875</v>
      </c>
      <c r="M5" s="1">
        <v>28</v>
      </c>
      <c r="N5" s="1">
        <v>66</v>
      </c>
      <c r="O5" s="2">
        <f t="shared" si="3"/>
        <v>0.42424242424242425</v>
      </c>
      <c r="P5" s="1">
        <v>27</v>
      </c>
      <c r="Q5" s="1">
        <v>31</v>
      </c>
      <c r="R5" s="2">
        <f t="shared" si="4"/>
        <v>0.87096774193548387</v>
      </c>
    </row>
    <row r="6" spans="1:18" x14ac:dyDescent="0.35">
      <c r="A6" s="1" t="s">
        <v>13</v>
      </c>
      <c r="B6" s="1" t="s">
        <v>40</v>
      </c>
      <c r="C6" s="1">
        <v>5</v>
      </c>
      <c r="D6" s="1">
        <f t="shared" si="0"/>
        <v>300</v>
      </c>
      <c r="E6" s="1">
        <f>29+22+34+29+32</f>
        <v>146</v>
      </c>
      <c r="F6" s="1">
        <f>32+24+34+29+31</f>
        <v>150</v>
      </c>
      <c r="G6" s="1">
        <v>97</v>
      </c>
      <c r="H6" s="1">
        <v>130</v>
      </c>
      <c r="I6" s="2">
        <f t="shared" si="1"/>
        <v>0.74615384615384617</v>
      </c>
      <c r="J6" s="1">
        <v>28</v>
      </c>
      <c r="K6" s="1">
        <v>37</v>
      </c>
      <c r="L6" s="2">
        <f t="shared" si="2"/>
        <v>0.7567567567567568</v>
      </c>
      <c r="M6" s="1">
        <v>31</v>
      </c>
      <c r="N6" s="1">
        <v>63</v>
      </c>
      <c r="O6" s="2">
        <f t="shared" si="3"/>
        <v>0.49206349206349204</v>
      </c>
      <c r="P6" s="1">
        <v>21</v>
      </c>
      <c r="Q6" s="1">
        <v>27</v>
      </c>
      <c r="R6" s="2">
        <f t="shared" si="4"/>
        <v>0.77777777777777779</v>
      </c>
    </row>
    <row r="7" spans="1:18" x14ac:dyDescent="0.35">
      <c r="A7" s="1" t="s">
        <v>11</v>
      </c>
      <c r="B7" s="1" t="s">
        <v>40</v>
      </c>
      <c r="C7" s="1">
        <v>6</v>
      </c>
      <c r="D7" s="1">
        <f t="shared" si="0"/>
        <v>360</v>
      </c>
      <c r="E7" s="1">
        <f>24+18+28+28+33+26</f>
        <v>157</v>
      </c>
      <c r="F7" s="1">
        <f>21+46+30+34+24+29</f>
        <v>184</v>
      </c>
      <c r="G7" s="1">
        <v>88</v>
      </c>
      <c r="H7" s="1">
        <v>127</v>
      </c>
      <c r="I7" s="2">
        <f t="shared" si="1"/>
        <v>0.69291338582677164</v>
      </c>
      <c r="J7" s="1">
        <v>13</v>
      </c>
      <c r="K7" s="1">
        <v>15</v>
      </c>
      <c r="L7" s="2">
        <f t="shared" si="2"/>
        <v>0.8666666666666667</v>
      </c>
      <c r="M7" s="1">
        <v>42</v>
      </c>
      <c r="N7" s="1">
        <v>80</v>
      </c>
      <c r="O7" s="2">
        <f t="shared" si="3"/>
        <v>0.52500000000000002</v>
      </c>
      <c r="P7" s="1">
        <v>31</v>
      </c>
      <c r="Q7" s="1">
        <v>33</v>
      </c>
      <c r="R7" s="2">
        <f t="shared" si="4"/>
        <v>0.93939393939393945</v>
      </c>
    </row>
    <row r="8" spans="1:18" x14ac:dyDescent="0.35">
      <c r="A8" s="1" t="s">
        <v>2</v>
      </c>
      <c r="B8" s="1" t="s">
        <v>40</v>
      </c>
      <c r="C8" s="1">
        <v>6</v>
      </c>
      <c r="D8" s="1">
        <f t="shared" si="0"/>
        <v>360</v>
      </c>
      <c r="E8" s="1">
        <f>37+26+30+32+23+29</f>
        <v>177</v>
      </c>
      <c r="F8" s="1">
        <f>29+30+28+24+40+29</f>
        <v>180</v>
      </c>
      <c r="G8" s="1">
        <v>78</v>
      </c>
      <c r="H8" s="1">
        <v>116</v>
      </c>
      <c r="I8" s="2">
        <f t="shared" si="1"/>
        <v>0.67241379310344829</v>
      </c>
      <c r="J8" s="1">
        <v>9</v>
      </c>
      <c r="K8" s="1">
        <v>14</v>
      </c>
      <c r="L8" s="2">
        <f t="shared" si="2"/>
        <v>0.6428571428571429</v>
      </c>
      <c r="M8" s="1">
        <v>42</v>
      </c>
      <c r="N8" s="1">
        <v>75</v>
      </c>
      <c r="O8" s="2">
        <f t="shared" si="3"/>
        <v>0.56000000000000005</v>
      </c>
      <c r="P8" s="1">
        <v>15</v>
      </c>
      <c r="Q8" s="1">
        <v>21</v>
      </c>
      <c r="R8" s="2">
        <f t="shared" si="4"/>
        <v>0.7142857142857143</v>
      </c>
    </row>
    <row r="9" spans="1:18" x14ac:dyDescent="0.35">
      <c r="A9" s="1" t="s">
        <v>8</v>
      </c>
      <c r="B9" s="1" t="s">
        <v>40</v>
      </c>
      <c r="C9" s="1">
        <v>5</v>
      </c>
      <c r="D9" s="1">
        <f t="shared" si="0"/>
        <v>300</v>
      </c>
      <c r="E9" s="1">
        <f>25+30+32+26+35</f>
        <v>148</v>
      </c>
      <c r="F9" s="1">
        <f>30+30+31+26+28</f>
        <v>145</v>
      </c>
      <c r="G9" s="1">
        <v>102</v>
      </c>
      <c r="H9" s="1">
        <v>154</v>
      </c>
      <c r="I9" s="2">
        <f t="shared" si="1"/>
        <v>0.66233766233766234</v>
      </c>
      <c r="J9" s="1">
        <v>16</v>
      </c>
      <c r="K9" s="1">
        <v>25</v>
      </c>
      <c r="L9" s="2">
        <f t="shared" si="2"/>
        <v>0.64</v>
      </c>
      <c r="M9" s="1">
        <v>54</v>
      </c>
      <c r="N9" s="1">
        <v>106</v>
      </c>
      <c r="O9" s="2">
        <f t="shared" si="3"/>
        <v>0.50943396226415094</v>
      </c>
      <c r="P9" s="1">
        <v>29</v>
      </c>
      <c r="Q9" s="1">
        <v>37</v>
      </c>
      <c r="R9" s="2">
        <f t="shared" si="4"/>
        <v>0.78378378378378377</v>
      </c>
    </row>
    <row r="10" spans="1:18" x14ac:dyDescent="0.35">
      <c r="A10" s="1" t="s">
        <v>16</v>
      </c>
      <c r="B10" s="1" t="s">
        <v>40</v>
      </c>
      <c r="C10" s="1">
        <v>5</v>
      </c>
      <c r="D10" s="1">
        <f t="shared" si="0"/>
        <v>300</v>
      </c>
      <c r="E10" s="1">
        <f>26+34+31+28+37</f>
        <v>156</v>
      </c>
      <c r="F10" s="1">
        <f>26+29+27+27+19</f>
        <v>128</v>
      </c>
      <c r="G10" s="1">
        <v>67</v>
      </c>
      <c r="H10" s="1">
        <v>106</v>
      </c>
      <c r="I10" s="2">
        <f t="shared" si="1"/>
        <v>0.63207547169811318</v>
      </c>
      <c r="J10" s="1">
        <v>3</v>
      </c>
      <c r="K10" s="1">
        <v>4</v>
      </c>
      <c r="L10" s="2">
        <f t="shared" si="2"/>
        <v>0.75</v>
      </c>
      <c r="M10" s="1">
        <v>47</v>
      </c>
      <c r="N10" s="1">
        <v>76</v>
      </c>
      <c r="O10" s="2">
        <f t="shared" si="3"/>
        <v>0.61842105263157898</v>
      </c>
      <c r="P10" s="1">
        <v>9</v>
      </c>
      <c r="Q10" s="1">
        <v>9</v>
      </c>
      <c r="R10" s="2">
        <f t="shared" si="4"/>
        <v>1</v>
      </c>
    </row>
    <row r="11" spans="1:18" x14ac:dyDescent="0.35">
      <c r="A11" s="1" t="s">
        <v>15</v>
      </c>
      <c r="B11" s="1" t="s">
        <v>40</v>
      </c>
      <c r="C11" s="1">
        <v>6</v>
      </c>
      <c r="D11" s="1">
        <f t="shared" si="0"/>
        <v>360</v>
      </c>
      <c r="E11" s="1">
        <f>32+30+22+27+29+33</f>
        <v>173</v>
      </c>
      <c r="F11" s="1">
        <f>29+30+24+28+38+26</f>
        <v>175</v>
      </c>
      <c r="G11" s="1">
        <v>84</v>
      </c>
      <c r="H11" s="1">
        <v>125</v>
      </c>
      <c r="I11" s="2">
        <f t="shared" si="1"/>
        <v>0.67200000000000004</v>
      </c>
      <c r="J11" s="1">
        <v>8</v>
      </c>
      <c r="K11" s="1">
        <v>15</v>
      </c>
      <c r="L11" s="2">
        <f t="shared" si="2"/>
        <v>0.53333333333333333</v>
      </c>
      <c r="M11" s="1">
        <v>45</v>
      </c>
      <c r="N11" s="1">
        <v>84</v>
      </c>
      <c r="O11" s="2">
        <f t="shared" si="3"/>
        <v>0.5357142857142857</v>
      </c>
      <c r="P11" s="1">
        <v>16</v>
      </c>
      <c r="Q11" s="1">
        <v>20</v>
      </c>
      <c r="R11" s="2">
        <f t="shared" si="4"/>
        <v>0.8</v>
      </c>
    </row>
    <row r="12" spans="1:18" x14ac:dyDescent="0.35">
      <c r="A12" s="1" t="s">
        <v>37</v>
      </c>
      <c r="B12" s="1" t="s">
        <v>40</v>
      </c>
      <c r="C12" s="1">
        <v>5</v>
      </c>
      <c r="D12" s="1">
        <f t="shared" si="0"/>
        <v>300</v>
      </c>
      <c r="E12" s="1">
        <f>29+32+34+29+28</f>
        <v>152</v>
      </c>
      <c r="F12" s="1">
        <f>37+25+34+29+35</f>
        <v>160</v>
      </c>
      <c r="G12" s="1">
        <v>90</v>
      </c>
      <c r="H12" s="1">
        <v>123</v>
      </c>
      <c r="I12" s="2">
        <f t="shared" si="1"/>
        <v>0.73170731707317072</v>
      </c>
      <c r="J12" s="1">
        <v>13</v>
      </c>
      <c r="K12" s="1">
        <v>16</v>
      </c>
      <c r="L12" s="2">
        <f t="shared" si="2"/>
        <v>0.8125</v>
      </c>
      <c r="M12" s="1">
        <v>37</v>
      </c>
      <c r="N12" s="1">
        <v>88</v>
      </c>
      <c r="O12" s="2">
        <f t="shared" si="3"/>
        <v>0.42045454545454547</v>
      </c>
      <c r="P12" s="1">
        <v>31</v>
      </c>
      <c r="Q12" s="1">
        <v>39</v>
      </c>
      <c r="R12" s="2">
        <f t="shared" si="4"/>
        <v>0.79487179487179482</v>
      </c>
    </row>
    <row r="13" spans="1:18" x14ac:dyDescent="0.35">
      <c r="A13" s="1" t="s">
        <v>10</v>
      </c>
      <c r="B13" s="1" t="s">
        <v>40</v>
      </c>
      <c r="C13" s="1">
        <v>5</v>
      </c>
      <c r="D13" s="1">
        <f t="shared" si="0"/>
        <v>300</v>
      </c>
      <c r="E13" s="1">
        <f>23+24+31+37+19</f>
        <v>134</v>
      </c>
      <c r="F13" s="1">
        <f>23+22+32+26+37</f>
        <v>140</v>
      </c>
      <c r="G13" s="1">
        <v>78</v>
      </c>
      <c r="H13" s="1">
        <v>119</v>
      </c>
      <c r="I13" s="2">
        <f t="shared" si="1"/>
        <v>0.65546218487394958</v>
      </c>
      <c r="J13" s="1">
        <v>13</v>
      </c>
      <c r="K13" s="1">
        <v>19</v>
      </c>
      <c r="L13" s="2">
        <f t="shared" si="2"/>
        <v>0.68421052631578949</v>
      </c>
      <c r="M13" s="1">
        <v>43</v>
      </c>
      <c r="N13" s="1">
        <v>91</v>
      </c>
      <c r="O13" s="2">
        <f t="shared" si="3"/>
        <v>0.47252747252747251</v>
      </c>
      <c r="P13" s="1">
        <v>19</v>
      </c>
      <c r="Q13" s="1">
        <v>27</v>
      </c>
      <c r="R13" s="2">
        <f t="shared" si="4"/>
        <v>0.70370370370370372</v>
      </c>
    </row>
    <row r="14" spans="1:18" x14ac:dyDescent="0.35">
      <c r="A14" s="1" t="s">
        <v>38</v>
      </c>
      <c r="B14" s="1" t="s">
        <v>40</v>
      </c>
      <c r="C14" s="1">
        <v>5</v>
      </c>
      <c r="D14" s="1">
        <f t="shared" si="0"/>
        <v>300</v>
      </c>
      <c r="E14" s="1">
        <f>20+26+24+26+24</f>
        <v>120</v>
      </c>
      <c r="F14" s="1">
        <f>26+33+22+37+27</f>
        <v>145</v>
      </c>
      <c r="G14" s="1">
        <v>63</v>
      </c>
      <c r="H14" s="1">
        <v>116</v>
      </c>
      <c r="I14" s="2">
        <f t="shared" si="1"/>
        <v>0.5431034482758621</v>
      </c>
      <c r="J14" s="1">
        <v>13</v>
      </c>
      <c r="K14" s="1">
        <v>17</v>
      </c>
      <c r="L14" s="2">
        <f t="shared" si="2"/>
        <v>0.76470588235294112</v>
      </c>
      <c r="M14" s="1">
        <v>41</v>
      </c>
      <c r="N14" s="1">
        <v>90</v>
      </c>
      <c r="O14" s="2">
        <f t="shared" si="3"/>
        <v>0.45555555555555555</v>
      </c>
      <c r="P14" s="1">
        <v>15</v>
      </c>
      <c r="Q14" s="1">
        <v>27</v>
      </c>
      <c r="R14" s="2">
        <f t="shared" si="4"/>
        <v>0.55555555555555558</v>
      </c>
    </row>
    <row r="15" spans="1:18" x14ac:dyDescent="0.35">
      <c r="A15" s="1" t="s">
        <v>18</v>
      </c>
      <c r="B15" s="1" t="s">
        <v>40</v>
      </c>
      <c r="C15" s="1">
        <v>5</v>
      </c>
      <c r="D15" s="1">
        <f t="shared" si="0"/>
        <v>300</v>
      </c>
      <c r="E15" s="1">
        <f>22+25+30+24+24</f>
        <v>125</v>
      </c>
      <c r="F15" s="1">
        <f>30+32+35+32+53+33</f>
        <v>215</v>
      </c>
      <c r="G15" s="1">
        <v>53</v>
      </c>
      <c r="H15" s="1">
        <v>77</v>
      </c>
      <c r="I15" s="2">
        <f t="shared" si="1"/>
        <v>0.68831168831168832</v>
      </c>
      <c r="J15" s="1">
        <v>10</v>
      </c>
      <c r="K15" s="1">
        <v>13</v>
      </c>
      <c r="L15" s="2">
        <f t="shared" si="2"/>
        <v>0.76923076923076927</v>
      </c>
      <c r="M15" s="1">
        <v>51</v>
      </c>
      <c r="N15" s="1">
        <v>101</v>
      </c>
      <c r="O15" s="2">
        <f t="shared" si="3"/>
        <v>0.50495049504950495</v>
      </c>
      <c r="P15" s="1">
        <v>12</v>
      </c>
      <c r="Q15" s="1">
        <v>14</v>
      </c>
      <c r="R15" s="2">
        <f t="shared" si="4"/>
        <v>0.8571428571428571</v>
      </c>
    </row>
    <row r="16" spans="1:18" x14ac:dyDescent="0.35">
      <c r="A16" s="1" t="s">
        <v>17</v>
      </c>
      <c r="B16" s="1" t="s">
        <v>40</v>
      </c>
      <c r="C16" s="1">
        <v>6</v>
      </c>
      <c r="D16" s="1">
        <f t="shared" si="0"/>
        <v>360</v>
      </c>
      <c r="E16" s="1">
        <f>26+29+24+34+26+26</f>
        <v>165</v>
      </c>
      <c r="F16" s="1">
        <f>20+34+41+28+28+33</f>
        <v>184</v>
      </c>
      <c r="G16" s="1">
        <v>97</v>
      </c>
      <c r="H16" s="1">
        <v>141</v>
      </c>
      <c r="I16" s="2">
        <f t="shared" si="1"/>
        <v>0.68794326241134751</v>
      </c>
      <c r="J16" s="1">
        <v>15</v>
      </c>
      <c r="K16" s="1">
        <v>18</v>
      </c>
      <c r="L16" s="2">
        <f t="shared" si="2"/>
        <v>0.83333333333333337</v>
      </c>
      <c r="M16" s="1">
        <v>22</v>
      </c>
      <c r="N16" s="1">
        <v>57</v>
      </c>
      <c r="O16" s="2">
        <f t="shared" si="3"/>
        <v>0.38596491228070173</v>
      </c>
      <c r="P16" s="1">
        <v>31</v>
      </c>
      <c r="Q16" s="1">
        <v>39</v>
      </c>
      <c r="R16" s="2">
        <f t="shared" si="4"/>
        <v>0.79487179487179482</v>
      </c>
    </row>
    <row r="17" spans="1:19" x14ac:dyDescent="0.35">
      <c r="A17" s="1" t="s">
        <v>14</v>
      </c>
      <c r="B17" s="1" t="s">
        <v>40</v>
      </c>
      <c r="C17" s="1">
        <v>6</v>
      </c>
      <c r="D17" s="1">
        <f t="shared" si="0"/>
        <v>360</v>
      </c>
      <c r="E17" s="1">
        <f>30+33+27+31+28+29</f>
        <v>178</v>
      </c>
      <c r="F17" s="1">
        <f>25+26+31+42+26+26</f>
        <v>176</v>
      </c>
      <c r="G17" s="1">
        <v>89</v>
      </c>
      <c r="H17" s="1">
        <v>128</v>
      </c>
      <c r="I17" s="2">
        <f t="shared" si="1"/>
        <v>0.6953125</v>
      </c>
      <c r="J17" s="1">
        <v>20</v>
      </c>
      <c r="K17" s="1">
        <v>29</v>
      </c>
      <c r="L17" s="2">
        <f t="shared" si="2"/>
        <v>0.68965517241379315</v>
      </c>
      <c r="M17" s="1">
        <v>37</v>
      </c>
      <c r="N17" s="1">
        <v>63</v>
      </c>
      <c r="O17" s="2">
        <f t="shared" si="3"/>
        <v>0.58730158730158732</v>
      </c>
      <c r="P17" s="1">
        <v>21</v>
      </c>
      <c r="Q17" s="1">
        <v>27</v>
      </c>
      <c r="R17" s="2">
        <f t="shared" si="4"/>
        <v>0.77777777777777779</v>
      </c>
    </row>
    <row r="20" spans="1:19" x14ac:dyDescent="0.35">
      <c r="G20" s="12"/>
      <c r="H20" s="12"/>
      <c r="I20" s="12"/>
      <c r="J20" s="13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35">
      <c r="J21" s="14"/>
      <c r="M21" s="14"/>
      <c r="P21" s="14"/>
    </row>
    <row r="22" spans="1:19" x14ac:dyDescent="0.35">
      <c r="J22" s="14"/>
      <c r="M22" s="14"/>
      <c r="P22" s="14"/>
    </row>
    <row r="23" spans="1:19" x14ac:dyDescent="0.35">
      <c r="J23" s="14"/>
      <c r="M23" s="14"/>
      <c r="P23" s="14"/>
    </row>
    <row r="24" spans="1:19" x14ac:dyDescent="0.35">
      <c r="J24" s="14"/>
      <c r="M24" s="14"/>
      <c r="P24" s="14"/>
    </row>
    <row r="25" spans="1:19" x14ac:dyDescent="0.35">
      <c r="J25" s="14"/>
      <c r="M25" s="14"/>
      <c r="P25" s="14"/>
    </row>
    <row r="26" spans="1:19" x14ac:dyDescent="0.35">
      <c r="J26" s="14"/>
      <c r="M26" s="14"/>
      <c r="P26" s="14"/>
    </row>
    <row r="27" spans="1:19" x14ac:dyDescent="0.35">
      <c r="J27" s="14"/>
      <c r="M27" s="14"/>
      <c r="P27" s="14"/>
    </row>
    <row r="28" spans="1:19" x14ac:dyDescent="0.35">
      <c r="J28" s="14"/>
      <c r="M28" s="14"/>
      <c r="P28" s="14"/>
    </row>
    <row r="29" spans="1:19" x14ac:dyDescent="0.35">
      <c r="J29" s="14"/>
      <c r="M29" s="14"/>
      <c r="P29" s="14"/>
    </row>
    <row r="30" spans="1:19" x14ac:dyDescent="0.35">
      <c r="J30" s="14"/>
      <c r="M30" s="14"/>
      <c r="P30" s="14"/>
    </row>
    <row r="31" spans="1:19" x14ac:dyDescent="0.35">
      <c r="J31" s="14"/>
      <c r="M31" s="14"/>
      <c r="P31" s="14"/>
    </row>
    <row r="32" spans="1:19" x14ac:dyDescent="0.35">
      <c r="J32" s="14"/>
      <c r="M32" s="14"/>
      <c r="P32" s="14"/>
    </row>
    <row r="33" spans="10:16" x14ac:dyDescent="0.35">
      <c r="J33" s="14"/>
      <c r="M33" s="14"/>
      <c r="P33" s="14"/>
    </row>
    <row r="34" spans="10:16" x14ac:dyDescent="0.35">
      <c r="J34" s="14"/>
      <c r="M34" s="14"/>
      <c r="P34" s="14"/>
    </row>
    <row r="35" spans="10:16" x14ac:dyDescent="0.35">
      <c r="J35" s="14"/>
      <c r="M35" s="14"/>
      <c r="P35" s="14"/>
    </row>
    <row r="36" spans="10:16" x14ac:dyDescent="0.35">
      <c r="J36" s="14"/>
      <c r="M36" s="14"/>
      <c r="P36" s="14"/>
    </row>
  </sheetData>
  <autoFilter ref="A1:R17" xr:uid="{D8793165-F41C-4A48-8E11-2BE91AAADD35}"/>
  <sortState xmlns:xlrd2="http://schemas.microsoft.com/office/spreadsheetml/2017/richdata2" ref="A2:R17">
    <sortCondition ref="A1:A1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ECC0-8CBF-4C07-B8AF-D698F51DE225}">
  <dimension ref="A1:J17"/>
  <sheetViews>
    <sheetView workbookViewId="0">
      <pane ySplit="1" topLeftCell="A2" activePane="bottomLeft" state="frozen"/>
      <selection pane="bottomLeft" activeCell="A11" sqref="A11"/>
    </sheetView>
  </sheetViews>
  <sheetFormatPr baseColWidth="10" defaultRowHeight="14.5" x14ac:dyDescent="0.35"/>
  <cols>
    <col min="1" max="1" width="13.1796875" bestFit="1" customWidth="1"/>
  </cols>
  <sheetData>
    <row r="1" spans="1:10" x14ac:dyDescent="0.35">
      <c r="A1" s="5" t="s">
        <v>21</v>
      </c>
      <c r="B1" s="6" t="s">
        <v>23</v>
      </c>
      <c r="C1" s="6" t="s">
        <v>6</v>
      </c>
      <c r="D1" s="6" t="s">
        <v>1</v>
      </c>
      <c r="E1" s="6" t="s">
        <v>0</v>
      </c>
      <c r="F1" s="6" t="s">
        <v>22</v>
      </c>
      <c r="G1" s="6" t="s">
        <v>3</v>
      </c>
      <c r="H1" s="6" t="s">
        <v>20</v>
      </c>
      <c r="I1" s="6" t="s">
        <v>4</v>
      </c>
      <c r="J1" s="6" t="s">
        <v>5</v>
      </c>
    </row>
    <row r="2" spans="1:10" x14ac:dyDescent="0.35">
      <c r="A2" s="1" t="s">
        <v>9</v>
      </c>
      <c r="B2" s="1"/>
      <c r="C2" s="1"/>
      <c r="D2" s="1"/>
      <c r="E2" s="1"/>
      <c r="F2" s="1"/>
      <c r="G2" s="2"/>
      <c r="H2" s="2"/>
      <c r="I2" s="2"/>
      <c r="J2" s="2"/>
    </row>
    <row r="3" spans="1:10" x14ac:dyDescent="0.35">
      <c r="A3" s="1" t="s">
        <v>19</v>
      </c>
      <c r="B3" s="1"/>
      <c r="C3" s="1"/>
      <c r="D3" s="1"/>
      <c r="E3" s="1"/>
      <c r="F3" s="1"/>
      <c r="G3" s="2"/>
      <c r="H3" s="2"/>
      <c r="I3" s="2"/>
      <c r="J3" s="2"/>
    </row>
    <row r="4" spans="1:10" x14ac:dyDescent="0.35">
      <c r="A4" s="1" t="s">
        <v>7</v>
      </c>
      <c r="B4" s="1"/>
      <c r="C4" s="1"/>
      <c r="D4" s="1"/>
      <c r="E4" s="1"/>
      <c r="F4" s="1"/>
      <c r="G4" s="2"/>
      <c r="H4" s="2"/>
      <c r="I4" s="2"/>
      <c r="J4" s="2"/>
    </row>
    <row r="5" spans="1:10" x14ac:dyDescent="0.35">
      <c r="A5" s="1" t="s">
        <v>12</v>
      </c>
      <c r="B5" s="1"/>
      <c r="C5" s="1"/>
      <c r="D5" s="1"/>
      <c r="E5" s="1"/>
      <c r="F5" s="1"/>
      <c r="G5" s="2"/>
      <c r="H5" s="2"/>
      <c r="I5" s="2"/>
      <c r="J5" s="2"/>
    </row>
    <row r="6" spans="1:10" x14ac:dyDescent="0.35">
      <c r="A6" s="1" t="s">
        <v>13</v>
      </c>
      <c r="B6" s="1"/>
      <c r="C6" s="1"/>
      <c r="D6" s="1"/>
      <c r="E6" s="1"/>
      <c r="F6" s="1"/>
      <c r="G6" s="2"/>
      <c r="H6" s="2"/>
      <c r="I6" s="2"/>
      <c r="J6" s="2"/>
    </row>
    <row r="7" spans="1:10" x14ac:dyDescent="0.35">
      <c r="A7" s="1" t="s">
        <v>37</v>
      </c>
      <c r="B7" s="1"/>
      <c r="C7" s="1"/>
      <c r="D7" s="1"/>
      <c r="E7" s="1"/>
      <c r="F7" s="1"/>
      <c r="G7" s="2"/>
      <c r="H7" s="2"/>
      <c r="I7" s="2"/>
      <c r="J7" s="2"/>
    </row>
    <row r="8" spans="1:10" x14ac:dyDescent="0.35">
      <c r="A8" s="1" t="s">
        <v>11</v>
      </c>
      <c r="B8" s="1"/>
      <c r="C8" s="1"/>
      <c r="D8" s="1"/>
      <c r="E8" s="1"/>
      <c r="F8" s="1"/>
      <c r="G8" s="2"/>
      <c r="H8" s="2"/>
      <c r="I8" s="2"/>
      <c r="J8" s="2"/>
    </row>
    <row r="9" spans="1:10" x14ac:dyDescent="0.35">
      <c r="A9" s="1" t="s">
        <v>2</v>
      </c>
      <c r="B9" s="1"/>
      <c r="C9" s="1"/>
      <c r="D9" s="1"/>
      <c r="E9" s="1"/>
      <c r="F9" s="1"/>
      <c r="G9" s="2"/>
      <c r="H9" s="2"/>
      <c r="I9" s="2"/>
      <c r="J9" s="2"/>
    </row>
    <row r="10" spans="1:10" x14ac:dyDescent="0.35">
      <c r="A10" s="1" t="s">
        <v>36</v>
      </c>
      <c r="B10" s="1"/>
      <c r="C10" s="1"/>
      <c r="D10" s="1"/>
      <c r="E10" s="1"/>
      <c r="F10" s="1"/>
      <c r="G10" s="2"/>
      <c r="H10" s="2"/>
      <c r="I10" s="2"/>
      <c r="J10" s="2"/>
    </row>
    <row r="11" spans="1:10" x14ac:dyDescent="0.35">
      <c r="A11" s="1" t="s">
        <v>8</v>
      </c>
      <c r="B11" s="1"/>
      <c r="C11" s="1"/>
      <c r="D11" s="1"/>
      <c r="E11" s="1"/>
      <c r="F11" s="1"/>
      <c r="G11" s="2"/>
      <c r="H11" s="2"/>
      <c r="I11" s="2"/>
      <c r="J11" s="2"/>
    </row>
    <row r="12" spans="1:10" x14ac:dyDescent="0.35">
      <c r="A12" s="1" t="s">
        <v>16</v>
      </c>
      <c r="B12" s="1"/>
      <c r="C12" s="1"/>
      <c r="D12" s="1"/>
      <c r="E12" s="1"/>
      <c r="F12" s="1"/>
      <c r="G12" s="2"/>
      <c r="H12" s="2"/>
      <c r="I12" s="2"/>
      <c r="J12" s="2"/>
    </row>
    <row r="13" spans="1:10" x14ac:dyDescent="0.35">
      <c r="A13" s="1" t="s">
        <v>15</v>
      </c>
      <c r="B13" s="1"/>
      <c r="C13" s="1"/>
      <c r="D13" s="1"/>
      <c r="E13" s="1"/>
      <c r="F13" s="1"/>
      <c r="G13" s="2"/>
      <c r="H13" s="2"/>
      <c r="I13" s="2"/>
      <c r="J13" s="2"/>
    </row>
    <row r="14" spans="1:10" x14ac:dyDescent="0.35">
      <c r="A14" s="1" t="s">
        <v>10</v>
      </c>
      <c r="B14" s="1"/>
      <c r="C14" s="1"/>
      <c r="D14" s="1"/>
      <c r="E14" s="1"/>
      <c r="F14" s="1"/>
      <c r="G14" s="2"/>
      <c r="H14" s="2"/>
      <c r="I14" s="2"/>
      <c r="J14" s="2"/>
    </row>
    <row r="15" spans="1:10" x14ac:dyDescent="0.35">
      <c r="A15" s="1" t="s">
        <v>18</v>
      </c>
      <c r="B15" s="1"/>
      <c r="C15" s="1"/>
      <c r="D15" s="1"/>
      <c r="E15" s="1"/>
      <c r="F15" s="1"/>
      <c r="G15" s="2"/>
      <c r="H15" s="2"/>
      <c r="I15" s="2"/>
      <c r="J15" s="2"/>
    </row>
    <row r="16" spans="1:10" x14ac:dyDescent="0.35">
      <c r="A16" s="1" t="s">
        <v>17</v>
      </c>
      <c r="B16" s="1"/>
      <c r="C16" s="1"/>
      <c r="D16" s="1"/>
      <c r="E16" s="1"/>
      <c r="F16" s="1"/>
      <c r="G16" s="2"/>
      <c r="H16" s="2"/>
      <c r="I16" s="2"/>
      <c r="J16" s="2"/>
    </row>
    <row r="17" spans="1:10" x14ac:dyDescent="0.35">
      <c r="A17" s="1" t="s">
        <v>14</v>
      </c>
      <c r="B17" s="1"/>
      <c r="C17" s="1"/>
      <c r="D17" s="1"/>
      <c r="E17" s="1"/>
      <c r="F17" s="1"/>
      <c r="G17" s="2"/>
      <c r="H17" s="2"/>
      <c r="I17" s="2"/>
      <c r="J17" s="2"/>
    </row>
  </sheetData>
  <autoFilter ref="A1:J1" xr:uid="{38D5ECC0-8CBF-4C07-B8AF-D698F51DE225}">
    <sortState xmlns:xlrd2="http://schemas.microsoft.com/office/spreadsheetml/2017/richdata2" ref="A2:J18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94BD-7017-468B-86E2-170DDB2BBFF3}">
  <dimension ref="A1:J17"/>
  <sheetViews>
    <sheetView workbookViewId="0">
      <pane ySplit="1" topLeftCell="A2" activePane="bottomLeft" state="frozen"/>
      <selection pane="bottomLeft" activeCell="A18" sqref="A18"/>
    </sheetView>
  </sheetViews>
  <sheetFormatPr baseColWidth="10" defaultRowHeight="14.5" x14ac:dyDescent="0.35"/>
  <sheetData>
    <row r="1" spans="1:10" x14ac:dyDescent="0.35">
      <c r="A1" s="7" t="s">
        <v>21</v>
      </c>
      <c r="B1" s="8" t="s">
        <v>23</v>
      </c>
      <c r="C1" s="7" t="s">
        <v>6</v>
      </c>
      <c r="D1" s="7" t="s">
        <v>1</v>
      </c>
      <c r="E1" s="7" t="s">
        <v>0</v>
      </c>
      <c r="F1" s="7" t="s">
        <v>22</v>
      </c>
      <c r="G1" s="8" t="s">
        <v>3</v>
      </c>
      <c r="H1" s="8" t="s">
        <v>20</v>
      </c>
      <c r="I1" s="8" t="s">
        <v>4</v>
      </c>
      <c r="J1" s="9" t="s">
        <v>5</v>
      </c>
    </row>
    <row r="2" spans="1:10" x14ac:dyDescent="0.35">
      <c r="A2" s="1" t="s">
        <v>7</v>
      </c>
      <c r="B2" s="1"/>
      <c r="C2" s="1"/>
      <c r="D2" s="1"/>
      <c r="E2" s="1"/>
      <c r="F2" s="1"/>
      <c r="G2" s="2"/>
      <c r="H2" s="2"/>
      <c r="I2" s="2"/>
      <c r="J2" s="10"/>
    </row>
    <row r="3" spans="1:10" x14ac:dyDescent="0.35">
      <c r="A3" s="1" t="s">
        <v>16</v>
      </c>
      <c r="B3" s="1"/>
      <c r="C3" s="1"/>
      <c r="D3" s="1"/>
      <c r="E3" s="1"/>
      <c r="F3" s="1"/>
      <c r="G3" s="2"/>
      <c r="H3" s="2"/>
      <c r="I3" s="2"/>
      <c r="J3" s="10"/>
    </row>
    <row r="4" spans="1:10" x14ac:dyDescent="0.35">
      <c r="A4" s="1" t="s">
        <v>2</v>
      </c>
      <c r="B4" s="1"/>
      <c r="C4" s="1"/>
      <c r="D4" s="1"/>
      <c r="E4" s="1"/>
      <c r="F4" s="1"/>
      <c r="G4" s="2"/>
      <c r="H4" s="2"/>
      <c r="I4" s="2"/>
      <c r="J4" s="10"/>
    </row>
    <row r="5" spans="1:10" x14ac:dyDescent="0.35">
      <c r="A5" s="1" t="s">
        <v>11</v>
      </c>
      <c r="B5" s="1"/>
      <c r="C5" s="1"/>
      <c r="D5" s="1"/>
      <c r="E5" s="1"/>
      <c r="F5" s="1"/>
      <c r="G5" s="2"/>
      <c r="H5" s="2"/>
      <c r="I5" s="2"/>
      <c r="J5" s="10"/>
    </row>
    <row r="6" spans="1:10" x14ac:dyDescent="0.35">
      <c r="A6" s="1" t="s">
        <v>15</v>
      </c>
      <c r="B6" s="1"/>
      <c r="C6" s="1"/>
      <c r="D6" s="1"/>
      <c r="E6" s="1"/>
      <c r="F6" s="1"/>
      <c r="G6" s="2"/>
      <c r="H6" s="2"/>
      <c r="I6" s="2"/>
      <c r="J6" s="10"/>
    </row>
    <row r="7" spans="1:10" x14ac:dyDescent="0.35">
      <c r="A7" s="1" t="s">
        <v>9</v>
      </c>
      <c r="B7" s="1"/>
      <c r="C7" s="1"/>
      <c r="D7" s="1"/>
      <c r="E7" s="1"/>
      <c r="F7" s="1"/>
      <c r="G7" s="2"/>
      <c r="H7" s="2"/>
      <c r="I7" s="2"/>
      <c r="J7" s="10"/>
    </row>
    <row r="8" spans="1:10" x14ac:dyDescent="0.35">
      <c r="A8" s="1" t="s">
        <v>12</v>
      </c>
      <c r="B8" s="1"/>
      <c r="C8" s="1"/>
      <c r="D8" s="1"/>
      <c r="E8" s="1"/>
      <c r="F8" s="1"/>
      <c r="G8" s="2"/>
      <c r="H8" s="2"/>
      <c r="I8" s="2"/>
      <c r="J8" s="10"/>
    </row>
    <row r="9" spans="1:10" x14ac:dyDescent="0.35">
      <c r="A9" s="1" t="s">
        <v>18</v>
      </c>
      <c r="B9" s="1"/>
      <c r="C9" s="1"/>
      <c r="D9" s="1"/>
      <c r="E9" s="1"/>
      <c r="F9" s="1"/>
      <c r="G9" s="2"/>
      <c r="H9" s="2"/>
      <c r="I9" s="2"/>
      <c r="J9" s="10"/>
    </row>
    <row r="10" spans="1:10" x14ac:dyDescent="0.35">
      <c r="A10" s="1" t="s">
        <v>8</v>
      </c>
      <c r="B10" s="1"/>
      <c r="C10" s="1"/>
      <c r="D10" s="1"/>
      <c r="E10" s="1"/>
      <c r="F10" s="1"/>
      <c r="G10" s="2"/>
      <c r="H10" s="2"/>
      <c r="I10" s="2"/>
      <c r="J10" s="10"/>
    </row>
    <row r="11" spans="1:10" x14ac:dyDescent="0.35">
      <c r="A11" s="1" t="s">
        <v>17</v>
      </c>
      <c r="B11" s="1"/>
      <c r="C11" s="1"/>
      <c r="D11" s="1"/>
      <c r="E11" s="1"/>
      <c r="F11" s="1"/>
      <c r="G11" s="2"/>
      <c r="H11" s="2"/>
      <c r="I11" s="2"/>
      <c r="J11" s="10"/>
    </row>
    <row r="12" spans="1:10" x14ac:dyDescent="0.35">
      <c r="A12" s="1" t="s">
        <v>10</v>
      </c>
      <c r="B12" s="1"/>
      <c r="C12" s="1"/>
      <c r="D12" s="1"/>
      <c r="E12" s="1"/>
      <c r="F12" s="1"/>
      <c r="G12" s="2"/>
      <c r="H12" s="2"/>
      <c r="I12" s="2"/>
      <c r="J12" s="10"/>
    </row>
    <row r="13" spans="1:10" x14ac:dyDescent="0.35">
      <c r="A13" s="1" t="s">
        <v>19</v>
      </c>
      <c r="B13" s="1"/>
      <c r="C13" s="1"/>
      <c r="D13" s="1"/>
      <c r="E13" s="1"/>
      <c r="F13" s="1"/>
      <c r="G13" s="2"/>
      <c r="H13" s="2"/>
      <c r="I13" s="2"/>
      <c r="J13" s="10"/>
    </row>
    <row r="14" spans="1:10" x14ac:dyDescent="0.35">
      <c r="A14" s="1" t="s">
        <v>14</v>
      </c>
      <c r="B14" s="1"/>
      <c r="C14" s="1"/>
      <c r="D14" s="1"/>
      <c r="E14" s="1"/>
      <c r="F14" s="1"/>
      <c r="G14" s="2"/>
      <c r="H14" s="2"/>
      <c r="I14" s="2"/>
      <c r="J14" s="10"/>
    </row>
    <row r="15" spans="1:10" x14ac:dyDescent="0.35">
      <c r="A15" s="1" t="s">
        <v>13</v>
      </c>
      <c r="B15" s="1"/>
      <c r="C15" s="1"/>
      <c r="D15" s="1"/>
      <c r="E15" s="1"/>
      <c r="F15" s="1"/>
      <c r="G15" s="2"/>
      <c r="H15" s="2"/>
      <c r="I15" s="2"/>
      <c r="J15" s="10"/>
    </row>
    <row r="16" spans="1:10" x14ac:dyDescent="0.35">
      <c r="A16" s="1" t="s">
        <v>37</v>
      </c>
      <c r="B16" s="1"/>
      <c r="C16" s="1"/>
      <c r="D16" s="1"/>
      <c r="E16" s="1"/>
      <c r="F16" s="1"/>
      <c r="G16" s="2"/>
      <c r="H16" s="2"/>
      <c r="I16" s="2"/>
      <c r="J16" s="10"/>
    </row>
    <row r="17" spans="1:10" x14ac:dyDescent="0.35">
      <c r="A17" s="1" t="s">
        <v>36</v>
      </c>
      <c r="B17" s="1"/>
      <c r="C17" s="1"/>
      <c r="D17" s="1"/>
      <c r="E17" s="1"/>
      <c r="F17" s="1"/>
      <c r="G17" s="2"/>
      <c r="H17" s="2"/>
      <c r="I17" s="2"/>
      <c r="J17" s="10"/>
    </row>
  </sheetData>
  <autoFilter ref="A1:J1" xr:uid="{F3BD94BD-7017-468B-86E2-170DDB2BBFF3}">
    <sortState xmlns:xlrd2="http://schemas.microsoft.com/office/spreadsheetml/2017/richdata2" ref="A2:J18">
      <sortCondition descending="1" ref="I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Asobal 23-24</vt:lpstr>
      <vt:lpstr>1era Vuelta</vt:lpstr>
      <vt:lpstr>2na Vuelta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Oriol Prat Barceló</cp:lastModifiedBy>
  <dcterms:created xsi:type="dcterms:W3CDTF">2022-11-10T15:33:06Z</dcterms:created>
  <dcterms:modified xsi:type="dcterms:W3CDTF">2023-10-14T18:12:52Z</dcterms:modified>
</cp:coreProperties>
</file>