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DL\"/>
    </mc:Choice>
  </mc:AlternateContent>
  <xr:revisionPtr revIDLastSave="0" documentId="13_ncr:1_{9D9A80B4-327C-41E7-83C4-63A4FFD7CABE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2-23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22-23'!$A$1:$K$1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D3" i="1"/>
  <c r="G3" i="1"/>
  <c r="H3" i="1" s="1"/>
  <c r="D4" i="1"/>
  <c r="G4" i="1"/>
  <c r="H4" i="1" s="1"/>
  <c r="D5" i="1"/>
  <c r="G5" i="1"/>
  <c r="H5" i="1" s="1"/>
  <c r="D6" i="1"/>
  <c r="G6" i="1"/>
  <c r="H6" i="1" s="1"/>
  <c r="D7" i="1"/>
  <c r="G7" i="1"/>
  <c r="H7" i="1" s="1"/>
  <c r="D8" i="1"/>
  <c r="G8" i="1"/>
  <c r="H8" i="1" s="1"/>
  <c r="D9" i="1"/>
  <c r="G9" i="1"/>
  <c r="H9" i="1" s="1"/>
  <c r="D10" i="1"/>
  <c r="G10" i="1"/>
  <c r="H10" i="1" s="1"/>
  <c r="D11" i="1"/>
  <c r="G11" i="1"/>
  <c r="H11" i="1" s="1"/>
  <c r="D12" i="1"/>
  <c r="G12" i="1"/>
  <c r="H12" i="1" s="1"/>
  <c r="D13" i="1"/>
  <c r="G13" i="1"/>
  <c r="H13" i="1" s="1"/>
  <c r="D14" i="1"/>
  <c r="G14" i="1"/>
  <c r="H14" i="1" s="1"/>
  <c r="D15" i="1"/>
  <c r="G15" i="1"/>
  <c r="H15" i="1" s="1"/>
  <c r="D16" i="1"/>
  <c r="G16" i="1"/>
  <c r="I16" i="1" s="1"/>
  <c r="D17" i="1"/>
  <c r="G17" i="1"/>
  <c r="H17" i="1" s="1"/>
  <c r="G2" i="1"/>
  <c r="D2" i="1"/>
  <c r="F17" i="3"/>
  <c r="F9" i="3"/>
  <c r="G9" i="3" s="1"/>
  <c r="F15" i="3"/>
  <c r="F14" i="3"/>
  <c r="F16" i="3"/>
  <c r="F8" i="3"/>
  <c r="F12" i="3"/>
  <c r="F4" i="3"/>
  <c r="F11" i="3"/>
  <c r="F6" i="3"/>
  <c r="F5" i="3"/>
  <c r="F10" i="3"/>
  <c r="F13" i="3"/>
  <c r="F3" i="3"/>
  <c r="F7" i="3"/>
  <c r="F2" i="1"/>
  <c r="H2" i="1" s="1"/>
  <c r="E2" i="3"/>
  <c r="E2" i="1"/>
  <c r="D2" i="3"/>
  <c r="H2" i="3" s="1"/>
  <c r="F2" i="3"/>
  <c r="E8" i="3"/>
  <c r="D8" i="3"/>
  <c r="E13" i="3"/>
  <c r="D13" i="3"/>
  <c r="E12" i="3"/>
  <c r="G12" i="3" s="1"/>
  <c r="D12" i="3"/>
  <c r="H12" i="3" s="1"/>
  <c r="E3" i="3"/>
  <c r="D3" i="3"/>
  <c r="H3" i="3" s="1"/>
  <c r="E10" i="3"/>
  <c r="D10" i="3"/>
  <c r="E15" i="3"/>
  <c r="G15" i="3" s="1"/>
  <c r="D15" i="3"/>
  <c r="H15" i="3" s="1"/>
  <c r="E5" i="3"/>
  <c r="G5" i="3" s="1"/>
  <c r="D5" i="3"/>
  <c r="H5" i="3" s="1"/>
  <c r="E11" i="3"/>
  <c r="D11" i="3"/>
  <c r="E4" i="3"/>
  <c r="D4" i="3"/>
  <c r="E14" i="3"/>
  <c r="G14" i="3" s="1"/>
  <c r="D14" i="3"/>
  <c r="H14" i="3" s="1"/>
  <c r="E9" i="3"/>
  <c r="D9" i="3"/>
  <c r="E17" i="3"/>
  <c r="G17" i="3" s="1"/>
  <c r="D17" i="3"/>
  <c r="H17" i="3" s="1"/>
  <c r="E6" i="3"/>
  <c r="D6" i="3"/>
  <c r="E16" i="3"/>
  <c r="D16" i="3"/>
  <c r="E7" i="3"/>
  <c r="D7" i="3"/>
  <c r="H7" i="3" s="1"/>
  <c r="C4" i="3"/>
  <c r="C17" i="3"/>
  <c r="F2" i="2"/>
  <c r="H2" i="2" s="1"/>
  <c r="C13" i="3"/>
  <c r="C7" i="3"/>
  <c r="C14" i="3"/>
  <c r="C11" i="3"/>
  <c r="C9" i="3"/>
  <c r="C12" i="3"/>
  <c r="C6" i="3"/>
  <c r="C3" i="3"/>
  <c r="C10" i="3"/>
  <c r="C5" i="3"/>
  <c r="C16" i="3"/>
  <c r="C15" i="3"/>
  <c r="C8" i="3"/>
  <c r="C2" i="3"/>
  <c r="F3" i="2"/>
  <c r="H3" i="2" s="1"/>
  <c r="F17" i="2"/>
  <c r="C17" i="2"/>
  <c r="F16" i="2"/>
  <c r="C16" i="2"/>
  <c r="F15" i="2"/>
  <c r="C15" i="2"/>
  <c r="F14" i="2"/>
  <c r="C14" i="2"/>
  <c r="F13" i="2"/>
  <c r="H13" i="2" s="1"/>
  <c r="C13" i="2"/>
  <c r="F12" i="2"/>
  <c r="H12" i="2" s="1"/>
  <c r="C12" i="2"/>
  <c r="F11" i="2"/>
  <c r="H11" i="2" s="1"/>
  <c r="C11" i="2"/>
  <c r="J11" i="2" s="1"/>
  <c r="F10" i="2"/>
  <c r="H10" i="2" s="1"/>
  <c r="C10" i="2"/>
  <c r="F9" i="2"/>
  <c r="H9" i="2" s="1"/>
  <c r="C9" i="2"/>
  <c r="F8" i="2"/>
  <c r="C8" i="2"/>
  <c r="F7" i="2"/>
  <c r="H7" i="2" s="1"/>
  <c r="C7" i="2"/>
  <c r="J7" i="2" s="1"/>
  <c r="F6" i="2"/>
  <c r="H6" i="2" s="1"/>
  <c r="C6" i="2"/>
  <c r="F5" i="2"/>
  <c r="H5" i="2" s="1"/>
  <c r="C5" i="2"/>
  <c r="F4" i="2"/>
  <c r="H4" i="2" s="1"/>
  <c r="C4" i="2"/>
  <c r="C3" i="2"/>
  <c r="C2" i="2"/>
  <c r="H16" i="1" l="1"/>
  <c r="J16" i="1" s="1"/>
  <c r="I4" i="1"/>
  <c r="J4" i="1" s="1"/>
  <c r="I8" i="1"/>
  <c r="J8" i="1" s="1"/>
  <c r="K4" i="1"/>
  <c r="K9" i="1"/>
  <c r="K13" i="1"/>
  <c r="I6" i="1"/>
  <c r="J6" i="1" s="1"/>
  <c r="K12" i="1"/>
  <c r="I12" i="1"/>
  <c r="J12" i="1" s="1"/>
  <c r="K17" i="1"/>
  <c r="I14" i="1"/>
  <c r="J14" i="1" s="1"/>
  <c r="K16" i="1"/>
  <c r="I2" i="1"/>
  <c r="K8" i="1"/>
  <c r="K5" i="1"/>
  <c r="I17" i="1"/>
  <c r="J17" i="1" s="1"/>
  <c r="K14" i="1"/>
  <c r="I13" i="1"/>
  <c r="J13" i="1" s="1"/>
  <c r="K10" i="1"/>
  <c r="I9" i="1"/>
  <c r="J9" i="1" s="1"/>
  <c r="K6" i="1"/>
  <c r="I5" i="1"/>
  <c r="J5" i="1" s="1"/>
  <c r="K15" i="1"/>
  <c r="K11" i="1"/>
  <c r="I10" i="1"/>
  <c r="J10" i="1" s="1"/>
  <c r="K7" i="1"/>
  <c r="K3" i="1"/>
  <c r="I15" i="1"/>
  <c r="J15" i="1" s="1"/>
  <c r="I11" i="1"/>
  <c r="J11" i="1" s="1"/>
  <c r="I7" i="1"/>
  <c r="J7" i="1" s="1"/>
  <c r="I3" i="1"/>
  <c r="J3" i="1" s="1"/>
  <c r="H11" i="3"/>
  <c r="G7" i="3"/>
  <c r="H6" i="3"/>
  <c r="H4" i="3"/>
  <c r="H10" i="3"/>
  <c r="H8" i="3"/>
  <c r="G6" i="3"/>
  <c r="G4" i="3"/>
  <c r="G10" i="3"/>
  <c r="G8" i="3"/>
  <c r="G3" i="3"/>
  <c r="J16" i="2"/>
  <c r="J2" i="2"/>
  <c r="J15" i="2"/>
  <c r="J4" i="2"/>
  <c r="J8" i="2"/>
  <c r="J12" i="2"/>
  <c r="G13" i="3"/>
  <c r="H16" i="3"/>
  <c r="H9" i="3"/>
  <c r="G11" i="3"/>
  <c r="G16" i="3"/>
  <c r="H13" i="3"/>
  <c r="G2" i="3"/>
  <c r="G17" i="2"/>
  <c r="G9" i="2"/>
  <c r="H17" i="2"/>
  <c r="G16" i="2"/>
  <c r="G8" i="2"/>
  <c r="H16" i="2"/>
  <c r="H8" i="2"/>
  <c r="G15" i="2"/>
  <c r="G7" i="2"/>
  <c r="I7" i="2" s="1"/>
  <c r="H15" i="2"/>
  <c r="G14" i="2"/>
  <c r="G6" i="2"/>
  <c r="I6" i="2" s="1"/>
  <c r="H14" i="2"/>
  <c r="J3" i="2"/>
  <c r="G13" i="2"/>
  <c r="G5" i="2"/>
  <c r="G12" i="2"/>
  <c r="I12" i="2" s="1"/>
  <c r="G4" i="2"/>
  <c r="I4" i="2" s="1"/>
  <c r="G11" i="2"/>
  <c r="G3" i="2"/>
  <c r="I3" i="2" s="1"/>
  <c r="G2" i="2"/>
  <c r="I2" i="2" s="1"/>
  <c r="G10" i="2"/>
  <c r="I10" i="2" s="1"/>
  <c r="J15" i="3"/>
  <c r="J4" i="3"/>
  <c r="J7" i="3"/>
  <c r="J14" i="3"/>
  <c r="J6" i="3"/>
  <c r="J12" i="3"/>
  <c r="J17" i="3"/>
  <c r="J8" i="3"/>
  <c r="J16" i="3"/>
  <c r="J13" i="3"/>
  <c r="J9" i="3"/>
  <c r="J3" i="3"/>
  <c r="J11" i="3"/>
  <c r="J2" i="3"/>
  <c r="J10" i="3"/>
  <c r="J5" i="3"/>
  <c r="J14" i="2"/>
  <c r="I11" i="2"/>
  <c r="J13" i="2"/>
  <c r="J5" i="2"/>
  <c r="J17" i="2"/>
  <c r="J9" i="2"/>
  <c r="J6" i="2"/>
  <c r="J10" i="2"/>
  <c r="J2" i="1" l="1"/>
  <c r="I16" i="2"/>
  <c r="I8" i="2"/>
  <c r="I15" i="2"/>
  <c r="I4" i="3"/>
  <c r="I15" i="3"/>
  <c r="I2" i="3"/>
  <c r="I17" i="3"/>
  <c r="I14" i="3"/>
  <c r="I3" i="3"/>
  <c r="I6" i="3"/>
  <c r="I12" i="3"/>
  <c r="I8" i="3"/>
  <c r="I10" i="3"/>
  <c r="I16" i="3"/>
  <c r="I11" i="3"/>
  <c r="I5" i="3"/>
  <c r="I9" i="3"/>
  <c r="I7" i="3"/>
  <c r="I13" i="3"/>
  <c r="I13" i="2"/>
  <c r="I9" i="2"/>
  <c r="I5" i="2"/>
  <c r="I14" i="2"/>
  <c r="I17" i="2"/>
</calcChain>
</file>

<file path=xl/sharedStrings.xml><?xml version="1.0" encoding="utf-8"?>
<sst xmlns="http://schemas.openxmlformats.org/spreadsheetml/2006/main" count="107" uniqueCount="40">
  <si>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</si>
  <si>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</si>
  <si>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</si>
  <si>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</si>
  <si>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</si>
  <si>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</si>
  <si>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</si>
  <si>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</si>
  <si>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</si>
  <si>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</si>
  <si>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</si>
  <si>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</si>
  <si>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</si>
  <si>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Guadalajara</t>
  </si>
  <si>
    <t>Cangas</t>
  </si>
  <si>
    <t>Cisne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</si>
  <si>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</si>
  <si>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</si>
  <si>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</si>
  <si>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</si>
  <si>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</si>
  <si>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</si>
  <si>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</si>
  <si>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</si>
  <si>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</si>
  <si>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</si>
  <si>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</si>
  <si>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</si>
  <si>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</si>
  <si>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</si>
  <si>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</si>
  <si>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</si>
  <si>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</si>
  <si>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</si>
  <si>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</si>
  <si>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</si>
  <si>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</si>
  <si>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</si>
  <si>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Temporada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</si>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</sst>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W17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8" max="10" width="10.90625" style="1"/>
    <col min="11" max="11" width="11.1796875" style="1" bestFit="1" customWidth="1"/>
  </cols>
  <sheetData>
    <row r="1" spans="1:23" x14ac:dyDescent="0.35">
      <c r="A1" s="4" t="s">
        <v>23</v>
      </c>
      <c r="B1" s="4" t="s">
        <v>38</v>
      </c>
      <c r="C1" s="5" t="s">
        <v>25</v>
      </c>
      <c r="D1" s="4" t="s">
        <v>6</v>
      </c>
      <c r="E1" s="4" t="s">
        <v>1</v>
      </c>
      <c r="F1" s="4" t="s">
        <v>0</v>
      </c>
      <c r="G1" s="4" t="s">
        <v>24</v>
      </c>
      <c r="H1" s="5" t="s">
        <v>3</v>
      </c>
      <c r="I1" s="5" t="s">
        <v>22</v>
      </c>
      <c r="J1" s="5" t="s">
        <v>4</v>
      </c>
      <c r="K1" s="12" t="s">
        <v>5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32</v>
      </c>
      <c r="Q1" s="13" t="s">
        <v>35</v>
      </c>
      <c r="R1" s="13" t="s">
        <v>30</v>
      </c>
      <c r="S1" s="13" t="s">
        <v>33</v>
      </c>
      <c r="T1" s="13" t="s">
        <v>36</v>
      </c>
      <c r="U1" s="13" t="s">
        <v>31</v>
      </c>
      <c r="V1" s="13" t="s">
        <v>34</v>
      </c>
      <c r="W1" s="13" t="s">
        <v>37</v>
      </c>
    </row>
    <row r="2" spans="1:23" x14ac:dyDescent="0.35">
      <c r="A2" s="2" t="s">
        <v>7</v>
      </c>
      <c r="B2" s="2" t="s">
        <v>39</v>
      </c>
      <c r="C2" s="2">
        <v>30</v>
      </c>
      <c r="D2" s="2">
        <f>C2*60</f>
        <v>1800</v>
      </c>
      <c r="E2" s="2">
        <f>1024+41+40+39+43</f>
        <v>1187</v>
      </c>
      <c r="F2" s="2">
        <f>690+30+26+28+30</f>
        <v>804</v>
      </c>
      <c r="G2" s="2">
        <f>880+667+64+57+60+68</f>
        <v>1796</v>
      </c>
      <c r="H2" s="3">
        <f>50*(F2/G2)</f>
        <v>22.383073496659243</v>
      </c>
      <c r="I2" s="3">
        <f>50*(E2/G2)</f>
        <v>33.045657015590201</v>
      </c>
      <c r="J2" s="3">
        <f>I2-H2</f>
        <v>10.662583518930958</v>
      </c>
      <c r="K2" s="11">
        <f>G2/D2*60</f>
        <v>59.866666666666667</v>
      </c>
      <c r="L2" s="2">
        <v>771</v>
      </c>
      <c r="M2" s="2">
        <v>1047</v>
      </c>
      <c r="N2" s="2">
        <v>73.64</v>
      </c>
      <c r="O2" s="2">
        <v>108</v>
      </c>
      <c r="P2" s="2">
        <v>131</v>
      </c>
      <c r="Q2" s="2">
        <v>82.44</v>
      </c>
      <c r="R2" s="2">
        <v>306</v>
      </c>
      <c r="S2" s="2">
        <v>542</v>
      </c>
      <c r="T2" s="2">
        <v>56.46</v>
      </c>
      <c r="U2" s="2">
        <v>368</v>
      </c>
      <c r="V2" s="2">
        <v>524</v>
      </c>
      <c r="W2" s="2">
        <v>70.23</v>
      </c>
    </row>
    <row r="3" spans="1:23" x14ac:dyDescent="0.35">
      <c r="A3" s="2" t="s">
        <v>9</v>
      </c>
      <c r="B3" s="2" t="s">
        <v>39</v>
      </c>
      <c r="C3" s="2">
        <v>30</v>
      </c>
      <c r="D3" s="2">
        <f t="shared" ref="D3:D17" si="0">C3*60</f>
        <v>1800</v>
      </c>
      <c r="E3" s="2">
        <v>996</v>
      </c>
      <c r="F3" s="2">
        <v>993</v>
      </c>
      <c r="G3" s="2">
        <f>833+522+58+56+50+68</f>
        <v>1587</v>
      </c>
      <c r="H3" s="3">
        <f>50*(F3/G3)</f>
        <v>31.285444234404537</v>
      </c>
      <c r="I3" s="3">
        <f t="shared" ref="I3:I17" si="1">50*(E3/G3)</f>
        <v>31.379962192816635</v>
      </c>
      <c r="J3" s="3">
        <f t="shared" ref="J3:J17" si="2">I3-H3</f>
        <v>9.4517958412097869E-2</v>
      </c>
      <c r="K3" s="11">
        <f t="shared" ref="K3:K17" si="3">G3/D3*60</f>
        <v>52.900000000000006</v>
      </c>
      <c r="L3" s="2">
        <v>609</v>
      </c>
      <c r="M3" s="2">
        <v>839</v>
      </c>
      <c r="N3" s="2">
        <v>72.59</v>
      </c>
      <c r="O3" s="2">
        <v>133</v>
      </c>
      <c r="P3" s="2">
        <v>179</v>
      </c>
      <c r="Q3" s="2">
        <v>74.3</v>
      </c>
      <c r="R3" s="2">
        <v>227</v>
      </c>
      <c r="S3" s="2">
        <v>419</v>
      </c>
      <c r="T3" s="2">
        <v>54.18</v>
      </c>
      <c r="U3" s="2">
        <v>159</v>
      </c>
      <c r="V3" s="2">
        <v>223</v>
      </c>
      <c r="W3" s="2">
        <v>71.3</v>
      </c>
    </row>
    <row r="4" spans="1:23" x14ac:dyDescent="0.35">
      <c r="A4" s="2" t="s">
        <v>18</v>
      </c>
      <c r="B4" s="2" t="s">
        <v>39</v>
      </c>
      <c r="C4" s="2">
        <v>30</v>
      </c>
      <c r="D4" s="2">
        <f>C4*60</f>
        <v>1800</v>
      </c>
      <c r="E4" s="2">
        <v>982</v>
      </c>
      <c r="F4" s="2">
        <v>873</v>
      </c>
      <c r="G4" s="2">
        <f>800+576+53+41+50+44</f>
        <v>1564</v>
      </c>
      <c r="H4" s="3">
        <f t="shared" ref="H4:H17" si="4">50*(F4/G4)</f>
        <v>27.90920716112532</v>
      </c>
      <c r="I4" s="3">
        <f t="shared" si="1"/>
        <v>31.393861892583118</v>
      </c>
      <c r="J4" s="3">
        <f t="shared" si="2"/>
        <v>3.4846547314577982</v>
      </c>
      <c r="K4" s="11">
        <f>G4/D4*60</f>
        <v>52.133333333333333</v>
      </c>
      <c r="L4" s="2">
        <v>633</v>
      </c>
      <c r="M4" s="2">
        <v>891</v>
      </c>
      <c r="N4" s="2">
        <v>71.040000000000006</v>
      </c>
      <c r="O4" s="2">
        <v>117</v>
      </c>
      <c r="P4" s="2">
        <v>143</v>
      </c>
      <c r="Q4" s="2">
        <v>81.819999999999993</v>
      </c>
      <c r="R4" s="2">
        <v>177</v>
      </c>
      <c r="S4" s="2">
        <v>348</v>
      </c>
      <c r="T4" s="2">
        <v>50.86</v>
      </c>
      <c r="U4" s="2">
        <v>187</v>
      </c>
      <c r="V4" s="2">
        <v>297</v>
      </c>
      <c r="W4" s="2">
        <v>62.96</v>
      </c>
    </row>
    <row r="5" spans="1:23" x14ac:dyDescent="0.35">
      <c r="A5" s="2" t="s">
        <v>21</v>
      </c>
      <c r="B5" s="2" t="s">
        <v>39</v>
      </c>
      <c r="C5" s="2">
        <v>30</v>
      </c>
      <c r="D5" s="2">
        <f t="shared" si="0"/>
        <v>1800</v>
      </c>
      <c r="E5" s="2">
        <v>876</v>
      </c>
      <c r="F5" s="2">
        <v>902</v>
      </c>
      <c r="G5" s="2">
        <f>733+518+56+56+46+31</f>
        <v>1440</v>
      </c>
      <c r="H5" s="3">
        <f t="shared" si="4"/>
        <v>31.319444444444443</v>
      </c>
      <c r="I5" s="3">
        <f t="shared" si="1"/>
        <v>30.416666666666664</v>
      </c>
      <c r="J5" s="3">
        <f t="shared" si="2"/>
        <v>-0.90277777777777857</v>
      </c>
      <c r="K5" s="11">
        <f t="shared" si="3"/>
        <v>48</v>
      </c>
      <c r="L5" s="2">
        <v>557</v>
      </c>
      <c r="M5" s="2">
        <v>807</v>
      </c>
      <c r="N5" s="2">
        <v>69.02</v>
      </c>
      <c r="O5" s="2">
        <v>87</v>
      </c>
      <c r="P5" s="2">
        <v>125</v>
      </c>
      <c r="Q5" s="2">
        <v>69.599999999999994</v>
      </c>
      <c r="R5" s="2">
        <v>200</v>
      </c>
      <c r="S5" s="2">
        <v>409</v>
      </c>
      <c r="T5" s="2">
        <v>48.9</v>
      </c>
      <c r="U5" s="2">
        <v>193</v>
      </c>
      <c r="V5" s="2">
        <v>255</v>
      </c>
      <c r="W5" s="2">
        <v>75.69</v>
      </c>
    </row>
    <row r="6" spans="1:23" x14ac:dyDescent="0.35">
      <c r="A6" s="2" t="s">
        <v>8</v>
      </c>
      <c r="B6" s="2" t="s">
        <v>39</v>
      </c>
      <c r="C6" s="2">
        <v>30</v>
      </c>
      <c r="D6" s="2">
        <f t="shared" si="0"/>
        <v>1800</v>
      </c>
      <c r="E6" s="2">
        <v>919</v>
      </c>
      <c r="F6" s="2">
        <v>937</v>
      </c>
      <c r="G6" s="2">
        <f>787+555+49+47+49+46</f>
        <v>1533</v>
      </c>
      <c r="H6" s="3">
        <f t="shared" si="4"/>
        <v>30.56099151989563</v>
      </c>
      <c r="I6" s="3">
        <f t="shared" si="1"/>
        <v>29.973907371167645</v>
      </c>
      <c r="J6" s="3">
        <f t="shared" si="2"/>
        <v>-0.58708414872798542</v>
      </c>
      <c r="K6" s="11">
        <f t="shared" si="3"/>
        <v>51.1</v>
      </c>
      <c r="L6" s="2">
        <v>544</v>
      </c>
      <c r="M6" s="2">
        <v>800</v>
      </c>
      <c r="N6" s="2">
        <v>68</v>
      </c>
      <c r="O6" s="2">
        <v>93</v>
      </c>
      <c r="P6" s="2">
        <v>128</v>
      </c>
      <c r="Q6" s="2">
        <v>72.66</v>
      </c>
      <c r="R6" s="2">
        <v>239</v>
      </c>
      <c r="S6" s="2">
        <v>457</v>
      </c>
      <c r="T6" s="2">
        <v>52.3</v>
      </c>
      <c r="U6" s="2">
        <v>163</v>
      </c>
      <c r="V6" s="2">
        <v>243</v>
      </c>
      <c r="W6" s="2">
        <v>67.08</v>
      </c>
    </row>
    <row r="7" spans="1:23" x14ac:dyDescent="0.35">
      <c r="A7" s="2" t="s">
        <v>11</v>
      </c>
      <c r="B7" s="2" t="s">
        <v>39</v>
      </c>
      <c r="C7" s="2">
        <v>30</v>
      </c>
      <c r="D7" s="2">
        <f t="shared" si="0"/>
        <v>1800</v>
      </c>
      <c r="E7" s="2">
        <v>891</v>
      </c>
      <c r="F7" s="2">
        <v>841</v>
      </c>
      <c r="G7" s="2">
        <f>742+544+52+41+51+52</f>
        <v>1482</v>
      </c>
      <c r="H7" s="3">
        <f t="shared" si="4"/>
        <v>28.373819163292847</v>
      </c>
      <c r="I7" s="3">
        <f t="shared" si="1"/>
        <v>30.060728744939269</v>
      </c>
      <c r="J7" s="3">
        <f t="shared" si="2"/>
        <v>1.6869095816464217</v>
      </c>
      <c r="K7" s="11">
        <f t="shared" si="3"/>
        <v>49.4</v>
      </c>
      <c r="L7" s="2">
        <v>512</v>
      </c>
      <c r="M7" s="2">
        <v>714</v>
      </c>
      <c r="N7" s="2">
        <v>71.709999999999994</v>
      </c>
      <c r="O7" s="2">
        <v>96</v>
      </c>
      <c r="P7" s="2">
        <v>115</v>
      </c>
      <c r="Q7" s="2">
        <v>83.48</v>
      </c>
      <c r="R7" s="2">
        <v>263</v>
      </c>
      <c r="S7" s="2">
        <v>499</v>
      </c>
      <c r="T7" s="2">
        <v>52.71</v>
      </c>
      <c r="U7" s="2">
        <v>118</v>
      </c>
      <c r="V7" s="2">
        <v>162</v>
      </c>
      <c r="W7" s="2">
        <v>72.84</v>
      </c>
    </row>
    <row r="8" spans="1:23" x14ac:dyDescent="0.35">
      <c r="A8" s="2" t="s">
        <v>17</v>
      </c>
      <c r="B8" s="2" t="s">
        <v>39</v>
      </c>
      <c r="C8" s="2">
        <v>30</v>
      </c>
      <c r="D8" s="2">
        <f t="shared" si="0"/>
        <v>1800</v>
      </c>
      <c r="E8" s="2">
        <v>907</v>
      </c>
      <c r="F8" s="2">
        <v>911</v>
      </c>
      <c r="G8" s="2">
        <f>775+543+41+32+45+36</f>
        <v>1472</v>
      </c>
      <c r="H8" s="3">
        <f t="shared" si="4"/>
        <v>30.944293478260871</v>
      </c>
      <c r="I8" s="3">
        <f t="shared" si="1"/>
        <v>30.808423913043477</v>
      </c>
      <c r="J8" s="3">
        <f t="shared" si="2"/>
        <v>-0.13586956521739424</v>
      </c>
      <c r="K8" s="11">
        <f t="shared" si="3"/>
        <v>49.06666666666667</v>
      </c>
      <c r="L8" s="2">
        <v>488</v>
      </c>
      <c r="M8" s="2">
        <v>691</v>
      </c>
      <c r="N8" s="2">
        <v>70.62</v>
      </c>
      <c r="O8" s="2">
        <v>61</v>
      </c>
      <c r="P8" s="2">
        <v>76</v>
      </c>
      <c r="Q8" s="2">
        <v>80.260000000000005</v>
      </c>
      <c r="R8" s="2">
        <v>161</v>
      </c>
      <c r="S8" s="2">
        <v>339</v>
      </c>
      <c r="T8" s="2">
        <v>47.49</v>
      </c>
      <c r="U8" s="2">
        <v>134</v>
      </c>
      <c r="V8" s="2">
        <v>172</v>
      </c>
      <c r="W8" s="2">
        <v>77.91</v>
      </c>
    </row>
    <row r="9" spans="1:23" x14ac:dyDescent="0.35">
      <c r="A9" s="2" t="s">
        <v>19</v>
      </c>
      <c r="B9" s="2" t="s">
        <v>39</v>
      </c>
      <c r="C9" s="2">
        <v>30</v>
      </c>
      <c r="D9" s="2">
        <f t="shared" si="0"/>
        <v>1800</v>
      </c>
      <c r="E9" s="2">
        <v>923</v>
      </c>
      <c r="F9" s="2">
        <v>940</v>
      </c>
      <c r="G9" s="2">
        <f>821+556+59+55+57+53</f>
        <v>1601</v>
      </c>
      <c r="H9" s="3">
        <f t="shared" si="4"/>
        <v>29.356652092442225</v>
      </c>
      <c r="I9" s="3">
        <f t="shared" si="1"/>
        <v>28.825733916302308</v>
      </c>
      <c r="J9" s="3">
        <f t="shared" si="2"/>
        <v>-0.53091817613991665</v>
      </c>
      <c r="K9" s="11">
        <f t="shared" si="3"/>
        <v>53.366666666666667</v>
      </c>
      <c r="L9" s="2">
        <v>644</v>
      </c>
      <c r="M9" s="2">
        <v>903</v>
      </c>
      <c r="N9" s="2">
        <v>71.319999999999993</v>
      </c>
      <c r="O9" s="2">
        <v>107</v>
      </c>
      <c r="P9" s="2">
        <v>147</v>
      </c>
      <c r="Q9" s="2">
        <v>72.790000000000006</v>
      </c>
      <c r="R9" s="2">
        <v>134</v>
      </c>
      <c r="S9" s="2">
        <v>287</v>
      </c>
      <c r="T9" s="2">
        <v>46.69</v>
      </c>
      <c r="U9" s="2">
        <v>204</v>
      </c>
      <c r="V9" s="2">
        <v>308</v>
      </c>
      <c r="W9" s="2">
        <v>66.23</v>
      </c>
    </row>
    <row r="10" spans="1:23" x14ac:dyDescent="0.35">
      <c r="A10" s="2" t="s">
        <v>2</v>
      </c>
      <c r="B10" s="2" t="s">
        <v>39</v>
      </c>
      <c r="C10" s="2">
        <v>30</v>
      </c>
      <c r="D10" s="2">
        <f t="shared" si="0"/>
        <v>1800</v>
      </c>
      <c r="E10" s="2">
        <v>968</v>
      </c>
      <c r="F10" s="2">
        <v>918</v>
      </c>
      <c r="G10" s="2">
        <f>846+608+53+43+56+43</f>
        <v>1649</v>
      </c>
      <c r="H10" s="3">
        <f t="shared" si="4"/>
        <v>27.835051546391753</v>
      </c>
      <c r="I10" s="3">
        <f t="shared" si="1"/>
        <v>29.351121892055794</v>
      </c>
      <c r="J10" s="3">
        <f t="shared" si="2"/>
        <v>1.5160703456640405</v>
      </c>
      <c r="K10" s="11">
        <f t="shared" si="3"/>
        <v>54.966666666666669</v>
      </c>
      <c r="L10" s="2">
        <v>553</v>
      </c>
      <c r="M10" s="2">
        <v>773</v>
      </c>
      <c r="N10" s="2">
        <v>71.540000000000006</v>
      </c>
      <c r="O10" s="2">
        <v>64</v>
      </c>
      <c r="P10" s="2">
        <v>88</v>
      </c>
      <c r="Q10" s="2">
        <v>72.73</v>
      </c>
      <c r="R10" s="2">
        <v>237</v>
      </c>
      <c r="S10" s="2">
        <v>431</v>
      </c>
      <c r="T10" s="2">
        <v>54.99</v>
      </c>
      <c r="U10" s="2">
        <v>169</v>
      </c>
      <c r="V10" s="2">
        <v>251</v>
      </c>
      <c r="W10" s="2">
        <v>67.33</v>
      </c>
    </row>
    <row r="11" spans="1:23" x14ac:dyDescent="0.35">
      <c r="A11" s="2" t="s">
        <v>10</v>
      </c>
      <c r="B11" s="2" t="s">
        <v>39</v>
      </c>
      <c r="C11" s="2">
        <v>30</v>
      </c>
      <c r="D11" s="2">
        <f t="shared" si="0"/>
        <v>1800</v>
      </c>
      <c r="E11" s="2">
        <v>915</v>
      </c>
      <c r="F11" s="2">
        <v>960</v>
      </c>
      <c r="G11" s="2">
        <f>830+561+52+48+52+45</f>
        <v>1588</v>
      </c>
      <c r="H11" s="3">
        <f t="shared" si="4"/>
        <v>30.22670025188917</v>
      </c>
      <c r="I11" s="3">
        <f t="shared" si="1"/>
        <v>28.809823677581864</v>
      </c>
      <c r="J11" s="3">
        <f t="shared" si="2"/>
        <v>-1.416876574307306</v>
      </c>
      <c r="K11" s="11">
        <f t="shared" si="3"/>
        <v>52.933333333333337</v>
      </c>
      <c r="L11" s="2">
        <v>507</v>
      </c>
      <c r="M11" s="2">
        <v>721</v>
      </c>
      <c r="N11" s="2">
        <v>70.319999999999993</v>
      </c>
      <c r="O11" s="2">
        <v>70</v>
      </c>
      <c r="P11" s="2">
        <v>101</v>
      </c>
      <c r="Q11" s="2">
        <v>69.31</v>
      </c>
      <c r="R11" s="2">
        <v>281</v>
      </c>
      <c r="S11" s="2">
        <v>535</v>
      </c>
      <c r="T11" s="2">
        <v>52.52</v>
      </c>
      <c r="U11" s="2">
        <v>129</v>
      </c>
      <c r="V11" s="2">
        <v>207</v>
      </c>
      <c r="W11" s="2">
        <v>62.32</v>
      </c>
    </row>
    <row r="12" spans="1:23" x14ac:dyDescent="0.35">
      <c r="A12" s="2" t="s">
        <v>12</v>
      </c>
      <c r="B12" s="2" t="s">
        <v>39</v>
      </c>
      <c r="C12" s="2">
        <v>30</v>
      </c>
      <c r="D12" s="2">
        <f t="shared" si="0"/>
        <v>1800</v>
      </c>
      <c r="E12" s="2">
        <v>875</v>
      </c>
      <c r="F12" s="2">
        <v>903</v>
      </c>
      <c r="G12" s="2">
        <f>788+543+49+33+51+32</f>
        <v>1496</v>
      </c>
      <c r="H12" s="3">
        <f t="shared" si="4"/>
        <v>30.180481283422463</v>
      </c>
      <c r="I12" s="3">
        <f t="shared" si="1"/>
        <v>29.24465240641711</v>
      </c>
      <c r="J12" s="3">
        <f t="shared" si="2"/>
        <v>-0.93582887700535267</v>
      </c>
      <c r="K12" s="11">
        <f t="shared" si="3"/>
        <v>49.866666666666667</v>
      </c>
      <c r="L12" s="2">
        <v>575</v>
      </c>
      <c r="M12" s="2">
        <v>834</v>
      </c>
      <c r="N12" s="2">
        <v>68.94</v>
      </c>
      <c r="O12" s="2">
        <v>90</v>
      </c>
      <c r="P12" s="2">
        <v>135</v>
      </c>
      <c r="Q12" s="2">
        <v>66.67</v>
      </c>
      <c r="R12" s="2">
        <v>152</v>
      </c>
      <c r="S12" s="2">
        <v>273</v>
      </c>
      <c r="T12" s="2">
        <v>55.68</v>
      </c>
      <c r="U12" s="2">
        <v>131</v>
      </c>
      <c r="V12" s="2">
        <v>191</v>
      </c>
      <c r="W12" s="2">
        <v>68.59</v>
      </c>
    </row>
    <row r="13" spans="1:23" x14ac:dyDescent="0.35">
      <c r="A13" s="2" t="s">
        <v>15</v>
      </c>
      <c r="B13" s="2" t="s">
        <v>39</v>
      </c>
      <c r="C13" s="2">
        <v>30</v>
      </c>
      <c r="D13" s="2">
        <f t="shared" si="0"/>
        <v>1800</v>
      </c>
      <c r="E13" s="2">
        <v>857</v>
      </c>
      <c r="F13" s="2">
        <v>972</v>
      </c>
      <c r="G13" s="2">
        <f>790+514+43+64+49+36</f>
        <v>1496</v>
      </c>
      <c r="H13" s="3">
        <f t="shared" si="4"/>
        <v>32.486631016042786</v>
      </c>
      <c r="I13" s="3">
        <f t="shared" si="1"/>
        <v>28.643048128342247</v>
      </c>
      <c r="J13" s="3">
        <f t="shared" si="2"/>
        <v>-3.8435828877005385</v>
      </c>
      <c r="K13" s="11">
        <f t="shared" si="3"/>
        <v>49.866666666666667</v>
      </c>
      <c r="L13" s="2">
        <v>524</v>
      </c>
      <c r="M13" s="2">
        <v>786</v>
      </c>
      <c r="N13" s="2">
        <v>66.67</v>
      </c>
      <c r="O13" s="2">
        <v>120</v>
      </c>
      <c r="P13" s="2">
        <v>156</v>
      </c>
      <c r="Q13" s="2">
        <v>76.92</v>
      </c>
      <c r="R13" s="2">
        <v>185</v>
      </c>
      <c r="S13" s="2">
        <v>415</v>
      </c>
      <c r="T13" s="2">
        <v>44.58</v>
      </c>
      <c r="U13" s="2">
        <v>134</v>
      </c>
      <c r="V13" s="2">
        <v>202</v>
      </c>
      <c r="W13" s="2">
        <v>66.34</v>
      </c>
    </row>
    <row r="14" spans="1:23" x14ac:dyDescent="0.35">
      <c r="A14" s="2" t="s">
        <v>16</v>
      </c>
      <c r="B14" s="2" t="s">
        <v>39</v>
      </c>
      <c r="C14" s="2">
        <v>30</v>
      </c>
      <c r="D14" s="2">
        <f t="shared" si="0"/>
        <v>1800</v>
      </c>
      <c r="E14" s="2">
        <v>868</v>
      </c>
      <c r="F14" s="2">
        <v>917</v>
      </c>
      <c r="G14" s="2">
        <f>801+524+43+47+51+42</f>
        <v>1508</v>
      </c>
      <c r="H14" s="3">
        <f t="shared" si="4"/>
        <v>30.404509283819632</v>
      </c>
      <c r="I14" s="3">
        <f t="shared" si="1"/>
        <v>28.779840848806366</v>
      </c>
      <c r="J14" s="3">
        <f t="shared" si="2"/>
        <v>-1.6246684350132661</v>
      </c>
      <c r="K14" s="11">
        <f t="shared" si="3"/>
        <v>50.266666666666666</v>
      </c>
      <c r="L14" s="2">
        <v>597</v>
      </c>
      <c r="M14" s="2">
        <v>849</v>
      </c>
      <c r="N14" s="2">
        <v>70.319999999999993</v>
      </c>
      <c r="O14" s="2">
        <v>92</v>
      </c>
      <c r="P14" s="2">
        <v>131</v>
      </c>
      <c r="Q14" s="2">
        <v>70.23</v>
      </c>
      <c r="R14" s="2">
        <v>163</v>
      </c>
      <c r="S14" s="2">
        <v>360</v>
      </c>
      <c r="T14" s="2">
        <v>45.28</v>
      </c>
      <c r="U14" s="2">
        <v>123</v>
      </c>
      <c r="V14" s="2">
        <v>191</v>
      </c>
      <c r="W14" s="2">
        <v>64.400000000000006</v>
      </c>
    </row>
    <row r="15" spans="1:23" x14ac:dyDescent="0.35">
      <c r="A15" s="2" t="s">
        <v>14</v>
      </c>
      <c r="B15" s="2" t="s">
        <v>39</v>
      </c>
      <c r="C15" s="2">
        <v>30</v>
      </c>
      <c r="D15" s="2">
        <f t="shared" si="0"/>
        <v>1800</v>
      </c>
      <c r="E15" s="2">
        <v>839</v>
      </c>
      <c r="F15" s="2">
        <v>922</v>
      </c>
      <c r="G15" s="2">
        <f>839+514+57+43+50+46</f>
        <v>1549</v>
      </c>
      <c r="H15" s="3">
        <f t="shared" si="4"/>
        <v>29.761136216914135</v>
      </c>
      <c r="I15" s="3">
        <f t="shared" si="1"/>
        <v>27.081988379599743</v>
      </c>
      <c r="J15" s="3">
        <f t="shared" si="2"/>
        <v>-2.6791478373143924</v>
      </c>
      <c r="K15" s="11">
        <f t="shared" si="3"/>
        <v>51.633333333333333</v>
      </c>
      <c r="L15" s="2">
        <v>549</v>
      </c>
      <c r="M15" s="2">
        <v>827</v>
      </c>
      <c r="N15" s="2">
        <v>66.38</v>
      </c>
      <c r="O15" s="2">
        <v>97</v>
      </c>
      <c r="P15" s="2">
        <v>127</v>
      </c>
      <c r="Q15" s="2">
        <v>76.38</v>
      </c>
      <c r="R15" s="2">
        <v>192</v>
      </c>
      <c r="S15" s="2">
        <v>430</v>
      </c>
      <c r="T15" s="2">
        <v>44.65</v>
      </c>
      <c r="U15" s="2">
        <v>131</v>
      </c>
      <c r="V15" s="2">
        <v>211</v>
      </c>
      <c r="W15" s="2">
        <v>62.09</v>
      </c>
    </row>
    <row r="16" spans="1:23" x14ac:dyDescent="0.35">
      <c r="A16" s="2" t="s">
        <v>20</v>
      </c>
      <c r="B16" s="2" t="s">
        <v>39</v>
      </c>
      <c r="C16" s="2">
        <v>30</v>
      </c>
      <c r="D16" s="2">
        <f t="shared" si="0"/>
        <v>1800</v>
      </c>
      <c r="E16" s="2">
        <v>832</v>
      </c>
      <c r="F16" s="2">
        <v>918</v>
      </c>
      <c r="G16" s="2">
        <f>834+564+59+46+61+49</f>
        <v>1613</v>
      </c>
      <c r="H16" s="3">
        <f t="shared" si="4"/>
        <v>28.456292622442653</v>
      </c>
      <c r="I16" s="3">
        <f t="shared" si="1"/>
        <v>25.790452572845631</v>
      </c>
      <c r="J16" s="3">
        <f t="shared" si="2"/>
        <v>-2.6658400495970227</v>
      </c>
      <c r="K16" s="11">
        <f t="shared" si="3"/>
        <v>53.766666666666666</v>
      </c>
      <c r="L16" s="2">
        <v>473</v>
      </c>
      <c r="M16" s="2">
        <v>699</v>
      </c>
      <c r="N16" s="2">
        <v>67.67</v>
      </c>
      <c r="O16" s="2">
        <v>75</v>
      </c>
      <c r="P16" s="2">
        <v>104</v>
      </c>
      <c r="Q16" s="2">
        <v>72.12</v>
      </c>
      <c r="R16" s="2">
        <v>170</v>
      </c>
      <c r="S16" s="2">
        <v>366</v>
      </c>
      <c r="T16" s="2">
        <v>46.45</v>
      </c>
      <c r="U16" s="2">
        <v>92</v>
      </c>
      <c r="V16" s="2">
        <v>140</v>
      </c>
      <c r="W16" s="2">
        <v>65.709999999999994</v>
      </c>
    </row>
    <row r="17" spans="1:23" x14ac:dyDescent="0.35">
      <c r="A17" s="2" t="s">
        <v>13</v>
      </c>
      <c r="B17" s="2" t="s">
        <v>39</v>
      </c>
      <c r="C17" s="2">
        <v>30</v>
      </c>
      <c r="D17" s="2">
        <f t="shared" si="0"/>
        <v>1800</v>
      </c>
      <c r="E17" s="2">
        <v>834</v>
      </c>
      <c r="F17" s="2">
        <v>958</v>
      </c>
      <c r="G17" s="2">
        <f>806+599+40+56+49+49</f>
        <v>1599</v>
      </c>
      <c r="H17" s="3">
        <f t="shared" si="4"/>
        <v>29.956222639149466</v>
      </c>
      <c r="I17" s="3">
        <f t="shared" si="1"/>
        <v>26.07879924953096</v>
      </c>
      <c r="J17" s="3">
        <f t="shared" si="2"/>
        <v>-3.8774233896185066</v>
      </c>
      <c r="K17" s="11">
        <f t="shared" si="3"/>
        <v>53.3</v>
      </c>
      <c r="L17" s="2">
        <v>551</v>
      </c>
      <c r="M17" s="2">
        <v>818</v>
      </c>
      <c r="N17" s="2">
        <v>67.36</v>
      </c>
      <c r="O17" s="2">
        <v>87</v>
      </c>
      <c r="P17" s="2">
        <v>122</v>
      </c>
      <c r="Q17" s="2">
        <v>71.31</v>
      </c>
      <c r="R17" s="2">
        <v>157</v>
      </c>
      <c r="S17" s="2">
        <v>349</v>
      </c>
      <c r="T17" s="2">
        <v>44.99</v>
      </c>
      <c r="U17" s="2">
        <v>132</v>
      </c>
      <c r="V17" s="2">
        <v>202</v>
      </c>
      <c r="W17" s="2">
        <v>65.349999999999994</v>
      </c>
    </row>
  </sheetData>
  <autoFilter ref="A1:K1" xr:uid="{D8793165-F41C-4A48-8E11-2BE91AAADD35}">
    <sortState xmlns:xlrd2="http://schemas.microsoft.com/office/spreadsheetml/2017/richdata2" ref="A2:K18">
      <sortCondition descending="1" ref="I1"/>
    </sortState>
  </autoFilter>
  <sortState xmlns:xlrd2="http://schemas.microsoft.com/office/spreadsheetml/2017/richdata2" ref="A1:K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23</v>
      </c>
      <c r="B1" s="7" t="s">
        <v>25</v>
      </c>
      <c r="C1" s="7" t="s">
        <v>6</v>
      </c>
      <c r="D1" s="7" t="s">
        <v>1</v>
      </c>
      <c r="E1" s="7" t="s">
        <v>0</v>
      </c>
      <c r="F1" s="7" t="s">
        <v>24</v>
      </c>
      <c r="G1" s="7" t="s">
        <v>3</v>
      </c>
      <c r="H1" s="7" t="s">
        <v>22</v>
      </c>
      <c r="I1" s="7" t="s">
        <v>4</v>
      </c>
      <c r="J1" s="7" t="s">
        <v>5</v>
      </c>
    </row>
    <row r="2" spans="1:10" x14ac:dyDescent="0.35">
      <c r="A2" s="2" t="s">
        <v>9</v>
      </c>
      <c r="B2" s="2">
        <v>15</v>
      </c>
      <c r="C2" s="2">
        <f t="shared" ref="C2:C17" si="0">B2*60</f>
        <v>900</v>
      </c>
      <c r="D2" s="2">
        <v>507</v>
      </c>
      <c r="E2" s="2">
        <v>494</v>
      </c>
      <c r="F2" s="2">
        <f>61+60+56+59+62+57+58+50+62+52+45+58+49+55+49</f>
        <v>833</v>
      </c>
      <c r="G2" s="3">
        <f>50*(E2/F2)</f>
        <v>29.651860744297721</v>
      </c>
      <c r="H2" s="3">
        <f>50*(D2/F2)</f>
        <v>30.43217286914766</v>
      </c>
      <c r="I2" s="3">
        <f t="shared" ref="I2:I17" si="1">H2-G2</f>
        <v>0.78031212484993873</v>
      </c>
      <c r="J2" s="3">
        <f>F2/C2*60</f>
        <v>55.533333333333331</v>
      </c>
    </row>
    <row r="3" spans="1:10" x14ac:dyDescent="0.35">
      <c r="A3" s="2" t="s">
        <v>21</v>
      </c>
      <c r="B3" s="2">
        <v>15</v>
      </c>
      <c r="C3" s="2">
        <f t="shared" si="0"/>
        <v>900</v>
      </c>
      <c r="D3" s="2">
        <v>439</v>
      </c>
      <c r="E3" s="2">
        <v>440</v>
      </c>
      <c r="F3" s="2">
        <f>58+48+56+55+50+61+51+55+54+50+53+56+42+52+32</f>
        <v>773</v>
      </c>
      <c r="G3" s="3">
        <f t="shared" ref="G3:G17" si="2">50*(E3/F3)</f>
        <v>28.460543337645539</v>
      </c>
      <c r="H3" s="3">
        <f t="shared" ref="H3:H17" si="3">50*(D3/F3)</f>
        <v>28.395860284605433</v>
      </c>
      <c r="I3" s="3">
        <f t="shared" si="1"/>
        <v>-6.4683053040106131E-2</v>
      </c>
      <c r="J3" s="3">
        <f t="shared" ref="J3:J17" si="4">F3/C3*60</f>
        <v>51.533333333333339</v>
      </c>
    </row>
    <row r="4" spans="1:10" x14ac:dyDescent="0.35">
      <c r="A4" s="2" t="s">
        <v>7</v>
      </c>
      <c r="B4" s="2">
        <v>15</v>
      </c>
      <c r="C4" s="2">
        <f t="shared" si="0"/>
        <v>900</v>
      </c>
      <c r="D4" s="2">
        <v>575</v>
      </c>
      <c r="E4" s="2">
        <v>399</v>
      </c>
      <c r="F4" s="2">
        <f>56+66+57+65+64+61+57+64+58+60+58+56+45+65+48</f>
        <v>880</v>
      </c>
      <c r="G4" s="3">
        <f t="shared" si="2"/>
        <v>22.670454545454547</v>
      </c>
      <c r="H4" s="3">
        <f t="shared" si="3"/>
        <v>32.670454545454547</v>
      </c>
      <c r="I4" s="3">
        <f t="shared" si="1"/>
        <v>10</v>
      </c>
      <c r="J4" s="3">
        <f t="shared" si="4"/>
        <v>58.666666666666664</v>
      </c>
    </row>
    <row r="5" spans="1:10" x14ac:dyDescent="0.35">
      <c r="A5" s="2" t="s">
        <v>12</v>
      </c>
      <c r="B5" s="2">
        <v>15</v>
      </c>
      <c r="C5" s="2">
        <f t="shared" si="0"/>
        <v>900</v>
      </c>
      <c r="D5" s="2">
        <v>439</v>
      </c>
      <c r="E5" s="2">
        <v>457</v>
      </c>
      <c r="F5" s="2">
        <f>51+57+49+53+58+57+54+59+58+53+56+51+48+53+31</f>
        <v>788</v>
      </c>
      <c r="G5" s="3">
        <f t="shared" si="2"/>
        <v>28.997461928934008</v>
      </c>
      <c r="H5" s="3">
        <f t="shared" si="3"/>
        <v>27.855329949238577</v>
      </c>
      <c r="I5" s="3">
        <f t="shared" si="1"/>
        <v>-1.1421319796954315</v>
      </c>
      <c r="J5" s="3">
        <f t="shared" si="4"/>
        <v>52.533333333333331</v>
      </c>
    </row>
    <row r="6" spans="1:10" x14ac:dyDescent="0.35">
      <c r="A6" s="2" t="s">
        <v>14</v>
      </c>
      <c r="B6" s="2">
        <v>15</v>
      </c>
      <c r="C6" s="2">
        <f t="shared" si="0"/>
        <v>900</v>
      </c>
      <c r="D6" s="2">
        <v>422</v>
      </c>
      <c r="E6" s="2">
        <v>461</v>
      </c>
      <c r="F6" s="2">
        <f>58+58+48+60+52+58+55+56+54+47+62+57+60+60+54</f>
        <v>839</v>
      </c>
      <c r="G6" s="3">
        <f t="shared" si="2"/>
        <v>27.473182359952325</v>
      </c>
      <c r="H6" s="3">
        <f t="shared" si="3"/>
        <v>25.148986889153758</v>
      </c>
      <c r="I6" s="3">
        <f t="shared" si="1"/>
        <v>-2.3241954707985677</v>
      </c>
      <c r="J6" s="3">
        <f t="shared" si="4"/>
        <v>55.93333333333333</v>
      </c>
    </row>
    <row r="7" spans="1:10" x14ac:dyDescent="0.35">
      <c r="A7" s="2" t="s">
        <v>15</v>
      </c>
      <c r="B7" s="2">
        <v>15</v>
      </c>
      <c r="C7" s="2">
        <f t="shared" si="0"/>
        <v>900</v>
      </c>
      <c r="D7" s="2">
        <v>427</v>
      </c>
      <c r="E7" s="2">
        <v>485</v>
      </c>
      <c r="F7" s="2">
        <f>58+58+56+59+56+59+57+59+58+46+43+51+44+51+35</f>
        <v>790</v>
      </c>
      <c r="G7" s="3">
        <f t="shared" si="2"/>
        <v>30.696202531645572</v>
      </c>
      <c r="H7" s="3">
        <f t="shared" si="3"/>
        <v>27.025316455696203</v>
      </c>
      <c r="I7" s="3">
        <f t="shared" si="1"/>
        <v>-3.6708860759493689</v>
      </c>
      <c r="J7" s="3">
        <f t="shared" si="4"/>
        <v>52.666666666666664</v>
      </c>
    </row>
    <row r="8" spans="1:10" x14ac:dyDescent="0.35">
      <c r="A8" s="2" t="s">
        <v>11</v>
      </c>
      <c r="B8" s="2">
        <v>15</v>
      </c>
      <c r="C8" s="2">
        <f t="shared" si="0"/>
        <v>900</v>
      </c>
      <c r="D8" s="2">
        <v>453</v>
      </c>
      <c r="E8" s="2">
        <v>425</v>
      </c>
      <c r="F8" s="2">
        <f>57+58+49+48+49+60+52+50+55+52+50+51+61+50</f>
        <v>742</v>
      </c>
      <c r="G8" s="3">
        <f t="shared" si="2"/>
        <v>28.63881401617251</v>
      </c>
      <c r="H8" s="3">
        <f t="shared" si="3"/>
        <v>30.525606469002696</v>
      </c>
      <c r="I8" s="3">
        <f t="shared" si="1"/>
        <v>1.8867924528301856</v>
      </c>
      <c r="J8" s="3">
        <f t="shared" si="4"/>
        <v>49.466666666666669</v>
      </c>
    </row>
    <row r="9" spans="1:10" x14ac:dyDescent="0.35">
      <c r="A9" s="2" t="s">
        <v>2</v>
      </c>
      <c r="B9" s="2">
        <v>15</v>
      </c>
      <c r="C9" s="2">
        <f t="shared" si="0"/>
        <v>900</v>
      </c>
      <c r="D9" s="2">
        <v>492</v>
      </c>
      <c r="E9" s="2">
        <v>443</v>
      </c>
      <c r="F9" s="2">
        <f>55+59+61+56+55+57+59+59+56+56+57+54+60+54+48</f>
        <v>846</v>
      </c>
      <c r="G9" s="3">
        <f t="shared" si="2"/>
        <v>26.182033096926716</v>
      </c>
      <c r="H9" s="3">
        <f t="shared" si="3"/>
        <v>29.078014184397162</v>
      </c>
      <c r="I9" s="3">
        <f t="shared" si="1"/>
        <v>2.8959810874704459</v>
      </c>
      <c r="J9" s="3">
        <f t="shared" si="4"/>
        <v>56.4</v>
      </c>
    </row>
    <row r="10" spans="1:10" x14ac:dyDescent="0.35">
      <c r="A10" s="2" t="s">
        <v>13</v>
      </c>
      <c r="B10" s="2">
        <v>15</v>
      </c>
      <c r="C10" s="2">
        <f t="shared" si="0"/>
        <v>900</v>
      </c>
      <c r="D10" s="2">
        <v>418</v>
      </c>
      <c r="E10" s="2">
        <v>489</v>
      </c>
      <c r="F10" s="2">
        <f>62+59+49+54+53+53+55+55+54+61+56+47+43+52+53</f>
        <v>806</v>
      </c>
      <c r="G10" s="3">
        <f t="shared" si="2"/>
        <v>30.334987593052109</v>
      </c>
      <c r="H10" s="3">
        <f t="shared" si="3"/>
        <v>25.930521091811414</v>
      </c>
      <c r="I10" s="3">
        <f t="shared" si="1"/>
        <v>-4.4044665012406945</v>
      </c>
      <c r="J10" s="3">
        <f t="shared" si="4"/>
        <v>53.733333333333334</v>
      </c>
    </row>
    <row r="11" spans="1:10" x14ac:dyDescent="0.35">
      <c r="A11" s="2" t="s">
        <v>8</v>
      </c>
      <c r="B11" s="2">
        <v>15</v>
      </c>
      <c r="C11" s="2">
        <f t="shared" si="0"/>
        <v>900</v>
      </c>
      <c r="D11" s="2">
        <v>471</v>
      </c>
      <c r="E11" s="2">
        <v>476</v>
      </c>
      <c r="F11" s="2">
        <f>52+58+65+54+56+61+58+54+63+55+51+51+55+54</f>
        <v>787</v>
      </c>
      <c r="G11" s="3">
        <f t="shared" si="2"/>
        <v>30.241423125794153</v>
      </c>
      <c r="H11" s="3">
        <f t="shared" si="3"/>
        <v>29.923761118170265</v>
      </c>
      <c r="I11" s="3">
        <f t="shared" si="1"/>
        <v>-0.31766200762388763</v>
      </c>
      <c r="J11" s="3">
        <f t="shared" si="4"/>
        <v>52.466666666666669</v>
      </c>
    </row>
    <row r="12" spans="1:10" x14ac:dyDescent="0.35">
      <c r="A12" s="2" t="s">
        <v>18</v>
      </c>
      <c r="B12" s="2">
        <v>15</v>
      </c>
      <c r="C12" s="2">
        <f t="shared" si="0"/>
        <v>900</v>
      </c>
      <c r="D12" s="2">
        <v>478</v>
      </c>
      <c r="E12" s="2">
        <v>429</v>
      </c>
      <c r="F12" s="2">
        <f>51+59+55+56+60+53+54+56+58+38+45+54+51+56+54</f>
        <v>800</v>
      </c>
      <c r="G12" s="3">
        <f t="shared" si="2"/>
        <v>26.8125</v>
      </c>
      <c r="H12" s="3">
        <f t="shared" si="3"/>
        <v>29.875</v>
      </c>
      <c r="I12" s="3">
        <f t="shared" si="1"/>
        <v>3.0625</v>
      </c>
      <c r="J12" s="3">
        <f t="shared" si="4"/>
        <v>53.333333333333329</v>
      </c>
    </row>
    <row r="13" spans="1:10" x14ac:dyDescent="0.35">
      <c r="A13" s="2" t="s">
        <v>17</v>
      </c>
      <c r="B13" s="2">
        <v>15</v>
      </c>
      <c r="C13" s="2">
        <f t="shared" si="0"/>
        <v>900</v>
      </c>
      <c r="D13" s="2">
        <v>443</v>
      </c>
      <c r="E13" s="2">
        <v>455</v>
      </c>
      <c r="F13" s="2">
        <f>56+59+61+47+56+55+54+57+55+36+58+47+49+51+34</f>
        <v>775</v>
      </c>
      <c r="G13" s="3">
        <f t="shared" si="2"/>
        <v>29.354838709677416</v>
      </c>
      <c r="H13" s="3">
        <f t="shared" si="3"/>
        <v>28.580645161290324</v>
      </c>
      <c r="I13" s="3">
        <f t="shared" si="1"/>
        <v>-0.77419354838709253</v>
      </c>
      <c r="J13" s="3">
        <f t="shared" si="4"/>
        <v>51.666666666666671</v>
      </c>
    </row>
    <row r="14" spans="1:10" x14ac:dyDescent="0.35">
      <c r="A14" s="2" t="s">
        <v>10</v>
      </c>
      <c r="B14" s="2">
        <v>15</v>
      </c>
      <c r="C14" s="2">
        <f t="shared" si="0"/>
        <v>900</v>
      </c>
      <c r="D14" s="2">
        <v>470</v>
      </c>
      <c r="E14" s="2">
        <v>491</v>
      </c>
      <c r="F14" s="2">
        <f>58+63+56+63+53+55+50+60+58+52+56+50+51+52+53</f>
        <v>830</v>
      </c>
      <c r="G14" s="3">
        <f t="shared" si="2"/>
        <v>29.578313253012052</v>
      </c>
      <c r="H14" s="3">
        <f t="shared" si="3"/>
        <v>28.313253012048197</v>
      </c>
      <c r="I14" s="3">
        <f t="shared" si="1"/>
        <v>-1.2650602409638552</v>
      </c>
      <c r="J14" s="3">
        <f t="shared" si="4"/>
        <v>55.333333333333336</v>
      </c>
    </row>
    <row r="15" spans="1:10" x14ac:dyDescent="0.35">
      <c r="A15" s="2" t="s">
        <v>20</v>
      </c>
      <c r="B15" s="2">
        <v>15</v>
      </c>
      <c r="C15" s="2">
        <f t="shared" si="0"/>
        <v>900</v>
      </c>
      <c r="D15" s="2">
        <v>397</v>
      </c>
      <c r="E15" s="2">
        <v>471</v>
      </c>
      <c r="F15" s="2">
        <f>56+48+57+54+61+57+53+54+57+38+62+61+57+65+54</f>
        <v>834</v>
      </c>
      <c r="G15" s="3">
        <f t="shared" si="2"/>
        <v>28.237410071942449</v>
      </c>
      <c r="H15" s="3">
        <f t="shared" si="3"/>
        <v>23.800959232613909</v>
      </c>
      <c r="I15" s="3">
        <f t="shared" si="1"/>
        <v>-4.4364508393285398</v>
      </c>
      <c r="J15" s="3">
        <f t="shared" si="4"/>
        <v>55.6</v>
      </c>
    </row>
    <row r="16" spans="1:10" x14ac:dyDescent="0.35">
      <c r="A16" s="2" t="s">
        <v>19</v>
      </c>
      <c r="B16" s="2">
        <v>15</v>
      </c>
      <c r="C16" s="2">
        <f t="shared" si="0"/>
        <v>900</v>
      </c>
      <c r="D16" s="2">
        <v>479</v>
      </c>
      <c r="E16" s="2">
        <v>473</v>
      </c>
      <c r="F16" s="2">
        <f>53+63+66+55+60+57+53+54+54+49+43+60+49+54+51</f>
        <v>821</v>
      </c>
      <c r="G16" s="3">
        <f t="shared" si="2"/>
        <v>28.806333739342264</v>
      </c>
      <c r="H16" s="3">
        <f t="shared" si="3"/>
        <v>29.17174177831912</v>
      </c>
      <c r="I16" s="3">
        <f t="shared" si="1"/>
        <v>0.36540803897685592</v>
      </c>
      <c r="J16" s="3">
        <f t="shared" si="4"/>
        <v>54.733333333333334</v>
      </c>
    </row>
    <row r="17" spans="1:10" x14ac:dyDescent="0.35">
      <c r="A17" s="2" t="s">
        <v>16</v>
      </c>
      <c r="B17" s="2">
        <v>15</v>
      </c>
      <c r="C17" s="2">
        <f t="shared" si="0"/>
        <v>900</v>
      </c>
      <c r="D17" s="2">
        <v>437</v>
      </c>
      <c r="E17" s="2">
        <v>459</v>
      </c>
      <c r="F17" s="2">
        <f>57+58+56+56+52+53+54+63+53+35+54+51+57+55+47</f>
        <v>801</v>
      </c>
      <c r="G17" s="3">
        <f t="shared" si="2"/>
        <v>28.651685393258425</v>
      </c>
      <c r="H17" s="3">
        <f t="shared" si="3"/>
        <v>27.278401997503121</v>
      </c>
      <c r="I17" s="3">
        <f t="shared" si="1"/>
        <v>-1.3732833957553048</v>
      </c>
      <c r="J17" s="3">
        <f t="shared" si="4"/>
        <v>53.4</v>
      </c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4.5" x14ac:dyDescent="0.35"/>
  <sheetData>
    <row r="1" spans="1:10" x14ac:dyDescent="0.35">
      <c r="A1" s="8" t="s">
        <v>23</v>
      </c>
      <c r="B1" s="9" t="s">
        <v>25</v>
      </c>
      <c r="C1" s="8" t="s">
        <v>6</v>
      </c>
      <c r="D1" s="8" t="s">
        <v>1</v>
      </c>
      <c r="E1" s="8" t="s">
        <v>0</v>
      </c>
      <c r="F1" s="8" t="s">
        <v>24</v>
      </c>
      <c r="G1" s="9" t="s">
        <v>3</v>
      </c>
      <c r="H1" s="9" t="s">
        <v>22</v>
      </c>
      <c r="I1" s="9" t="s">
        <v>4</v>
      </c>
      <c r="J1" s="10" t="s">
        <v>5</v>
      </c>
    </row>
    <row r="2" spans="1:10" x14ac:dyDescent="0.35">
      <c r="A2" s="2" t="s">
        <v>7</v>
      </c>
      <c r="B2" s="2">
        <v>15</v>
      </c>
      <c r="C2" s="2">
        <f t="shared" ref="C2:C17" si="0">B2*60</f>
        <v>900</v>
      </c>
      <c r="D2" s="2">
        <f>37+41+35+46+32+46+42+32+45+50+43+41+40+39+43</f>
        <v>612</v>
      </c>
      <c r="E2" s="2">
        <f>22+26+32+26+26+26+22+24+34+23+30+30+26+28+30</f>
        <v>405</v>
      </c>
      <c r="F2" s="2">
        <f>61+62+49+67+40+66+57+59+68+72+66+64+57+60+68</f>
        <v>916</v>
      </c>
      <c r="G2" s="3">
        <f>50*(E2/F2)</f>
        <v>22.106986899563317</v>
      </c>
      <c r="H2" s="3">
        <f>50*(D2/F2)</f>
        <v>33.406113537117903</v>
      </c>
      <c r="I2" s="3">
        <f t="shared" ref="I2:I17" si="1">H2-G2</f>
        <v>11.299126637554586</v>
      </c>
      <c r="J2" s="11">
        <f t="shared" ref="J2:J17" si="2">F2/C2*60</f>
        <v>61.066666666666663</v>
      </c>
    </row>
    <row r="3" spans="1:10" x14ac:dyDescent="0.35">
      <c r="A3" s="2" t="s">
        <v>18</v>
      </c>
      <c r="B3" s="2">
        <v>15</v>
      </c>
      <c r="C3" s="2">
        <f t="shared" si="0"/>
        <v>900</v>
      </c>
      <c r="D3" s="2">
        <f>32+26+38+37+26+41+31+42+32+33+35+30+39+32</f>
        <v>474</v>
      </c>
      <c r="E3" s="2">
        <f>27+27+30+32+32+25+29+27+31+33+29+35+25+31+31</f>
        <v>444</v>
      </c>
      <c r="F3" s="2">
        <f>49+53+43+53+40+30+51+60+54+49+55+39+53+41+50+44</f>
        <v>764</v>
      </c>
      <c r="G3" s="3">
        <f t="shared" ref="G3:G17" si="3">50*(E3/F3)</f>
        <v>29.05759162303665</v>
      </c>
      <c r="H3" s="3">
        <f t="shared" ref="H3:H17" si="4">50*(D3/F3)</f>
        <v>31.02094240837696</v>
      </c>
      <c r="I3" s="3">
        <f t="shared" si="1"/>
        <v>1.9633507853403103</v>
      </c>
      <c r="J3" s="11">
        <f t="shared" si="2"/>
        <v>50.933333333333337</v>
      </c>
    </row>
    <row r="4" spans="1:10" x14ac:dyDescent="0.35">
      <c r="A4" s="2" t="s">
        <v>2</v>
      </c>
      <c r="B4" s="2">
        <v>15</v>
      </c>
      <c r="C4" s="2">
        <f t="shared" si="0"/>
        <v>900</v>
      </c>
      <c r="D4" s="2">
        <f>22+34+29+34+37+30+38+33+28+35+31+35+33+34+24</f>
        <v>477</v>
      </c>
      <c r="E4" s="2">
        <f>37+26+32+34+24+34+38+38+34+32+35+33+28+23</f>
        <v>448</v>
      </c>
      <c r="F4" s="2">
        <f>61+58+52+43+57+55+56+62+54+58+52+53+43+56+43</f>
        <v>803</v>
      </c>
      <c r="G4" s="3">
        <f t="shared" si="3"/>
        <v>27.895392278953924</v>
      </c>
      <c r="H4" s="3">
        <f t="shared" si="4"/>
        <v>29.70112079701121</v>
      </c>
      <c r="I4" s="3">
        <f t="shared" si="1"/>
        <v>1.8057285180572862</v>
      </c>
      <c r="J4" s="11">
        <f t="shared" si="2"/>
        <v>53.533333333333331</v>
      </c>
    </row>
    <row r="5" spans="1:10" x14ac:dyDescent="0.35">
      <c r="A5" s="2" t="s">
        <v>11</v>
      </c>
      <c r="B5" s="2">
        <v>15</v>
      </c>
      <c r="C5" s="2">
        <f t="shared" si="0"/>
        <v>900</v>
      </c>
      <c r="D5" s="2">
        <f>31+26+34+23+29+28+29+31+34+26+29+33+25+31+29</f>
        <v>438</v>
      </c>
      <c r="E5" s="2">
        <f>20+41+24+36+28+30+29+27+28+20+27+25+30+27+24</f>
        <v>416</v>
      </c>
      <c r="F5" s="2">
        <f>52+62+56+46+55+36+50+40+54+45+48+52+41+51+52</f>
        <v>740</v>
      </c>
      <c r="G5" s="3">
        <f t="shared" si="3"/>
        <v>28.108108108108109</v>
      </c>
      <c r="H5" s="3">
        <f t="shared" si="4"/>
        <v>29.594594594594593</v>
      </c>
      <c r="I5" s="3">
        <f t="shared" si="1"/>
        <v>1.4864864864864842</v>
      </c>
      <c r="J5" s="11">
        <f t="shared" si="2"/>
        <v>49.333333333333329</v>
      </c>
    </row>
    <row r="6" spans="1:10" x14ac:dyDescent="0.35">
      <c r="A6" s="2" t="s">
        <v>17</v>
      </c>
      <c r="B6" s="2">
        <v>15</v>
      </c>
      <c r="C6" s="2">
        <f t="shared" si="0"/>
        <v>900</v>
      </c>
      <c r="D6" s="2">
        <f>30+30+32+36+29+32+29+34+26+37+30+32+27+27+33</f>
        <v>464</v>
      </c>
      <c r="E6" s="2">
        <f>34+30+29+23+33+30+41+28+24+28+43+29+22+30+32</f>
        <v>456</v>
      </c>
      <c r="F6" s="2">
        <f>59+41+52+47+53+35+60+43+50+37+66+41+32+45+36</f>
        <v>697</v>
      </c>
      <c r="G6" s="3">
        <f t="shared" si="3"/>
        <v>32.711621233859397</v>
      </c>
      <c r="H6" s="3">
        <f t="shared" si="4"/>
        <v>33.285509325681488</v>
      </c>
      <c r="I6" s="3">
        <f t="shared" si="1"/>
        <v>0.57388809182209144</v>
      </c>
      <c r="J6" s="11">
        <f t="shared" si="2"/>
        <v>46.466666666666669</v>
      </c>
    </row>
    <row r="7" spans="1:10" x14ac:dyDescent="0.35">
      <c r="A7" s="2" t="s">
        <v>9</v>
      </c>
      <c r="B7" s="2">
        <v>15</v>
      </c>
      <c r="C7" s="2">
        <f t="shared" si="0"/>
        <v>900</v>
      </c>
      <c r="D7" s="2">
        <f>32+30+32+32+34+27+38+27+35+34+29+37+33+39+30</f>
        <v>489</v>
      </c>
      <c r="E7" s="2">
        <f>33+30+31+43+31+28+38+31+29+32+33+31+34+32+43</f>
        <v>499</v>
      </c>
      <c r="F7" s="2">
        <f>56+40+48+45+46+42+56+40+51+58+40+58+56+50+68</f>
        <v>754</v>
      </c>
      <c r="G7" s="3">
        <f t="shared" si="3"/>
        <v>33.090185676392572</v>
      </c>
      <c r="H7" s="3">
        <f t="shared" si="4"/>
        <v>32.42705570291777</v>
      </c>
      <c r="I7" s="3">
        <f t="shared" si="1"/>
        <v>-0.66312997347480263</v>
      </c>
      <c r="J7" s="11">
        <f t="shared" si="2"/>
        <v>50.266666666666666</v>
      </c>
    </row>
    <row r="8" spans="1:10" x14ac:dyDescent="0.35">
      <c r="A8" s="2" t="s">
        <v>12</v>
      </c>
      <c r="B8" s="2">
        <v>15</v>
      </c>
      <c r="C8" s="2">
        <f t="shared" si="0"/>
        <v>900</v>
      </c>
      <c r="D8" s="2">
        <f>27+32+27+27+33+28+30+38+34+20+25+33+22+27+33</f>
        <v>436</v>
      </c>
      <c r="E8" s="2">
        <f>32+27+27+29+33+27+31+33+45+26+28+24+27+30+27</f>
        <v>446</v>
      </c>
      <c r="F8" s="2">
        <f>50+46+37+42+51+42+46+61+68+45+55+49+33+51+32</f>
        <v>708</v>
      </c>
      <c r="G8" s="3">
        <f t="shared" si="3"/>
        <v>31.497175141242938</v>
      </c>
      <c r="H8" s="3">
        <f t="shared" si="4"/>
        <v>30.790960451977401</v>
      </c>
      <c r="I8" s="3">
        <f t="shared" si="1"/>
        <v>-0.70621468926553632</v>
      </c>
      <c r="J8" s="11">
        <f t="shared" si="2"/>
        <v>47.199999999999996</v>
      </c>
    </row>
    <row r="9" spans="1:10" x14ac:dyDescent="0.35">
      <c r="A9" s="2" t="s">
        <v>20</v>
      </c>
      <c r="B9" s="2">
        <v>15</v>
      </c>
      <c r="C9" s="2">
        <f t="shared" si="0"/>
        <v>900</v>
      </c>
      <c r="D9" s="2">
        <f>34+30+21+29+31+34+29+29+34+33+23+32+25+28+23</f>
        <v>435</v>
      </c>
      <c r="E9" s="2">
        <f>30+28+20+27+34+30+29+30+39+32+23+34+30+39+22</f>
        <v>447</v>
      </c>
      <c r="F9" s="2">
        <f>59+42+54+41+47+56+50+58+59+54+44+59+46+61+49</f>
        <v>779</v>
      </c>
      <c r="G9" s="3">
        <f t="shared" si="3"/>
        <v>28.690629011553277</v>
      </c>
      <c r="H9" s="3">
        <f t="shared" si="4"/>
        <v>27.9204107830552</v>
      </c>
      <c r="I9" s="3">
        <f t="shared" si="1"/>
        <v>-0.7702182284980772</v>
      </c>
      <c r="J9" s="11">
        <f t="shared" si="2"/>
        <v>51.93333333333333</v>
      </c>
    </row>
    <row r="10" spans="1:10" x14ac:dyDescent="0.35">
      <c r="A10" s="2" t="s">
        <v>8</v>
      </c>
      <c r="B10" s="2">
        <v>15</v>
      </c>
      <c r="C10" s="2">
        <f t="shared" si="0"/>
        <v>900</v>
      </c>
      <c r="D10" s="2">
        <f>27+34+32+30+33+29+35+30+29+32+27+24+26+31+28</f>
        <v>447</v>
      </c>
      <c r="E10" s="2">
        <f>28+33+35+28+29+29+24+29+35+35+29+33+27+39+28</f>
        <v>461</v>
      </c>
      <c r="F10" s="2">
        <f>47+45+50+52+53+42+47+59+52+59+49+49+47+49+46</f>
        <v>746</v>
      </c>
      <c r="G10" s="3">
        <f t="shared" si="3"/>
        <v>30.898123324396781</v>
      </c>
      <c r="H10" s="3">
        <f t="shared" si="4"/>
        <v>29.959785522788202</v>
      </c>
      <c r="I10" s="3">
        <f t="shared" si="1"/>
        <v>-0.93833780160857927</v>
      </c>
      <c r="J10" s="11">
        <f t="shared" si="2"/>
        <v>49.733333333333334</v>
      </c>
    </row>
    <row r="11" spans="1:10" x14ac:dyDescent="0.35">
      <c r="A11" s="2" t="s">
        <v>19</v>
      </c>
      <c r="B11" s="2">
        <v>15</v>
      </c>
      <c r="C11" s="2">
        <f t="shared" si="0"/>
        <v>900</v>
      </c>
      <c r="D11" s="2">
        <f>28+34+30+32+33+32+22+32+24+26+32+34+34+28+24</f>
        <v>445</v>
      </c>
      <c r="E11" s="2">
        <f>27+27+38+25+33+33+42+28+26+34+26+32+33+34+29</f>
        <v>467</v>
      </c>
      <c r="F11" s="2">
        <f>47+54+44+54+52+44+58+54+49+45+55+59+55+57+53</f>
        <v>780</v>
      </c>
      <c r="G11" s="3">
        <f t="shared" si="3"/>
        <v>29.935897435897434</v>
      </c>
      <c r="H11" s="3">
        <f t="shared" si="4"/>
        <v>28.525641025641026</v>
      </c>
      <c r="I11" s="3">
        <f t="shared" si="1"/>
        <v>-1.4102564102564088</v>
      </c>
      <c r="J11" s="11">
        <f t="shared" si="2"/>
        <v>52</v>
      </c>
    </row>
    <row r="12" spans="1:10" x14ac:dyDescent="0.35">
      <c r="A12" s="2" t="s">
        <v>10</v>
      </c>
      <c r="B12" s="2">
        <v>15</v>
      </c>
      <c r="C12" s="2">
        <f t="shared" si="0"/>
        <v>900</v>
      </c>
      <c r="D12" s="2">
        <f>29+27+28+26+31+30+33+30+39+32+27+25+27+30+31</f>
        <v>445</v>
      </c>
      <c r="E12" s="2">
        <f>27+34+25+46+29+32+32+27+34+34+31+33+26+27+32</f>
        <v>469</v>
      </c>
      <c r="F12" s="2">
        <f>50+54+50+66+49+36+55+32+59+58+52+52+48+52+45</f>
        <v>758</v>
      </c>
      <c r="G12" s="3">
        <f t="shared" si="3"/>
        <v>30.936675461741427</v>
      </c>
      <c r="H12" s="3">
        <f t="shared" si="4"/>
        <v>29.353562005277045</v>
      </c>
      <c r="I12" s="3">
        <f t="shared" si="1"/>
        <v>-1.5831134564643818</v>
      </c>
      <c r="J12" s="11">
        <f t="shared" si="2"/>
        <v>50.533333333333331</v>
      </c>
    </row>
    <row r="13" spans="1:10" x14ac:dyDescent="0.35">
      <c r="A13" s="2" t="s">
        <v>21</v>
      </c>
      <c r="B13" s="2">
        <v>15</v>
      </c>
      <c r="C13" s="2">
        <f t="shared" si="0"/>
        <v>900</v>
      </c>
      <c r="D13" s="2">
        <f>33+28+31+34+28+29+32+27+25+34+22+31+26+30+27</f>
        <v>437</v>
      </c>
      <c r="E13" s="2">
        <f>26+30+32+34+29+29+33+31+30+26+30+32+40+27+33</f>
        <v>462</v>
      </c>
      <c r="F13" s="2">
        <f>56+43+49+44+55+43+55+53+31+45+44+56+56+46+31</f>
        <v>707</v>
      </c>
      <c r="G13" s="3">
        <f t="shared" si="3"/>
        <v>32.673267326732677</v>
      </c>
      <c r="H13" s="3">
        <f t="shared" si="4"/>
        <v>30.905233380480908</v>
      </c>
      <c r="I13" s="3">
        <f t="shared" si="1"/>
        <v>-1.7680339462517694</v>
      </c>
      <c r="J13" s="11">
        <f t="shared" si="2"/>
        <v>47.133333333333333</v>
      </c>
    </row>
    <row r="14" spans="1:10" x14ac:dyDescent="0.35">
      <c r="A14" s="2" t="s">
        <v>16</v>
      </c>
      <c r="B14" s="2">
        <v>15</v>
      </c>
      <c r="C14" s="2">
        <f t="shared" si="0"/>
        <v>900</v>
      </c>
      <c r="D14" s="2">
        <f>20+33+25+32+26+33+31+24+30+28+30+33+30+32+24</f>
        <v>431</v>
      </c>
      <c r="E14" s="2">
        <f>31+34+28+37+27+32+30+32+31+37+22+29+25+39+23</f>
        <v>457</v>
      </c>
      <c r="F14" s="2">
        <f>52+45+49+53+49+43+45+59+49+37+43+43+47+51+42</f>
        <v>707</v>
      </c>
      <c r="G14" s="3">
        <f t="shared" si="3"/>
        <v>32.319660537482321</v>
      </c>
      <c r="H14" s="3">
        <f t="shared" si="4"/>
        <v>30.480905233380479</v>
      </c>
      <c r="I14" s="3">
        <f t="shared" si="1"/>
        <v>-1.8387553041018414</v>
      </c>
      <c r="J14" s="11">
        <f t="shared" si="2"/>
        <v>47.133333333333333</v>
      </c>
    </row>
    <row r="15" spans="1:10" x14ac:dyDescent="0.35">
      <c r="A15" s="2" t="s">
        <v>14</v>
      </c>
      <c r="B15" s="2">
        <v>15</v>
      </c>
      <c r="C15" s="2">
        <f t="shared" si="0"/>
        <v>900</v>
      </c>
      <c r="D15" s="2">
        <f>27+27+27+25+27+26+27+28+30+31+23+31+33+27+28</f>
        <v>417</v>
      </c>
      <c r="E15" s="2">
        <f>29+26+27+32+26+46+31+34+25+33+23+37+33+31+28</f>
        <v>461</v>
      </c>
      <c r="F15" s="2">
        <f>50+54+37+53+48+65+51+42+32+38+44+57+43+50+46</f>
        <v>710</v>
      </c>
      <c r="G15" s="3">
        <f t="shared" si="3"/>
        <v>32.464788732394368</v>
      </c>
      <c r="H15" s="3">
        <f t="shared" si="4"/>
        <v>29.366197183098592</v>
      </c>
      <c r="I15" s="3">
        <f t="shared" si="1"/>
        <v>-3.0985915492957758</v>
      </c>
      <c r="J15" s="11">
        <f t="shared" si="2"/>
        <v>47.333333333333329</v>
      </c>
    </row>
    <row r="16" spans="1:10" x14ac:dyDescent="0.35">
      <c r="A16" s="2" t="s">
        <v>15</v>
      </c>
      <c r="B16" s="2">
        <v>15</v>
      </c>
      <c r="C16" s="2">
        <f t="shared" si="0"/>
        <v>900</v>
      </c>
      <c r="D16" s="2">
        <f>26+27+20+43+24+30+24+27+31+33+26+29+30+28+32</f>
        <v>430</v>
      </c>
      <c r="E16" s="2">
        <f>33+32+21+32+37+28+35+30+42+31+32+33+41+27+33</f>
        <v>487</v>
      </c>
      <c r="F16" s="2">
        <f>56+45+54+44+58+37+47+32+48+38+55+43+64+49+36</f>
        <v>706</v>
      </c>
      <c r="G16" s="3">
        <f t="shared" si="3"/>
        <v>34.490084985835693</v>
      </c>
      <c r="H16" s="3">
        <f t="shared" si="4"/>
        <v>30.453257790368269</v>
      </c>
      <c r="I16" s="3">
        <f t="shared" si="1"/>
        <v>-4.0368271954674242</v>
      </c>
      <c r="J16" s="11">
        <f t="shared" si="2"/>
        <v>47.06666666666667</v>
      </c>
    </row>
    <row r="17" spans="1:10" x14ac:dyDescent="0.35">
      <c r="A17" s="2" t="s">
        <v>13</v>
      </c>
      <c r="B17" s="2">
        <v>15</v>
      </c>
      <c r="C17" s="2">
        <f t="shared" si="0"/>
        <v>900</v>
      </c>
      <c r="D17" s="2">
        <f>33+26+24+28+29+25+31+28+31+23+28+29+32+27+22</f>
        <v>416</v>
      </c>
      <c r="E17" s="2">
        <f>32+34+34+30+31+30+27+32+30+50+25+27+32+31+28+23</f>
        <v>496</v>
      </c>
      <c r="F17" s="2">
        <f>55+58+55+53+49+51+50+53+48+73+54+40+56+49+49</f>
        <v>793</v>
      </c>
      <c r="G17" s="3">
        <f t="shared" si="3"/>
        <v>31.273644388398488</v>
      </c>
      <c r="H17" s="3">
        <f t="shared" si="4"/>
        <v>26.229508196721312</v>
      </c>
      <c r="I17" s="3">
        <f t="shared" si="1"/>
        <v>-5.0441361916771754</v>
      </c>
      <c r="J17" s="11">
        <f t="shared" si="2"/>
        <v>52.866666666666667</v>
      </c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22-23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2023-09-21T19:42:51Z</dcterms:modified>
</cp:coreProperties>
</file>