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HDL\"/>
    </mc:Choice>
  </mc:AlternateContent>
  <xr:revisionPtr revIDLastSave="0" documentId="13_ncr:1_{EA67DCDD-C61D-4A5B-BE1D-43C88AC822D9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3-24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23-24'!$A$1:$K$1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K7" i="1" l="1"/>
  <c r="G13" i="1"/>
  <c r="G16" i="1"/>
  <c r="F16" i="1"/>
  <c r="E16" i="1"/>
  <c r="F13" i="1"/>
  <c r="H13" i="1" s="1"/>
  <c r="E13" i="1"/>
  <c r="I13" i="1" s="1"/>
  <c r="J13" i="1" s="1"/>
  <c r="F17" i="1"/>
  <c r="H17" i="1" s="1"/>
  <c r="E17" i="1"/>
  <c r="I17" i="1" s="1"/>
  <c r="J17" i="1" s="1"/>
  <c r="F14" i="1"/>
  <c r="E14" i="1"/>
  <c r="I14" i="1" s="1"/>
  <c r="G17" i="1"/>
  <c r="G14" i="1"/>
  <c r="F3" i="1"/>
  <c r="E3" i="1"/>
  <c r="F12" i="1"/>
  <c r="E12" i="1"/>
  <c r="G4" i="1"/>
  <c r="G9" i="1"/>
  <c r="F9" i="1"/>
  <c r="E9" i="1"/>
  <c r="F4" i="1"/>
  <c r="H4" i="1" s="1"/>
  <c r="E4" i="1"/>
  <c r="I4" i="1" s="1"/>
  <c r="J4" i="1" s="1"/>
  <c r="G11" i="1"/>
  <c r="G15" i="1"/>
  <c r="F15" i="1"/>
  <c r="E15" i="1"/>
  <c r="F11" i="1"/>
  <c r="E11" i="1"/>
  <c r="F7" i="1"/>
  <c r="H7" i="1" s="1"/>
  <c r="E7" i="1"/>
  <c r="I7" i="1" s="1"/>
  <c r="J7" i="1" s="1"/>
  <c r="F2" i="1"/>
  <c r="H2" i="1" s="1"/>
  <c r="E2" i="1"/>
  <c r="I2" i="1" s="1"/>
  <c r="J2" i="1" s="1"/>
  <c r="G7" i="1"/>
  <c r="G2" i="1"/>
  <c r="G6" i="1"/>
  <c r="G8" i="1"/>
  <c r="F8" i="1"/>
  <c r="H8" i="1" s="1"/>
  <c r="E8" i="1"/>
  <c r="I8" i="1" s="1"/>
  <c r="J8" i="1" s="1"/>
  <c r="F6" i="1"/>
  <c r="H6" i="1" s="1"/>
  <c r="E6" i="1"/>
  <c r="I6" i="1" s="1"/>
  <c r="J6" i="1" s="1"/>
  <c r="G5" i="1"/>
  <c r="G10" i="1"/>
  <c r="F10" i="1"/>
  <c r="E10" i="1"/>
  <c r="F5" i="1"/>
  <c r="H5" i="1" s="1"/>
  <c r="E5" i="1"/>
  <c r="I5" i="1" s="1"/>
  <c r="J5" i="1" s="1"/>
  <c r="G3" i="1"/>
  <c r="K11" i="1" l="1"/>
  <c r="H3" i="1"/>
  <c r="I10" i="1"/>
  <c r="I11" i="1"/>
  <c r="I9" i="1"/>
  <c r="J9" i="1" s="1"/>
  <c r="I16" i="1"/>
  <c r="I3" i="1"/>
  <c r="J3" i="1" s="1"/>
  <c r="H10" i="1"/>
  <c r="K6" i="1"/>
  <c r="H11" i="1"/>
  <c r="H9" i="1"/>
  <c r="H16" i="1"/>
  <c r="I15" i="1"/>
  <c r="J15" i="1" s="1"/>
  <c r="K9" i="1"/>
  <c r="J14" i="1"/>
  <c r="H15" i="1"/>
  <c r="K4" i="1"/>
  <c r="H14" i="1"/>
  <c r="K13" i="1"/>
  <c r="G12" i="1"/>
  <c r="D3" i="1"/>
  <c r="K3" i="1" s="1"/>
  <c r="D4" i="1"/>
  <c r="D5" i="1"/>
  <c r="K5" i="1" s="1"/>
  <c r="D6" i="1"/>
  <c r="D8" i="1"/>
  <c r="K8" i="1" s="1"/>
  <c r="D9" i="1"/>
  <c r="D10" i="1"/>
  <c r="K10" i="1" s="1"/>
  <c r="D11" i="1"/>
  <c r="D12" i="1"/>
  <c r="D13" i="1"/>
  <c r="D14" i="1"/>
  <c r="K14" i="1" s="1"/>
  <c r="D15" i="1"/>
  <c r="K15" i="1" s="1"/>
  <c r="D16" i="1"/>
  <c r="K16" i="1" s="1"/>
  <c r="D17" i="1"/>
  <c r="K17" i="1" s="1"/>
  <c r="D2" i="1"/>
  <c r="K2" i="1" s="1"/>
  <c r="J10" i="1" l="1"/>
  <c r="J11" i="1"/>
  <c r="J16" i="1"/>
  <c r="K12" i="1"/>
  <c r="H12" i="1"/>
  <c r="I12" i="1"/>
  <c r="J12" i="1" s="1"/>
</calcChain>
</file>

<file path=xl/sharedStrings.xml><?xml version="1.0" encoding="utf-8"?>
<sst xmlns="http://schemas.openxmlformats.org/spreadsheetml/2006/main" count="107" uniqueCount="41">
  <si>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</si>
  <si>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</si>
  <si>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</si>
  <si>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</si>
  <si>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</si>
  <si>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</si>
  <si>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</si>
  <si>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</si>
  <si>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</si>
  <si>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</si>
  <si>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</si>
  <si>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</si>
  <si>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</si>
  <si>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Cangas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</si>
  <si>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</si>
  <si>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</si>
  <si>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</si>
  <si>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</si>
  <si>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</si>
  <si>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</si>
  <si>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</si>
  <si>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</si>
  <si>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</si>
  <si>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</si>
  <si>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</si>
  <si>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</si>
  <si>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</si>
  <si>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</si>
  <si>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</si>
  <si>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</si>
  <si>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</si>
  <si>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</si>
  <si>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</si>
  <si>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</si>
  <si>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</si>
  <si>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</si>
  <si>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Sagunto</t>
  </si>
  <si>
    <t>Nava</t>
  </si>
  <si>
    <t>Puerto Sagunto</t>
  </si>
  <si>
    <t>Temporada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</si>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</sst>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2" fontId="0" fillId="2" borderId="3" xfId="0" applyNumberFormat="1" applyFill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W17"/>
  <sheetViews>
    <sheetView tabSelected="1" workbookViewId="0">
      <pane xSplit="1" topLeftCell="B1" activePane="topRight" state="frozen"/>
      <selection pane="topRight" activeCell="B3" sqref="B3:B17"/>
    </sheetView>
  </sheetViews>
  <sheetFormatPr baseColWidth="10" defaultRowHeight="14.5" x14ac:dyDescent="0.35"/>
  <cols>
    <col min="1" max="1" width="11.36328125" bestFit="1" customWidth="1"/>
    <col min="2" max="2" width="11.36328125" customWidth="1"/>
    <col min="8" max="10" width="10.90625" style="1"/>
    <col min="11" max="11" width="11.1796875" style="1" bestFit="1" customWidth="1"/>
  </cols>
  <sheetData>
    <row r="1" spans="1:23" x14ac:dyDescent="0.35">
      <c r="A1" s="4" t="s">
        <v>21</v>
      </c>
      <c r="B1" s="4" t="s">
        <v>39</v>
      </c>
      <c r="C1" s="5" t="s">
        <v>23</v>
      </c>
      <c r="D1" s="4" t="s">
        <v>6</v>
      </c>
      <c r="E1" s="4" t="s">
        <v>1</v>
      </c>
      <c r="F1" s="4" t="s">
        <v>0</v>
      </c>
      <c r="G1" s="4" t="s">
        <v>22</v>
      </c>
      <c r="H1" s="5" t="s">
        <v>3</v>
      </c>
      <c r="I1" s="5" t="s">
        <v>20</v>
      </c>
      <c r="J1" s="5" t="s">
        <v>4</v>
      </c>
      <c r="K1" s="12" t="s">
        <v>5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30</v>
      </c>
      <c r="Q1" s="13" t="s">
        <v>33</v>
      </c>
      <c r="R1" s="13" t="s">
        <v>28</v>
      </c>
      <c r="S1" s="13" t="s">
        <v>31</v>
      </c>
      <c r="T1" s="13" t="s">
        <v>34</v>
      </c>
      <c r="U1" s="13" t="s">
        <v>29</v>
      </c>
      <c r="V1" s="13" t="s">
        <v>32</v>
      </c>
      <c r="W1" s="13" t="s">
        <v>35</v>
      </c>
    </row>
    <row r="2" spans="1:23" x14ac:dyDescent="0.35">
      <c r="A2" s="2" t="s">
        <v>7</v>
      </c>
      <c r="B2" s="2" t="s">
        <v>40</v>
      </c>
      <c r="C2" s="2">
        <v>3</v>
      </c>
      <c r="D2" s="2">
        <f>C2*60</f>
        <v>180</v>
      </c>
      <c r="E2" s="2">
        <f>45+26+46</f>
        <v>117</v>
      </c>
      <c r="F2" s="2">
        <f>26+26+18</f>
        <v>70</v>
      </c>
      <c r="G2" s="2">
        <f>70+34+65</f>
        <v>169</v>
      </c>
      <c r="H2" s="3">
        <f>50*(F2/G2)</f>
        <v>20.710059171597635</v>
      </c>
      <c r="I2" s="3">
        <f>50*(E2/G2)</f>
        <v>34.615384615384613</v>
      </c>
      <c r="J2" s="3">
        <f>I2-H2</f>
        <v>13.905325443786978</v>
      </c>
      <c r="K2" s="11">
        <f>G2/D2*60</f>
        <v>56.333333333333336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5">
      <c r="A3" s="2" t="s">
        <v>9</v>
      </c>
      <c r="B3" s="2" t="s">
        <v>40</v>
      </c>
      <c r="C3" s="2">
        <v>2</v>
      </c>
      <c r="D3" s="2">
        <f>C3*60</f>
        <v>120</v>
      </c>
      <c r="E3" s="2">
        <f>23+26</f>
        <v>49</v>
      </c>
      <c r="F3" s="2">
        <f>23+26</f>
        <v>49</v>
      </c>
      <c r="G3" s="2">
        <f>46</f>
        <v>46</v>
      </c>
      <c r="H3" s="3">
        <f>50*(F3/G3)</f>
        <v>53.260869565217398</v>
      </c>
      <c r="I3" s="3">
        <f t="shared" ref="I3:I17" si="0">50*(E3/G3)</f>
        <v>53.260869565217398</v>
      </c>
      <c r="J3" s="3">
        <f t="shared" ref="J3:J17" si="1">I3-H3</f>
        <v>0</v>
      </c>
      <c r="K3" s="11">
        <f t="shared" ref="K3:K17" si="2">G3/D3*60</f>
        <v>23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5">
      <c r="A4" s="2" t="s">
        <v>16</v>
      </c>
      <c r="B4" s="2" t="s">
        <v>40</v>
      </c>
      <c r="C4" s="2">
        <v>2</v>
      </c>
      <c r="D4" s="2">
        <f t="shared" ref="D4:D17" si="3">C4*60</f>
        <v>120</v>
      </c>
      <c r="E4" s="2">
        <f>26+34</f>
        <v>60</v>
      </c>
      <c r="F4" s="2">
        <f>26+29</f>
        <v>55</v>
      </c>
      <c r="G4" s="2">
        <f>33+52</f>
        <v>85</v>
      </c>
      <c r="H4" s="3">
        <f t="shared" ref="H4:H17" si="4">50*(F4/G4)</f>
        <v>32.352941176470587</v>
      </c>
      <c r="I4" s="3">
        <f t="shared" si="0"/>
        <v>35.294117647058826</v>
      </c>
      <c r="J4" s="3">
        <f t="shared" si="1"/>
        <v>2.9411764705882391</v>
      </c>
      <c r="K4" s="11">
        <f t="shared" si="2"/>
        <v>42.5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5">
      <c r="A5" s="2" t="s">
        <v>19</v>
      </c>
      <c r="B5" s="2" t="s">
        <v>40</v>
      </c>
      <c r="C5" s="2">
        <v>3</v>
      </c>
      <c r="D5" s="2">
        <f t="shared" si="3"/>
        <v>180</v>
      </c>
      <c r="E5" s="2">
        <f>26+21+30</f>
        <v>77</v>
      </c>
      <c r="F5" s="2">
        <f>45+24+26</f>
        <v>95</v>
      </c>
      <c r="G5" s="2">
        <f>69+49+54</f>
        <v>172</v>
      </c>
      <c r="H5" s="3">
        <f t="shared" si="4"/>
        <v>27.61627906976744</v>
      </c>
      <c r="I5" s="3">
        <f t="shared" si="0"/>
        <v>22.38372093023256</v>
      </c>
      <c r="J5" s="3">
        <f t="shared" si="1"/>
        <v>-5.2325581395348806</v>
      </c>
      <c r="K5" s="11">
        <f t="shared" si="2"/>
        <v>57.333333333333336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5">
      <c r="A6" s="2" t="s">
        <v>8</v>
      </c>
      <c r="B6" s="2" t="s">
        <v>40</v>
      </c>
      <c r="C6" s="2">
        <v>2</v>
      </c>
      <c r="D6" s="2">
        <f t="shared" si="3"/>
        <v>120</v>
      </c>
      <c r="E6" s="2">
        <f>25+30</f>
        <v>55</v>
      </c>
      <c r="F6" s="2">
        <f>30+30</f>
        <v>60</v>
      </c>
      <c r="G6" s="2">
        <f>55+30</f>
        <v>85</v>
      </c>
      <c r="H6" s="3">
        <f t="shared" si="4"/>
        <v>35.294117647058826</v>
      </c>
      <c r="I6" s="3">
        <f t="shared" si="0"/>
        <v>32.352941176470587</v>
      </c>
      <c r="J6" s="3">
        <f t="shared" si="1"/>
        <v>-2.9411764705882391</v>
      </c>
      <c r="K6" s="11">
        <f t="shared" si="2"/>
        <v>42.5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5">
      <c r="A7" s="2" t="s">
        <v>11</v>
      </c>
      <c r="B7" s="2" t="s">
        <v>40</v>
      </c>
      <c r="C7" s="2">
        <v>2</v>
      </c>
      <c r="D7" s="2">
        <f t="shared" si="3"/>
        <v>120</v>
      </c>
      <c r="E7" s="2">
        <f>24+18</f>
        <v>42</v>
      </c>
      <c r="F7" s="2">
        <f>21+46</f>
        <v>67</v>
      </c>
      <c r="G7" s="2">
        <f>49+66</f>
        <v>115</v>
      </c>
      <c r="H7" s="3">
        <f t="shared" si="4"/>
        <v>29.130434782608695</v>
      </c>
      <c r="I7" s="3">
        <f>50*(E7/G7)</f>
        <v>18.260869565217391</v>
      </c>
      <c r="J7" s="3">
        <f t="shared" si="1"/>
        <v>-10.869565217391305</v>
      </c>
      <c r="K7" s="11">
        <f t="shared" si="2"/>
        <v>57.5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5">
      <c r="A8" s="2" t="s">
        <v>15</v>
      </c>
      <c r="B8" s="2" t="s">
        <v>40</v>
      </c>
      <c r="C8" s="2">
        <v>2</v>
      </c>
      <c r="D8" s="2">
        <f t="shared" si="3"/>
        <v>120</v>
      </c>
      <c r="E8" s="2">
        <f>32+30</f>
        <v>62</v>
      </c>
      <c r="F8" s="2">
        <f>29+30</f>
        <v>59</v>
      </c>
      <c r="G8" s="2">
        <f>55+30</f>
        <v>85</v>
      </c>
      <c r="H8" s="3">
        <f t="shared" si="4"/>
        <v>34.705882352941174</v>
      </c>
      <c r="I8" s="3">
        <f t="shared" si="0"/>
        <v>36.470588235294116</v>
      </c>
      <c r="J8" s="3">
        <f t="shared" si="1"/>
        <v>1.764705882352942</v>
      </c>
      <c r="K8" s="11">
        <f t="shared" si="2"/>
        <v>42.5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5">
      <c r="A9" s="2" t="s">
        <v>17</v>
      </c>
      <c r="B9" s="2" t="s">
        <v>40</v>
      </c>
      <c r="C9" s="2">
        <v>2</v>
      </c>
      <c r="D9" s="2">
        <f t="shared" si="3"/>
        <v>120</v>
      </c>
      <c r="E9" s="2">
        <f>26+29</f>
        <v>55</v>
      </c>
      <c r="F9" s="2">
        <f>20+34</f>
        <v>54</v>
      </c>
      <c r="G9" s="2">
        <f>44+51</f>
        <v>95</v>
      </c>
      <c r="H9" s="3">
        <f t="shared" si="4"/>
        <v>28.421052631578945</v>
      </c>
      <c r="I9" s="3">
        <f t="shared" si="0"/>
        <v>28.947368421052634</v>
      </c>
      <c r="J9" s="3">
        <f t="shared" si="1"/>
        <v>0.52631578947368851</v>
      </c>
      <c r="K9" s="11">
        <f t="shared" si="2"/>
        <v>47.5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5">
      <c r="A10" s="2" t="s">
        <v>2</v>
      </c>
      <c r="B10" s="2" t="s">
        <v>40</v>
      </c>
      <c r="C10" s="2">
        <v>2</v>
      </c>
      <c r="D10" s="2">
        <f t="shared" si="3"/>
        <v>120</v>
      </c>
      <c r="E10" s="2">
        <f>37+26</f>
        <v>63</v>
      </c>
      <c r="F10" s="2">
        <f>29+30</f>
        <v>59</v>
      </c>
      <c r="G10" s="2">
        <f>49+55</f>
        <v>104</v>
      </c>
      <c r="H10" s="3">
        <f t="shared" si="4"/>
        <v>28.365384615384613</v>
      </c>
      <c r="I10" s="3">
        <f t="shared" si="0"/>
        <v>30.288461538461537</v>
      </c>
      <c r="J10" s="3">
        <f t="shared" si="1"/>
        <v>1.9230769230769234</v>
      </c>
      <c r="K10" s="11">
        <f t="shared" si="2"/>
        <v>52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35">
      <c r="A11" s="2" t="s">
        <v>10</v>
      </c>
      <c r="B11" s="2" t="s">
        <v>40</v>
      </c>
      <c r="C11" s="2">
        <v>2</v>
      </c>
      <c r="D11" s="2">
        <f t="shared" si="3"/>
        <v>120</v>
      </c>
      <c r="E11" s="2">
        <f>23+24</f>
        <v>47</v>
      </c>
      <c r="F11" s="2">
        <f>23+22</f>
        <v>45</v>
      </c>
      <c r="G11" s="2">
        <f>45+47</f>
        <v>92</v>
      </c>
      <c r="H11" s="3">
        <f t="shared" si="4"/>
        <v>24.456521739130434</v>
      </c>
      <c r="I11" s="3">
        <f t="shared" si="0"/>
        <v>25.543478260869566</v>
      </c>
      <c r="J11" s="3">
        <f t="shared" si="1"/>
        <v>1.0869565217391326</v>
      </c>
      <c r="K11" s="11">
        <f t="shared" si="2"/>
        <v>46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35">
      <c r="A12" s="2" t="s">
        <v>12</v>
      </c>
      <c r="B12" s="2" t="s">
        <v>40</v>
      </c>
      <c r="C12" s="2">
        <v>2</v>
      </c>
      <c r="D12" s="2">
        <f t="shared" si="3"/>
        <v>120</v>
      </c>
      <c r="E12" s="2">
        <f>30+26</f>
        <v>56</v>
      </c>
      <c r="F12" s="2">
        <f>22+26</f>
        <v>48</v>
      </c>
      <c r="G12" s="2">
        <f>51</f>
        <v>51</v>
      </c>
      <c r="H12" s="3">
        <f>50*(F12/G12)</f>
        <v>47.058823529411761</v>
      </c>
      <c r="I12" s="3">
        <f>50*(E12/G12)</f>
        <v>54.901960784313729</v>
      </c>
      <c r="J12" s="3">
        <f t="shared" si="1"/>
        <v>7.8431372549019684</v>
      </c>
      <c r="K12" s="11">
        <f t="shared" si="2"/>
        <v>25.5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35">
      <c r="A13" s="2" t="s">
        <v>37</v>
      </c>
      <c r="B13" s="2" t="s">
        <v>40</v>
      </c>
      <c r="C13" s="2">
        <v>2</v>
      </c>
      <c r="D13" s="2">
        <f t="shared" si="3"/>
        <v>120</v>
      </c>
      <c r="E13" s="2">
        <f>29+32</f>
        <v>61</v>
      </c>
      <c r="F13" s="2">
        <f>37+25</f>
        <v>62</v>
      </c>
      <c r="G13" s="2">
        <f>50+51</f>
        <v>101</v>
      </c>
      <c r="H13" s="3">
        <f t="shared" si="4"/>
        <v>30.693069306930692</v>
      </c>
      <c r="I13" s="3">
        <f t="shared" si="0"/>
        <v>30.198019801980198</v>
      </c>
      <c r="J13" s="3">
        <f t="shared" si="1"/>
        <v>-0.49504950495049371</v>
      </c>
      <c r="K13" s="11">
        <f t="shared" si="2"/>
        <v>50.5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5">
      <c r="A14" s="2" t="s">
        <v>14</v>
      </c>
      <c r="B14" s="2" t="s">
        <v>40</v>
      </c>
      <c r="C14" s="2">
        <v>2</v>
      </c>
      <c r="D14" s="2">
        <f t="shared" si="3"/>
        <v>120</v>
      </c>
      <c r="E14" s="2">
        <f>30+33</f>
        <v>63</v>
      </c>
      <c r="F14" s="2">
        <f>25+26</f>
        <v>51</v>
      </c>
      <c r="G14" s="2">
        <f>55+40</f>
        <v>95</v>
      </c>
      <c r="H14" s="3">
        <f t="shared" si="4"/>
        <v>26.842105263157894</v>
      </c>
      <c r="I14" s="3">
        <f t="shared" si="0"/>
        <v>33.157894736842103</v>
      </c>
      <c r="J14" s="3">
        <f t="shared" si="1"/>
        <v>6.3157894736842088</v>
      </c>
      <c r="K14" s="11">
        <f t="shared" si="2"/>
        <v>47.5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5">
      <c r="A15" s="2" t="s">
        <v>13</v>
      </c>
      <c r="B15" s="2" t="s">
        <v>40</v>
      </c>
      <c r="C15" s="2">
        <v>2</v>
      </c>
      <c r="D15" s="2">
        <f t="shared" si="3"/>
        <v>120</v>
      </c>
      <c r="E15" s="2">
        <f>29+22</f>
        <v>51</v>
      </c>
      <c r="F15" s="2">
        <f>32+24</f>
        <v>56</v>
      </c>
      <c r="G15" s="2">
        <f>56+47</f>
        <v>103</v>
      </c>
      <c r="H15" s="3">
        <f t="shared" si="4"/>
        <v>27.184466019417474</v>
      </c>
      <c r="I15" s="3">
        <f t="shared" si="0"/>
        <v>24.757281553398059</v>
      </c>
      <c r="J15" s="3">
        <f t="shared" si="1"/>
        <v>-2.4271844660194155</v>
      </c>
      <c r="K15" s="11">
        <f t="shared" si="2"/>
        <v>51.5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5">
      <c r="A16" s="2" t="s">
        <v>18</v>
      </c>
      <c r="B16" s="2" t="s">
        <v>40</v>
      </c>
      <c r="C16" s="2">
        <v>2</v>
      </c>
      <c r="D16" s="2">
        <f t="shared" si="3"/>
        <v>120</v>
      </c>
      <c r="E16" s="2">
        <f>22+25</f>
        <v>47</v>
      </c>
      <c r="F16" s="2">
        <f>30+32</f>
        <v>62</v>
      </c>
      <c r="G16" s="2">
        <f>52+51</f>
        <v>103</v>
      </c>
      <c r="H16" s="3">
        <f t="shared" si="4"/>
        <v>30.097087378640776</v>
      </c>
      <c r="I16" s="3">
        <f t="shared" si="0"/>
        <v>22.815533980582526</v>
      </c>
      <c r="J16" s="3">
        <f t="shared" si="1"/>
        <v>-7.2815533980582501</v>
      </c>
      <c r="K16" s="11">
        <f t="shared" si="2"/>
        <v>51.5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5">
      <c r="A17" s="2" t="s">
        <v>38</v>
      </c>
      <c r="B17" s="2" t="s">
        <v>40</v>
      </c>
      <c r="C17" s="2">
        <v>2</v>
      </c>
      <c r="D17" s="2">
        <f t="shared" si="3"/>
        <v>120</v>
      </c>
      <c r="E17" s="2">
        <f>20+26</f>
        <v>46</v>
      </c>
      <c r="F17" s="2">
        <f>26+33</f>
        <v>59</v>
      </c>
      <c r="G17" s="2">
        <f>44+41</f>
        <v>85</v>
      </c>
      <c r="H17" s="3">
        <f t="shared" si="4"/>
        <v>34.705882352941174</v>
      </c>
      <c r="I17" s="3">
        <f t="shared" si="0"/>
        <v>27.058823529411764</v>
      </c>
      <c r="J17" s="3">
        <f t="shared" si="1"/>
        <v>-7.6470588235294095</v>
      </c>
      <c r="K17" s="11">
        <f t="shared" si="2"/>
        <v>42.5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</sheetData>
  <autoFilter ref="A1:K1" xr:uid="{D8793165-F41C-4A48-8E11-2BE91AAADD35}">
    <sortState xmlns:xlrd2="http://schemas.microsoft.com/office/spreadsheetml/2017/richdata2" ref="A2:K18">
      <sortCondition descending="1" ref="I1"/>
    </sortState>
  </autoFilter>
  <sortState xmlns:xlrd2="http://schemas.microsoft.com/office/spreadsheetml/2017/richdata2" ref="A1:K1">
    <sortCondition sortBy="icon"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6" t="s">
        <v>21</v>
      </c>
      <c r="B1" s="7" t="s">
        <v>23</v>
      </c>
      <c r="C1" s="7" t="s">
        <v>6</v>
      </c>
      <c r="D1" s="7" t="s">
        <v>1</v>
      </c>
      <c r="E1" s="7" t="s">
        <v>0</v>
      </c>
      <c r="F1" s="7" t="s">
        <v>22</v>
      </c>
      <c r="G1" s="7" t="s">
        <v>3</v>
      </c>
      <c r="H1" s="7" t="s">
        <v>20</v>
      </c>
      <c r="I1" s="7" t="s">
        <v>4</v>
      </c>
      <c r="J1" s="7" t="s">
        <v>5</v>
      </c>
    </row>
    <row r="2" spans="1:10" x14ac:dyDescent="0.35">
      <c r="A2" s="2" t="s">
        <v>9</v>
      </c>
      <c r="B2" s="2"/>
      <c r="C2" s="2"/>
      <c r="D2" s="2"/>
      <c r="E2" s="2"/>
      <c r="F2" s="2"/>
      <c r="G2" s="3"/>
      <c r="H2" s="3"/>
      <c r="I2" s="3"/>
      <c r="J2" s="3"/>
    </row>
    <row r="3" spans="1:10" x14ac:dyDescent="0.35">
      <c r="A3" s="2" t="s">
        <v>19</v>
      </c>
      <c r="B3" s="2"/>
      <c r="C3" s="2"/>
      <c r="D3" s="2"/>
      <c r="E3" s="2"/>
      <c r="F3" s="2"/>
      <c r="G3" s="3"/>
      <c r="H3" s="3"/>
      <c r="I3" s="3"/>
      <c r="J3" s="3"/>
    </row>
    <row r="4" spans="1:10" x14ac:dyDescent="0.35">
      <c r="A4" s="2" t="s">
        <v>7</v>
      </c>
      <c r="B4" s="2"/>
      <c r="C4" s="2"/>
      <c r="D4" s="2"/>
      <c r="E4" s="2"/>
      <c r="F4" s="2"/>
      <c r="G4" s="3"/>
      <c r="H4" s="3"/>
      <c r="I4" s="3"/>
      <c r="J4" s="3"/>
    </row>
    <row r="5" spans="1:10" x14ac:dyDescent="0.35">
      <c r="A5" s="2" t="s">
        <v>12</v>
      </c>
      <c r="B5" s="2"/>
      <c r="C5" s="2"/>
      <c r="D5" s="2"/>
      <c r="E5" s="2"/>
      <c r="F5" s="2"/>
      <c r="G5" s="3"/>
      <c r="H5" s="3"/>
      <c r="I5" s="3"/>
      <c r="J5" s="3"/>
    </row>
    <row r="6" spans="1:10" x14ac:dyDescent="0.35">
      <c r="A6" s="2" t="s">
        <v>13</v>
      </c>
      <c r="B6" s="2"/>
      <c r="C6" s="2"/>
      <c r="D6" s="2"/>
      <c r="E6" s="2"/>
      <c r="F6" s="2"/>
      <c r="G6" s="3"/>
      <c r="H6" s="3"/>
      <c r="I6" s="3"/>
      <c r="J6" s="3"/>
    </row>
    <row r="7" spans="1:10" x14ac:dyDescent="0.35">
      <c r="A7" s="2" t="s">
        <v>37</v>
      </c>
      <c r="B7" s="2"/>
      <c r="C7" s="2"/>
      <c r="D7" s="2"/>
      <c r="E7" s="2"/>
      <c r="F7" s="2"/>
      <c r="G7" s="3"/>
      <c r="H7" s="3"/>
      <c r="I7" s="3"/>
      <c r="J7" s="3"/>
    </row>
    <row r="8" spans="1:10" x14ac:dyDescent="0.35">
      <c r="A8" s="2" t="s">
        <v>11</v>
      </c>
      <c r="B8" s="2"/>
      <c r="C8" s="2"/>
      <c r="D8" s="2"/>
      <c r="E8" s="2"/>
      <c r="F8" s="2"/>
      <c r="G8" s="3"/>
      <c r="H8" s="3"/>
      <c r="I8" s="3"/>
      <c r="J8" s="3"/>
    </row>
    <row r="9" spans="1:10" x14ac:dyDescent="0.35">
      <c r="A9" s="2" t="s">
        <v>2</v>
      </c>
      <c r="B9" s="2"/>
      <c r="C9" s="2"/>
      <c r="D9" s="2"/>
      <c r="E9" s="2"/>
      <c r="F9" s="2"/>
      <c r="G9" s="3"/>
      <c r="H9" s="3"/>
      <c r="I9" s="3"/>
      <c r="J9" s="3"/>
    </row>
    <row r="10" spans="1:10" x14ac:dyDescent="0.35">
      <c r="A10" s="2" t="s">
        <v>36</v>
      </c>
      <c r="B10" s="2"/>
      <c r="C10" s="2"/>
      <c r="D10" s="2"/>
      <c r="E10" s="2"/>
      <c r="F10" s="2"/>
      <c r="G10" s="3"/>
      <c r="H10" s="3"/>
      <c r="I10" s="3"/>
      <c r="J10" s="3"/>
    </row>
    <row r="11" spans="1:10" x14ac:dyDescent="0.35">
      <c r="A11" s="2" t="s">
        <v>8</v>
      </c>
      <c r="B11" s="2"/>
      <c r="C11" s="2"/>
      <c r="D11" s="2"/>
      <c r="E11" s="2"/>
      <c r="F11" s="2"/>
      <c r="G11" s="3"/>
      <c r="H11" s="3"/>
      <c r="I11" s="3"/>
      <c r="J11" s="3"/>
    </row>
    <row r="12" spans="1:10" x14ac:dyDescent="0.35">
      <c r="A12" s="2" t="s">
        <v>16</v>
      </c>
      <c r="B12" s="2"/>
      <c r="C12" s="2"/>
      <c r="D12" s="2"/>
      <c r="E12" s="2"/>
      <c r="F12" s="2"/>
      <c r="G12" s="3"/>
      <c r="H12" s="3"/>
      <c r="I12" s="3"/>
      <c r="J12" s="3"/>
    </row>
    <row r="13" spans="1:10" x14ac:dyDescent="0.35">
      <c r="A13" s="2" t="s">
        <v>15</v>
      </c>
      <c r="B13" s="2"/>
      <c r="C13" s="2"/>
      <c r="D13" s="2"/>
      <c r="E13" s="2"/>
      <c r="F13" s="2"/>
      <c r="G13" s="3"/>
      <c r="H13" s="3"/>
      <c r="I13" s="3"/>
      <c r="J13" s="3"/>
    </row>
    <row r="14" spans="1:10" x14ac:dyDescent="0.35">
      <c r="A14" s="2" t="s">
        <v>10</v>
      </c>
      <c r="B14" s="2"/>
      <c r="C14" s="2"/>
      <c r="D14" s="2"/>
      <c r="E14" s="2"/>
      <c r="F14" s="2"/>
      <c r="G14" s="3"/>
      <c r="H14" s="3"/>
      <c r="I14" s="3"/>
      <c r="J14" s="3"/>
    </row>
    <row r="15" spans="1:10" x14ac:dyDescent="0.35">
      <c r="A15" s="2" t="s">
        <v>18</v>
      </c>
      <c r="B15" s="2"/>
      <c r="C15" s="2"/>
      <c r="D15" s="2"/>
      <c r="E15" s="2"/>
      <c r="F15" s="2"/>
      <c r="G15" s="3"/>
      <c r="H15" s="3"/>
      <c r="I15" s="3"/>
      <c r="J15" s="3"/>
    </row>
    <row r="16" spans="1:10" x14ac:dyDescent="0.35">
      <c r="A16" s="2" t="s">
        <v>17</v>
      </c>
      <c r="B16" s="2"/>
      <c r="C16" s="2"/>
      <c r="D16" s="2"/>
      <c r="E16" s="2"/>
      <c r="F16" s="2"/>
      <c r="G16" s="3"/>
      <c r="H16" s="3"/>
      <c r="I16" s="3"/>
      <c r="J16" s="3"/>
    </row>
    <row r="17" spans="1:10" x14ac:dyDescent="0.35">
      <c r="A17" s="2" t="s">
        <v>14</v>
      </c>
      <c r="B17" s="2"/>
      <c r="C17" s="2"/>
      <c r="D17" s="2"/>
      <c r="E17" s="2"/>
      <c r="F17" s="2"/>
      <c r="G17" s="3"/>
      <c r="H17" s="3"/>
      <c r="I17" s="3"/>
      <c r="J17" s="3"/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4.5" x14ac:dyDescent="0.35"/>
  <sheetData>
    <row r="1" spans="1:10" x14ac:dyDescent="0.35">
      <c r="A1" s="8" t="s">
        <v>21</v>
      </c>
      <c r="B1" s="9" t="s">
        <v>23</v>
      </c>
      <c r="C1" s="8" t="s">
        <v>6</v>
      </c>
      <c r="D1" s="8" t="s">
        <v>1</v>
      </c>
      <c r="E1" s="8" t="s">
        <v>0</v>
      </c>
      <c r="F1" s="8" t="s">
        <v>22</v>
      </c>
      <c r="G1" s="9" t="s">
        <v>3</v>
      </c>
      <c r="H1" s="9" t="s">
        <v>20</v>
      </c>
      <c r="I1" s="9" t="s">
        <v>4</v>
      </c>
      <c r="J1" s="10" t="s">
        <v>5</v>
      </c>
    </row>
    <row r="2" spans="1:10" x14ac:dyDescent="0.35">
      <c r="A2" s="2" t="s">
        <v>7</v>
      </c>
      <c r="B2" s="2"/>
      <c r="C2" s="2"/>
      <c r="D2" s="2"/>
      <c r="E2" s="2"/>
      <c r="F2" s="2"/>
      <c r="G2" s="3"/>
      <c r="H2" s="3"/>
      <c r="I2" s="3"/>
      <c r="J2" s="11"/>
    </row>
    <row r="3" spans="1:10" x14ac:dyDescent="0.35">
      <c r="A3" s="2" t="s">
        <v>16</v>
      </c>
      <c r="B3" s="2"/>
      <c r="C3" s="2"/>
      <c r="D3" s="2"/>
      <c r="E3" s="2"/>
      <c r="F3" s="2"/>
      <c r="G3" s="3"/>
      <c r="H3" s="3"/>
      <c r="I3" s="3"/>
      <c r="J3" s="11"/>
    </row>
    <row r="4" spans="1:10" x14ac:dyDescent="0.35">
      <c r="A4" s="2" t="s">
        <v>2</v>
      </c>
      <c r="B4" s="2"/>
      <c r="C4" s="2"/>
      <c r="D4" s="2"/>
      <c r="E4" s="2"/>
      <c r="F4" s="2"/>
      <c r="G4" s="3"/>
      <c r="H4" s="3"/>
      <c r="I4" s="3"/>
      <c r="J4" s="11"/>
    </row>
    <row r="5" spans="1:10" x14ac:dyDescent="0.35">
      <c r="A5" s="2" t="s">
        <v>11</v>
      </c>
      <c r="B5" s="2"/>
      <c r="C5" s="2"/>
      <c r="D5" s="2"/>
      <c r="E5" s="2"/>
      <c r="F5" s="2"/>
      <c r="G5" s="3"/>
      <c r="H5" s="3"/>
      <c r="I5" s="3"/>
      <c r="J5" s="11"/>
    </row>
    <row r="6" spans="1:10" x14ac:dyDescent="0.35">
      <c r="A6" s="2" t="s">
        <v>15</v>
      </c>
      <c r="B6" s="2"/>
      <c r="C6" s="2"/>
      <c r="D6" s="2"/>
      <c r="E6" s="2"/>
      <c r="F6" s="2"/>
      <c r="G6" s="3"/>
      <c r="H6" s="3"/>
      <c r="I6" s="3"/>
      <c r="J6" s="11"/>
    </row>
    <row r="7" spans="1:10" x14ac:dyDescent="0.35">
      <c r="A7" s="2" t="s">
        <v>9</v>
      </c>
      <c r="B7" s="2"/>
      <c r="C7" s="2"/>
      <c r="D7" s="2"/>
      <c r="E7" s="2"/>
      <c r="F7" s="2"/>
      <c r="G7" s="3"/>
      <c r="H7" s="3"/>
      <c r="I7" s="3"/>
      <c r="J7" s="11"/>
    </row>
    <row r="8" spans="1:10" x14ac:dyDescent="0.35">
      <c r="A8" s="2" t="s">
        <v>12</v>
      </c>
      <c r="B8" s="2"/>
      <c r="C8" s="2"/>
      <c r="D8" s="2"/>
      <c r="E8" s="2"/>
      <c r="F8" s="2"/>
      <c r="G8" s="3"/>
      <c r="H8" s="3"/>
      <c r="I8" s="3"/>
      <c r="J8" s="11"/>
    </row>
    <row r="9" spans="1:10" x14ac:dyDescent="0.35">
      <c r="A9" s="2" t="s">
        <v>18</v>
      </c>
      <c r="B9" s="2"/>
      <c r="C9" s="2"/>
      <c r="D9" s="2"/>
      <c r="E9" s="2"/>
      <c r="F9" s="2"/>
      <c r="G9" s="3"/>
      <c r="H9" s="3"/>
      <c r="I9" s="3"/>
      <c r="J9" s="11"/>
    </row>
    <row r="10" spans="1:10" x14ac:dyDescent="0.35">
      <c r="A10" s="2" t="s">
        <v>8</v>
      </c>
      <c r="B10" s="2"/>
      <c r="C10" s="2"/>
      <c r="D10" s="2"/>
      <c r="E10" s="2"/>
      <c r="F10" s="2"/>
      <c r="G10" s="3"/>
      <c r="H10" s="3"/>
      <c r="I10" s="3"/>
      <c r="J10" s="11"/>
    </row>
    <row r="11" spans="1:10" x14ac:dyDescent="0.35">
      <c r="A11" s="2" t="s">
        <v>17</v>
      </c>
      <c r="B11" s="2"/>
      <c r="C11" s="2"/>
      <c r="D11" s="2"/>
      <c r="E11" s="2"/>
      <c r="F11" s="2"/>
      <c r="G11" s="3"/>
      <c r="H11" s="3"/>
      <c r="I11" s="3"/>
      <c r="J11" s="11"/>
    </row>
    <row r="12" spans="1:10" x14ac:dyDescent="0.35">
      <c r="A12" s="2" t="s">
        <v>10</v>
      </c>
      <c r="B12" s="2"/>
      <c r="C12" s="2"/>
      <c r="D12" s="2"/>
      <c r="E12" s="2"/>
      <c r="F12" s="2"/>
      <c r="G12" s="3"/>
      <c r="H12" s="3"/>
      <c r="I12" s="3"/>
      <c r="J12" s="11"/>
    </row>
    <row r="13" spans="1:10" x14ac:dyDescent="0.35">
      <c r="A13" s="2" t="s">
        <v>19</v>
      </c>
      <c r="B13" s="2"/>
      <c r="C13" s="2"/>
      <c r="D13" s="2"/>
      <c r="E13" s="2"/>
      <c r="F13" s="2"/>
      <c r="G13" s="3"/>
      <c r="H13" s="3"/>
      <c r="I13" s="3"/>
      <c r="J13" s="11"/>
    </row>
    <row r="14" spans="1:10" x14ac:dyDescent="0.35">
      <c r="A14" s="2" t="s">
        <v>14</v>
      </c>
      <c r="B14" s="2"/>
      <c r="C14" s="2"/>
      <c r="D14" s="2"/>
      <c r="E14" s="2"/>
      <c r="F14" s="2"/>
      <c r="G14" s="3"/>
      <c r="H14" s="3"/>
      <c r="I14" s="3"/>
      <c r="J14" s="11"/>
    </row>
    <row r="15" spans="1:10" x14ac:dyDescent="0.35">
      <c r="A15" s="2" t="s">
        <v>13</v>
      </c>
      <c r="B15" s="2"/>
      <c r="C15" s="2"/>
      <c r="D15" s="2"/>
      <c r="E15" s="2"/>
      <c r="F15" s="2"/>
      <c r="G15" s="3"/>
      <c r="H15" s="3"/>
      <c r="I15" s="3"/>
      <c r="J15" s="11"/>
    </row>
    <row r="16" spans="1:10" x14ac:dyDescent="0.35">
      <c r="A16" s="2" t="s">
        <v>37</v>
      </c>
      <c r="B16" s="2"/>
      <c r="C16" s="2"/>
      <c r="D16" s="2"/>
      <c r="E16" s="2"/>
      <c r="F16" s="2"/>
      <c r="G16" s="3"/>
      <c r="H16" s="3"/>
      <c r="I16" s="3"/>
      <c r="J16" s="11"/>
    </row>
    <row r="17" spans="1:10" x14ac:dyDescent="0.35">
      <c r="A17" s="2" t="s">
        <v>36</v>
      </c>
      <c r="B17" s="2"/>
      <c r="C17" s="2"/>
      <c r="D17" s="2"/>
      <c r="E17" s="2"/>
      <c r="F17" s="2"/>
      <c r="G17" s="3"/>
      <c r="H17" s="3"/>
      <c r="I17" s="3"/>
      <c r="J17" s="11"/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23-24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2023-09-21T19:18:39Z</dcterms:modified>
</cp:coreProperties>
</file>