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45" yWindow="1320" windowWidth="9345" windowHeight="9240" activeTab="1"/>
  </bookViews>
  <sheets>
    <sheet name="Readme" sheetId="4" r:id="rId1"/>
    <sheet name="Data" sheetId="1" r:id="rId2"/>
  </sheets>
  <calcPr calcId="145621"/>
</workbook>
</file>

<file path=xl/calcChain.xml><?xml version="1.0" encoding="utf-8"?>
<calcChain xmlns="http://schemas.openxmlformats.org/spreadsheetml/2006/main">
  <c r="AB151" i="1" l="1"/>
  <c r="AB150" i="1"/>
  <c r="AA151" i="1"/>
  <c r="AA150" i="1"/>
  <c r="Z151" i="1"/>
  <c r="Z150" i="1"/>
  <c r="Y151" i="1"/>
  <c r="Y150" i="1"/>
  <c r="X151" i="1"/>
  <c r="X150" i="1"/>
  <c r="W151" i="1"/>
  <c r="W150" i="1"/>
  <c r="V151" i="1"/>
  <c r="V150" i="1"/>
  <c r="U151" i="1"/>
  <c r="U150" i="1"/>
  <c r="T151" i="1"/>
  <c r="T150" i="1"/>
  <c r="S151" i="1"/>
  <c r="S150" i="1"/>
  <c r="R151" i="1"/>
  <c r="R150" i="1"/>
  <c r="Q151" i="1"/>
  <c r="Q150" i="1"/>
  <c r="P151" i="1"/>
  <c r="P150" i="1"/>
  <c r="O151" i="1"/>
  <c r="O150" i="1"/>
  <c r="N151" i="1"/>
  <c r="N150" i="1"/>
  <c r="M151" i="1"/>
  <c r="M150" i="1"/>
  <c r="L151" i="1"/>
  <c r="L150" i="1"/>
  <c r="K151" i="1"/>
  <c r="K150" i="1"/>
  <c r="J151" i="1"/>
  <c r="J150" i="1"/>
  <c r="I151" i="1"/>
  <c r="I150" i="1"/>
  <c r="H151" i="1"/>
  <c r="H150" i="1"/>
  <c r="G151" i="1"/>
  <c r="G150" i="1"/>
  <c r="F151" i="1"/>
  <c r="F150" i="1"/>
  <c r="E151" i="1"/>
  <c r="E150" i="1"/>
  <c r="D151" i="1"/>
  <c r="D150" i="1"/>
  <c r="C151" i="1"/>
  <c r="C150" i="1"/>
  <c r="B151" i="1"/>
  <c r="B150" i="1"/>
  <c r="A126" i="1"/>
  <c r="AB149" i="1"/>
  <c r="AB148" i="1"/>
  <c r="AA149" i="1"/>
  <c r="AA148" i="1"/>
  <c r="Z149" i="1"/>
  <c r="Z148" i="1"/>
  <c r="Y149" i="1"/>
  <c r="Y148" i="1"/>
  <c r="X149" i="1"/>
  <c r="X148" i="1"/>
  <c r="W149" i="1"/>
  <c r="W148" i="1"/>
  <c r="V149" i="1"/>
  <c r="V148" i="1"/>
  <c r="U149" i="1"/>
  <c r="U148" i="1"/>
  <c r="T149" i="1"/>
  <c r="T148" i="1"/>
  <c r="S149" i="1"/>
  <c r="S148" i="1"/>
  <c r="R149" i="1"/>
  <c r="R148" i="1"/>
  <c r="Q149" i="1"/>
  <c r="Q148" i="1"/>
  <c r="P149" i="1"/>
  <c r="P148" i="1"/>
  <c r="O149" i="1"/>
  <c r="O148" i="1"/>
  <c r="N149" i="1"/>
  <c r="N148" i="1"/>
  <c r="M149" i="1"/>
  <c r="M148" i="1"/>
  <c r="L149" i="1"/>
  <c r="L148" i="1"/>
  <c r="K149" i="1"/>
  <c r="K148" i="1"/>
  <c r="J149" i="1"/>
  <c r="J148" i="1"/>
  <c r="I149" i="1"/>
  <c r="I148" i="1"/>
  <c r="H149" i="1"/>
  <c r="H148" i="1"/>
  <c r="G149" i="1"/>
  <c r="G148" i="1"/>
  <c r="F149" i="1"/>
  <c r="F148" i="1"/>
  <c r="E149" i="1"/>
  <c r="E148" i="1"/>
  <c r="D149" i="1"/>
  <c r="D148" i="1"/>
  <c r="C149" i="1"/>
  <c r="C148" i="1"/>
  <c r="B149" i="1"/>
  <c r="B148" i="1"/>
  <c r="A125" i="1"/>
  <c r="AB147" i="1"/>
  <c r="AB146" i="1"/>
  <c r="AA147" i="1"/>
  <c r="AA146" i="1"/>
  <c r="Z147" i="1"/>
  <c r="Z146" i="1"/>
  <c r="Y147" i="1"/>
  <c r="Y146" i="1"/>
  <c r="X147" i="1"/>
  <c r="X146" i="1"/>
  <c r="W147" i="1"/>
  <c r="W146" i="1"/>
  <c r="V147" i="1"/>
  <c r="V146" i="1"/>
  <c r="U147" i="1"/>
  <c r="U146" i="1"/>
  <c r="T147" i="1"/>
  <c r="T146" i="1"/>
  <c r="S147" i="1"/>
  <c r="S146" i="1"/>
  <c r="R147" i="1"/>
  <c r="R146" i="1"/>
  <c r="Q147" i="1"/>
  <c r="Q146" i="1"/>
  <c r="P147" i="1"/>
  <c r="P146" i="1"/>
  <c r="O147" i="1"/>
  <c r="O146" i="1"/>
  <c r="N147" i="1"/>
  <c r="N146" i="1"/>
  <c r="M147" i="1"/>
  <c r="M146" i="1"/>
  <c r="L147" i="1"/>
  <c r="L146" i="1"/>
  <c r="K147" i="1"/>
  <c r="K146" i="1"/>
  <c r="J147" i="1"/>
  <c r="J146" i="1"/>
  <c r="I147" i="1"/>
  <c r="I146" i="1"/>
  <c r="H147" i="1"/>
  <c r="H146" i="1"/>
  <c r="G147" i="1"/>
  <c r="G146" i="1"/>
  <c r="F147" i="1"/>
  <c r="F146" i="1"/>
  <c r="E147" i="1"/>
  <c r="E146" i="1"/>
  <c r="D147" i="1"/>
  <c r="D146" i="1"/>
  <c r="C147" i="1"/>
  <c r="C146" i="1"/>
  <c r="B147" i="1"/>
  <c r="B146" i="1"/>
  <c r="A124" i="1"/>
  <c r="AB145" i="1"/>
  <c r="AB144" i="1"/>
  <c r="AA145" i="1"/>
  <c r="AA144" i="1"/>
  <c r="Z145" i="1"/>
  <c r="Z144" i="1"/>
  <c r="Y145" i="1"/>
  <c r="Y144" i="1"/>
  <c r="X145" i="1"/>
  <c r="X144" i="1"/>
  <c r="W145" i="1"/>
  <c r="W144" i="1"/>
  <c r="V145" i="1"/>
  <c r="V144" i="1"/>
  <c r="U145" i="1"/>
  <c r="U144" i="1"/>
  <c r="T145" i="1"/>
  <c r="T144" i="1"/>
  <c r="S145" i="1"/>
  <c r="S144" i="1"/>
  <c r="R145" i="1"/>
  <c r="R144" i="1"/>
  <c r="Q145" i="1"/>
  <c r="Q144" i="1"/>
  <c r="P145" i="1"/>
  <c r="P144" i="1"/>
  <c r="O145" i="1"/>
  <c r="O144" i="1"/>
  <c r="N145" i="1"/>
  <c r="N144" i="1"/>
  <c r="M145" i="1"/>
  <c r="M144" i="1"/>
  <c r="L145" i="1"/>
  <c r="L144" i="1"/>
  <c r="K145" i="1"/>
  <c r="K144" i="1"/>
  <c r="J145" i="1"/>
  <c r="J144" i="1"/>
  <c r="I145" i="1"/>
  <c r="I144" i="1"/>
  <c r="H145" i="1"/>
  <c r="H144" i="1"/>
  <c r="G145" i="1"/>
  <c r="G144" i="1"/>
  <c r="F145" i="1"/>
  <c r="F144" i="1"/>
  <c r="E145" i="1"/>
  <c r="E144" i="1"/>
  <c r="D145" i="1"/>
  <c r="D144" i="1"/>
  <c r="C145" i="1"/>
  <c r="C144" i="1"/>
  <c r="B145" i="1"/>
  <c r="B144" i="1"/>
  <c r="A123" i="1"/>
  <c r="AB143" i="1"/>
  <c r="AB142" i="1"/>
  <c r="AA143" i="1"/>
  <c r="AA142" i="1"/>
  <c r="Z143" i="1"/>
  <c r="Z142" i="1"/>
  <c r="Y143" i="1"/>
  <c r="Y142" i="1"/>
  <c r="X143" i="1"/>
  <c r="X142" i="1"/>
  <c r="W143" i="1"/>
  <c r="W142" i="1"/>
  <c r="V143" i="1"/>
  <c r="V142" i="1"/>
  <c r="U143" i="1"/>
  <c r="U142" i="1"/>
  <c r="T143" i="1"/>
  <c r="T142" i="1"/>
  <c r="S143" i="1"/>
  <c r="S142" i="1"/>
  <c r="R143" i="1"/>
  <c r="R142" i="1"/>
  <c r="Q143" i="1"/>
  <c r="Q142" i="1"/>
  <c r="P143" i="1"/>
  <c r="P142" i="1"/>
  <c r="O143" i="1"/>
  <c r="O142" i="1"/>
  <c r="N143" i="1"/>
  <c r="N142" i="1"/>
  <c r="M143" i="1"/>
  <c r="M142" i="1"/>
  <c r="L143" i="1"/>
  <c r="L142" i="1"/>
  <c r="K143" i="1"/>
  <c r="K142" i="1"/>
  <c r="J143" i="1"/>
  <c r="J142" i="1"/>
  <c r="I143" i="1"/>
  <c r="I142" i="1"/>
  <c r="H143" i="1"/>
  <c r="H142" i="1"/>
  <c r="G143" i="1"/>
  <c r="G142" i="1"/>
  <c r="F143" i="1"/>
  <c r="F142" i="1"/>
  <c r="E143" i="1"/>
  <c r="E142" i="1"/>
  <c r="D143" i="1"/>
  <c r="D142" i="1"/>
  <c r="C143" i="1"/>
  <c r="C142" i="1"/>
  <c r="B143" i="1"/>
  <c r="B142" i="1"/>
  <c r="A122" i="1"/>
  <c r="AB141" i="1"/>
  <c r="AB140" i="1"/>
  <c r="AA141" i="1"/>
  <c r="AA140" i="1"/>
  <c r="Z141" i="1"/>
  <c r="Z140" i="1"/>
  <c r="Y141" i="1"/>
  <c r="Y140" i="1"/>
  <c r="X141" i="1"/>
  <c r="X140" i="1"/>
  <c r="W141" i="1"/>
  <c r="W140" i="1"/>
  <c r="V141" i="1"/>
  <c r="V140" i="1"/>
  <c r="U141" i="1"/>
  <c r="U140" i="1"/>
  <c r="T141" i="1"/>
  <c r="T140" i="1"/>
  <c r="S141" i="1"/>
  <c r="S140" i="1"/>
  <c r="R141" i="1"/>
  <c r="R140" i="1"/>
  <c r="Q141" i="1"/>
  <c r="Q140" i="1"/>
  <c r="P141" i="1"/>
  <c r="P140" i="1"/>
  <c r="O141" i="1"/>
  <c r="O140" i="1"/>
  <c r="N141" i="1"/>
  <c r="N140" i="1"/>
  <c r="M141" i="1"/>
  <c r="M140" i="1"/>
  <c r="L141" i="1"/>
  <c r="L140" i="1"/>
  <c r="K141" i="1"/>
  <c r="K140" i="1"/>
  <c r="J141" i="1"/>
  <c r="J140" i="1"/>
  <c r="I141" i="1"/>
  <c r="I140" i="1"/>
  <c r="H141" i="1"/>
  <c r="H140" i="1"/>
  <c r="G141" i="1"/>
  <c r="G140" i="1"/>
  <c r="F141" i="1"/>
  <c r="F140" i="1"/>
  <c r="E141" i="1"/>
  <c r="E140" i="1"/>
  <c r="D141" i="1"/>
  <c r="D140" i="1"/>
  <c r="C141" i="1"/>
  <c r="C140" i="1"/>
  <c r="B141" i="1"/>
  <c r="B140" i="1"/>
  <c r="A121" i="1"/>
  <c r="AB139" i="1"/>
  <c r="AB138" i="1"/>
  <c r="AA139" i="1"/>
  <c r="AA138" i="1"/>
  <c r="Z139" i="1"/>
  <c r="Z138" i="1"/>
  <c r="Y139" i="1"/>
  <c r="Y138" i="1"/>
  <c r="X139" i="1"/>
  <c r="X138" i="1"/>
  <c r="W139" i="1"/>
  <c r="W138" i="1"/>
  <c r="V139" i="1"/>
  <c r="V138" i="1"/>
  <c r="U139" i="1"/>
  <c r="U138" i="1"/>
  <c r="T139" i="1"/>
  <c r="T138" i="1"/>
  <c r="S139" i="1"/>
  <c r="S138" i="1"/>
  <c r="R139" i="1"/>
  <c r="R138" i="1"/>
  <c r="Q139" i="1"/>
  <c r="Q138" i="1"/>
  <c r="P139" i="1"/>
  <c r="P138" i="1"/>
  <c r="O139" i="1"/>
  <c r="O138" i="1"/>
  <c r="N139" i="1"/>
  <c r="N138" i="1"/>
  <c r="M139" i="1"/>
  <c r="M138" i="1"/>
  <c r="L139" i="1"/>
  <c r="L138" i="1"/>
  <c r="K139" i="1"/>
  <c r="K138" i="1"/>
  <c r="J139" i="1"/>
  <c r="J138" i="1"/>
  <c r="I139" i="1"/>
  <c r="I138" i="1"/>
  <c r="H139" i="1"/>
  <c r="H138" i="1"/>
  <c r="G139" i="1"/>
  <c r="G138" i="1"/>
  <c r="F139" i="1"/>
  <c r="F138" i="1"/>
  <c r="E139" i="1"/>
  <c r="E138" i="1"/>
  <c r="D139" i="1"/>
  <c r="D138" i="1"/>
  <c r="C139" i="1"/>
  <c r="C138" i="1"/>
  <c r="B139" i="1"/>
  <c r="B138" i="1"/>
  <c r="A120" i="1"/>
  <c r="AB137" i="1"/>
  <c r="AB136" i="1"/>
  <c r="AA137" i="1"/>
  <c r="AA136" i="1"/>
  <c r="Z137" i="1"/>
  <c r="Z136" i="1"/>
  <c r="Y137" i="1"/>
  <c r="Y136" i="1"/>
  <c r="X137" i="1"/>
  <c r="X136" i="1"/>
  <c r="W137" i="1"/>
  <c r="W136" i="1"/>
  <c r="V137" i="1"/>
  <c r="V136" i="1"/>
  <c r="U137" i="1"/>
  <c r="U136" i="1"/>
  <c r="T137" i="1"/>
  <c r="T136" i="1"/>
  <c r="S137" i="1"/>
  <c r="S136" i="1"/>
  <c r="R137" i="1"/>
  <c r="R136" i="1"/>
  <c r="Q137" i="1"/>
  <c r="Q136" i="1"/>
  <c r="P137" i="1"/>
  <c r="P136" i="1"/>
  <c r="O137" i="1"/>
  <c r="O136" i="1"/>
  <c r="N137" i="1"/>
  <c r="N136" i="1"/>
  <c r="M137" i="1"/>
  <c r="M136" i="1"/>
  <c r="L137" i="1"/>
  <c r="L136" i="1"/>
  <c r="K137" i="1"/>
  <c r="K136" i="1"/>
  <c r="J137" i="1"/>
  <c r="J136" i="1"/>
  <c r="I137" i="1"/>
  <c r="I136" i="1"/>
  <c r="H137" i="1"/>
  <c r="H136" i="1"/>
  <c r="G137" i="1"/>
  <c r="G136" i="1"/>
  <c r="F137" i="1"/>
  <c r="F136" i="1"/>
  <c r="E137" i="1"/>
  <c r="E136" i="1"/>
  <c r="D137" i="1"/>
  <c r="D136" i="1"/>
  <c r="C137" i="1"/>
  <c r="C136" i="1"/>
  <c r="B137" i="1"/>
  <c r="B136" i="1"/>
  <c r="A119" i="1"/>
  <c r="AB135" i="1"/>
  <c r="AB134" i="1"/>
  <c r="AA135" i="1"/>
  <c r="AA134" i="1"/>
  <c r="Z135" i="1"/>
  <c r="Z134" i="1"/>
  <c r="Y135" i="1"/>
  <c r="Y134" i="1"/>
  <c r="X135" i="1"/>
  <c r="X134" i="1"/>
  <c r="W135" i="1"/>
  <c r="W134" i="1"/>
  <c r="V135" i="1"/>
  <c r="V134" i="1"/>
  <c r="U135" i="1"/>
  <c r="U134" i="1"/>
  <c r="T135" i="1"/>
  <c r="T134" i="1"/>
  <c r="S135" i="1"/>
  <c r="S134" i="1"/>
  <c r="R135" i="1"/>
  <c r="R134" i="1"/>
  <c r="Q135" i="1"/>
  <c r="Q134" i="1"/>
  <c r="P135" i="1"/>
  <c r="P134" i="1"/>
  <c r="O135" i="1"/>
  <c r="O134" i="1"/>
  <c r="N135" i="1"/>
  <c r="N134" i="1"/>
  <c r="M135" i="1"/>
  <c r="M134" i="1"/>
  <c r="L135" i="1"/>
  <c r="L134" i="1"/>
  <c r="K135" i="1"/>
  <c r="K134" i="1"/>
  <c r="J135" i="1"/>
  <c r="J134" i="1"/>
  <c r="I135" i="1"/>
  <c r="I134" i="1"/>
  <c r="H135" i="1"/>
  <c r="H134" i="1"/>
  <c r="G135" i="1"/>
  <c r="G134" i="1"/>
  <c r="F135" i="1"/>
  <c r="F134" i="1"/>
  <c r="E135" i="1"/>
  <c r="E134" i="1"/>
  <c r="D135" i="1"/>
  <c r="D134" i="1"/>
  <c r="C135" i="1"/>
  <c r="C134" i="1"/>
  <c r="B135" i="1"/>
  <c r="B134" i="1"/>
  <c r="A118" i="1"/>
  <c r="AB133" i="1"/>
  <c r="AB132" i="1"/>
  <c r="AA133" i="1"/>
  <c r="AA132" i="1"/>
  <c r="Z133" i="1"/>
  <c r="Z132" i="1"/>
  <c r="Y133" i="1"/>
  <c r="Y132" i="1"/>
  <c r="X133" i="1"/>
  <c r="X132" i="1"/>
  <c r="W133" i="1"/>
  <c r="W132" i="1"/>
  <c r="V133" i="1"/>
  <c r="V132" i="1"/>
  <c r="U133" i="1"/>
  <c r="U132" i="1"/>
  <c r="T133" i="1"/>
  <c r="T132" i="1"/>
  <c r="S133" i="1"/>
  <c r="S132" i="1"/>
  <c r="R133" i="1"/>
  <c r="R132" i="1"/>
  <c r="Q133" i="1"/>
  <c r="Q132" i="1"/>
  <c r="P133" i="1"/>
  <c r="P132" i="1"/>
  <c r="O133" i="1"/>
  <c r="O132" i="1"/>
  <c r="N133" i="1"/>
  <c r="N132" i="1"/>
  <c r="M133" i="1"/>
  <c r="M132" i="1"/>
  <c r="L133" i="1"/>
  <c r="L132" i="1"/>
  <c r="K133" i="1"/>
  <c r="K132" i="1"/>
  <c r="J133" i="1"/>
  <c r="J132" i="1"/>
  <c r="I133" i="1"/>
  <c r="I132" i="1"/>
  <c r="H133" i="1"/>
  <c r="H132" i="1"/>
  <c r="G133" i="1"/>
  <c r="G132" i="1"/>
  <c r="F133" i="1"/>
  <c r="F132" i="1"/>
  <c r="E133" i="1"/>
  <c r="E132" i="1"/>
  <c r="D133" i="1"/>
  <c r="D132" i="1"/>
  <c r="C133" i="1"/>
  <c r="C132" i="1"/>
  <c r="B133" i="1"/>
  <c r="B132" i="1"/>
  <c r="A117" i="1"/>
  <c r="AB131" i="1"/>
  <c r="AB130" i="1"/>
  <c r="AA131" i="1"/>
  <c r="AA130" i="1"/>
  <c r="Z131" i="1"/>
  <c r="Z130" i="1"/>
  <c r="Y131" i="1"/>
  <c r="Y130" i="1"/>
  <c r="X131" i="1"/>
  <c r="X130" i="1"/>
  <c r="W131" i="1"/>
  <c r="W130" i="1"/>
  <c r="V131" i="1"/>
  <c r="V130" i="1"/>
  <c r="U131" i="1"/>
  <c r="U130" i="1"/>
  <c r="T131" i="1"/>
  <c r="T130" i="1"/>
  <c r="S131" i="1"/>
  <c r="S130" i="1"/>
  <c r="R131" i="1"/>
  <c r="R130" i="1"/>
  <c r="Q131" i="1"/>
  <c r="Q130" i="1"/>
  <c r="P131" i="1"/>
  <c r="P130" i="1"/>
  <c r="O131" i="1"/>
  <c r="O130" i="1"/>
  <c r="N131" i="1"/>
  <c r="N130" i="1"/>
  <c r="M131" i="1"/>
  <c r="M130" i="1"/>
  <c r="L131" i="1"/>
  <c r="L130" i="1"/>
  <c r="K131" i="1"/>
  <c r="K130" i="1"/>
  <c r="J131" i="1"/>
  <c r="J130" i="1"/>
  <c r="I131" i="1"/>
  <c r="I130" i="1"/>
  <c r="H131" i="1"/>
  <c r="H130" i="1"/>
  <c r="G131" i="1"/>
  <c r="G130" i="1"/>
  <c r="F131" i="1"/>
  <c r="F130" i="1"/>
  <c r="E131" i="1"/>
  <c r="E130" i="1"/>
  <c r="D131" i="1"/>
  <c r="D130" i="1"/>
  <c r="C131" i="1"/>
  <c r="C130" i="1"/>
  <c r="B131" i="1"/>
  <c r="B130" i="1"/>
  <c r="A116" i="1"/>
  <c r="AB129" i="1"/>
  <c r="AB128" i="1"/>
  <c r="AA129" i="1"/>
  <c r="AA128" i="1"/>
  <c r="Z129" i="1"/>
  <c r="Z128" i="1"/>
  <c r="Y129" i="1"/>
  <c r="Y128" i="1"/>
  <c r="X129" i="1"/>
  <c r="X128" i="1"/>
  <c r="W129" i="1"/>
  <c r="W128" i="1"/>
  <c r="V129" i="1"/>
  <c r="V128" i="1"/>
  <c r="U129" i="1"/>
  <c r="U128" i="1"/>
  <c r="T129" i="1"/>
  <c r="T128" i="1"/>
  <c r="S129" i="1"/>
  <c r="S128" i="1"/>
  <c r="R129" i="1"/>
  <c r="R128" i="1"/>
  <c r="Q129" i="1"/>
  <c r="Q128" i="1"/>
  <c r="P129" i="1"/>
  <c r="P128" i="1"/>
  <c r="O129" i="1"/>
  <c r="O128" i="1"/>
  <c r="N129" i="1"/>
  <c r="N128" i="1"/>
  <c r="M129" i="1"/>
  <c r="M128" i="1"/>
  <c r="L129" i="1"/>
  <c r="L128" i="1"/>
  <c r="K129" i="1"/>
  <c r="K128" i="1"/>
  <c r="J129" i="1"/>
  <c r="J128" i="1"/>
  <c r="I129" i="1"/>
  <c r="I128" i="1"/>
  <c r="H129" i="1"/>
  <c r="H128" i="1"/>
  <c r="G129" i="1"/>
  <c r="G128" i="1"/>
  <c r="F129" i="1"/>
  <c r="F128" i="1"/>
  <c r="E129" i="1"/>
  <c r="E128" i="1"/>
  <c r="D129" i="1"/>
  <c r="D128" i="1"/>
  <c r="C129" i="1"/>
  <c r="C128" i="1"/>
  <c r="B129" i="1"/>
  <c r="B128" i="1"/>
  <c r="A115" i="1"/>
  <c r="AB127" i="1"/>
  <c r="AB126" i="1"/>
  <c r="AA127" i="1"/>
  <c r="AA126" i="1"/>
  <c r="Z127" i="1"/>
  <c r="Z126" i="1"/>
  <c r="Y127" i="1"/>
  <c r="Y126" i="1"/>
  <c r="X127" i="1"/>
  <c r="X126" i="1"/>
  <c r="W127" i="1"/>
  <c r="W126" i="1"/>
  <c r="V127" i="1"/>
  <c r="V126" i="1"/>
  <c r="U127" i="1"/>
  <c r="U126" i="1"/>
  <c r="T127" i="1"/>
  <c r="T126" i="1"/>
  <c r="S127" i="1"/>
  <c r="S126" i="1"/>
  <c r="R127" i="1"/>
  <c r="R126" i="1"/>
  <c r="Q127" i="1"/>
  <c r="Q126" i="1"/>
  <c r="P127" i="1"/>
  <c r="P126" i="1"/>
  <c r="O127" i="1"/>
  <c r="O126" i="1"/>
  <c r="N127" i="1"/>
  <c r="N126" i="1"/>
  <c r="M127" i="1"/>
  <c r="M126" i="1"/>
  <c r="L127" i="1"/>
  <c r="L126" i="1"/>
  <c r="K127" i="1"/>
  <c r="K126" i="1"/>
  <c r="J127" i="1"/>
  <c r="J126" i="1"/>
  <c r="I127" i="1"/>
  <c r="I126" i="1"/>
  <c r="H127" i="1"/>
  <c r="H126" i="1"/>
  <c r="G127" i="1"/>
  <c r="G126" i="1"/>
  <c r="F127" i="1"/>
  <c r="F126" i="1"/>
  <c r="E127" i="1"/>
  <c r="E126" i="1"/>
  <c r="D127" i="1"/>
  <c r="D126" i="1"/>
  <c r="C127" i="1"/>
  <c r="C126" i="1"/>
  <c r="B127" i="1"/>
  <c r="B126" i="1"/>
  <c r="A114" i="1"/>
  <c r="AB125" i="1"/>
  <c r="AB124" i="1"/>
  <c r="AA125" i="1"/>
  <c r="AA124" i="1"/>
  <c r="Z125" i="1"/>
  <c r="Z124" i="1"/>
  <c r="Y125" i="1"/>
  <c r="Y124" i="1"/>
  <c r="X125" i="1"/>
  <c r="X124" i="1"/>
  <c r="W125" i="1"/>
  <c r="W124" i="1"/>
  <c r="V125" i="1"/>
  <c r="V124" i="1"/>
  <c r="U125" i="1"/>
  <c r="U124" i="1"/>
  <c r="T125" i="1"/>
  <c r="T124" i="1"/>
  <c r="S125" i="1"/>
  <c r="S124" i="1"/>
  <c r="R125" i="1"/>
  <c r="R124" i="1"/>
  <c r="Q125" i="1"/>
  <c r="Q124" i="1"/>
  <c r="P125" i="1"/>
  <c r="P124" i="1"/>
  <c r="O125" i="1"/>
  <c r="O124" i="1"/>
  <c r="N125" i="1"/>
  <c r="N124" i="1"/>
  <c r="M125" i="1"/>
  <c r="M124" i="1"/>
  <c r="L125" i="1"/>
  <c r="L124" i="1"/>
  <c r="K125" i="1"/>
  <c r="K124" i="1"/>
  <c r="J125" i="1"/>
  <c r="J124" i="1"/>
  <c r="I125" i="1"/>
  <c r="I124" i="1"/>
  <c r="H125" i="1"/>
  <c r="H124" i="1"/>
  <c r="G125" i="1"/>
  <c r="G124" i="1"/>
  <c r="F125" i="1"/>
  <c r="F124" i="1"/>
  <c r="E125" i="1"/>
  <c r="E124" i="1"/>
  <c r="D125" i="1"/>
  <c r="D124" i="1"/>
  <c r="C125" i="1"/>
  <c r="C124" i="1"/>
  <c r="B125" i="1"/>
  <c r="B124" i="1"/>
  <c r="A113" i="1"/>
  <c r="AB123" i="1"/>
  <c r="AB122" i="1"/>
  <c r="AA123" i="1"/>
  <c r="AA122" i="1"/>
  <c r="Z123" i="1"/>
  <c r="Z122" i="1"/>
  <c r="Y123" i="1"/>
  <c r="Y122" i="1"/>
  <c r="X123" i="1"/>
  <c r="X122" i="1"/>
  <c r="W123" i="1"/>
  <c r="W122" i="1"/>
  <c r="V123" i="1"/>
  <c r="V122" i="1"/>
  <c r="U123" i="1"/>
  <c r="U122" i="1"/>
  <c r="T123" i="1"/>
  <c r="T122" i="1"/>
  <c r="S123" i="1"/>
  <c r="S122" i="1"/>
  <c r="R123" i="1"/>
  <c r="R122" i="1"/>
  <c r="Q123" i="1"/>
  <c r="Q122" i="1"/>
  <c r="P123" i="1"/>
  <c r="P122" i="1"/>
  <c r="O123" i="1"/>
  <c r="O122" i="1"/>
  <c r="N123" i="1"/>
  <c r="N122" i="1"/>
  <c r="M123" i="1"/>
  <c r="M122" i="1"/>
  <c r="L123" i="1"/>
  <c r="L122" i="1"/>
  <c r="K123" i="1"/>
  <c r="K122" i="1"/>
  <c r="J123" i="1"/>
  <c r="J122" i="1"/>
  <c r="I123" i="1"/>
  <c r="I122" i="1"/>
  <c r="H123" i="1"/>
  <c r="H122" i="1"/>
  <c r="G123" i="1"/>
  <c r="G122" i="1"/>
  <c r="F123" i="1"/>
  <c r="F122" i="1"/>
  <c r="E123" i="1"/>
  <c r="E122" i="1"/>
  <c r="D123" i="1"/>
  <c r="D122" i="1"/>
  <c r="C123" i="1"/>
  <c r="C122" i="1"/>
  <c r="B123" i="1"/>
  <c r="B122" i="1"/>
  <c r="A112" i="1"/>
  <c r="AB121" i="1"/>
  <c r="AB120" i="1"/>
  <c r="AA121" i="1"/>
  <c r="AA120" i="1"/>
  <c r="Z121" i="1"/>
  <c r="Z120" i="1"/>
  <c r="Y121" i="1"/>
  <c r="Y120" i="1"/>
  <c r="X121" i="1"/>
  <c r="X120" i="1"/>
  <c r="W121" i="1"/>
  <c r="W120" i="1"/>
  <c r="V121" i="1"/>
  <c r="V120" i="1"/>
  <c r="U121" i="1"/>
  <c r="U120" i="1"/>
  <c r="T121" i="1"/>
  <c r="T120" i="1"/>
  <c r="S121" i="1"/>
  <c r="S120" i="1"/>
  <c r="R121" i="1"/>
  <c r="R120" i="1"/>
  <c r="Q121" i="1"/>
  <c r="Q120" i="1"/>
  <c r="P121" i="1"/>
  <c r="P120" i="1"/>
  <c r="O121" i="1"/>
  <c r="O120" i="1"/>
  <c r="N121" i="1"/>
  <c r="N120" i="1"/>
  <c r="M121" i="1"/>
  <c r="M120" i="1"/>
  <c r="L121" i="1"/>
  <c r="L120" i="1"/>
  <c r="K121" i="1"/>
  <c r="K120" i="1"/>
  <c r="J121" i="1"/>
  <c r="J120" i="1"/>
  <c r="I121" i="1"/>
  <c r="I120" i="1"/>
  <c r="H121" i="1"/>
  <c r="H120" i="1"/>
  <c r="G121" i="1"/>
  <c r="G120" i="1"/>
  <c r="F121" i="1"/>
  <c r="F120" i="1"/>
  <c r="E121" i="1"/>
  <c r="E120" i="1"/>
  <c r="D121" i="1"/>
  <c r="D120" i="1"/>
  <c r="C121" i="1"/>
  <c r="C120" i="1"/>
  <c r="B121" i="1"/>
  <c r="B120" i="1"/>
  <c r="A111" i="1"/>
  <c r="AB119" i="1"/>
  <c r="AB118" i="1"/>
  <c r="AA119" i="1"/>
  <c r="AA118" i="1"/>
  <c r="Z119" i="1"/>
  <c r="Z118" i="1"/>
  <c r="Y119" i="1"/>
  <c r="Y118" i="1"/>
  <c r="X119" i="1"/>
  <c r="X118" i="1"/>
  <c r="W119" i="1"/>
  <c r="W118" i="1"/>
  <c r="V119" i="1"/>
  <c r="V118" i="1"/>
  <c r="U119" i="1"/>
  <c r="U118" i="1"/>
  <c r="T119" i="1"/>
  <c r="T118" i="1"/>
  <c r="S119" i="1"/>
  <c r="S118" i="1"/>
  <c r="R119" i="1"/>
  <c r="R118" i="1"/>
  <c r="Q119" i="1"/>
  <c r="Q118" i="1"/>
  <c r="P119" i="1"/>
  <c r="P118" i="1"/>
  <c r="O119" i="1"/>
  <c r="O118" i="1"/>
  <c r="N119" i="1"/>
  <c r="N118" i="1"/>
  <c r="M119" i="1"/>
  <c r="M118" i="1"/>
  <c r="L119" i="1"/>
  <c r="L118" i="1"/>
  <c r="K119" i="1"/>
  <c r="K118" i="1"/>
  <c r="J119" i="1"/>
  <c r="J118" i="1"/>
  <c r="I119" i="1"/>
  <c r="I118" i="1"/>
  <c r="H119" i="1"/>
  <c r="H118" i="1"/>
  <c r="G119" i="1"/>
  <c r="G118" i="1"/>
  <c r="F119" i="1"/>
  <c r="F118" i="1"/>
  <c r="E119" i="1"/>
  <c r="E118" i="1"/>
  <c r="D119" i="1"/>
  <c r="D118" i="1"/>
  <c r="C119" i="1"/>
  <c r="C118" i="1"/>
  <c r="B119" i="1"/>
  <c r="B118" i="1"/>
  <c r="A110" i="1"/>
  <c r="AB117" i="1"/>
  <c r="AB116" i="1"/>
  <c r="AA117" i="1"/>
  <c r="AA116" i="1"/>
  <c r="Z117" i="1"/>
  <c r="Z116" i="1"/>
  <c r="Y117" i="1"/>
  <c r="Y116" i="1"/>
  <c r="X117" i="1"/>
  <c r="X116" i="1"/>
  <c r="W117" i="1"/>
  <c r="W116" i="1"/>
  <c r="V117" i="1"/>
  <c r="V116" i="1"/>
  <c r="U117" i="1"/>
  <c r="U116" i="1"/>
  <c r="T117" i="1"/>
  <c r="T116" i="1"/>
  <c r="S117" i="1"/>
  <c r="S116" i="1"/>
  <c r="R117" i="1"/>
  <c r="R116" i="1"/>
  <c r="Q117" i="1"/>
  <c r="Q116" i="1"/>
  <c r="P117" i="1"/>
  <c r="P116" i="1"/>
  <c r="O117" i="1"/>
  <c r="O116" i="1"/>
  <c r="N117" i="1"/>
  <c r="N116" i="1"/>
  <c r="M117" i="1"/>
  <c r="M116" i="1"/>
  <c r="L117" i="1"/>
  <c r="L116" i="1"/>
  <c r="K117" i="1"/>
  <c r="K116" i="1"/>
  <c r="J117" i="1"/>
  <c r="J116" i="1"/>
  <c r="I117" i="1"/>
  <c r="I116" i="1"/>
  <c r="H117" i="1"/>
  <c r="H116" i="1"/>
  <c r="G117" i="1"/>
  <c r="G116" i="1"/>
  <c r="F117" i="1"/>
  <c r="F116" i="1"/>
  <c r="E117" i="1"/>
  <c r="E116" i="1"/>
  <c r="D117" i="1"/>
  <c r="D116" i="1"/>
  <c r="C117" i="1"/>
  <c r="C116" i="1"/>
  <c r="B117" i="1"/>
  <c r="B116" i="1"/>
  <c r="A109" i="1"/>
  <c r="AB115" i="1"/>
  <c r="AB114" i="1"/>
  <c r="AA115" i="1"/>
  <c r="AA114" i="1"/>
  <c r="Z115" i="1"/>
  <c r="Z114" i="1"/>
  <c r="Y115" i="1"/>
  <c r="Y114" i="1"/>
  <c r="X115" i="1"/>
  <c r="X114" i="1"/>
  <c r="W115" i="1"/>
  <c r="W114" i="1"/>
  <c r="V115" i="1"/>
  <c r="V114" i="1"/>
  <c r="U115" i="1"/>
  <c r="U114" i="1"/>
  <c r="T115" i="1"/>
  <c r="T114" i="1"/>
  <c r="S115" i="1"/>
  <c r="S114" i="1"/>
  <c r="R115" i="1"/>
  <c r="R114" i="1"/>
  <c r="Q115" i="1"/>
  <c r="Q114" i="1"/>
  <c r="P115" i="1"/>
  <c r="P114" i="1"/>
  <c r="O115" i="1"/>
  <c r="O114" i="1"/>
  <c r="N115" i="1"/>
  <c r="N114" i="1"/>
  <c r="M115" i="1"/>
  <c r="M114" i="1"/>
  <c r="L115" i="1"/>
  <c r="L114" i="1"/>
  <c r="K115" i="1"/>
  <c r="K114" i="1"/>
  <c r="J115" i="1"/>
  <c r="J114" i="1"/>
  <c r="I115" i="1"/>
  <c r="I114" i="1"/>
  <c r="H115" i="1"/>
  <c r="H114" i="1"/>
  <c r="G115" i="1"/>
  <c r="G114" i="1"/>
  <c r="F115" i="1"/>
  <c r="F114" i="1"/>
  <c r="E115" i="1"/>
  <c r="E114" i="1"/>
  <c r="D115" i="1"/>
  <c r="D114" i="1"/>
  <c r="C115" i="1"/>
  <c r="C114" i="1"/>
  <c r="B115" i="1"/>
  <c r="B114" i="1"/>
  <c r="A108" i="1"/>
  <c r="AB113" i="1"/>
  <c r="AB112" i="1"/>
  <c r="AA113" i="1"/>
  <c r="AA112" i="1"/>
  <c r="Z113" i="1"/>
  <c r="Z112" i="1"/>
  <c r="Y113" i="1"/>
  <c r="Y112" i="1"/>
  <c r="X113" i="1"/>
  <c r="X112" i="1"/>
  <c r="W113" i="1"/>
  <c r="W112" i="1"/>
  <c r="V113" i="1"/>
  <c r="V112" i="1"/>
  <c r="U113" i="1"/>
  <c r="U112" i="1"/>
  <c r="T113" i="1"/>
  <c r="T112" i="1"/>
  <c r="S113" i="1"/>
  <c r="S112" i="1"/>
  <c r="R113" i="1"/>
  <c r="R112" i="1"/>
  <c r="Q113" i="1"/>
  <c r="Q112" i="1"/>
  <c r="P113" i="1"/>
  <c r="P112" i="1"/>
  <c r="O113" i="1"/>
  <c r="O112" i="1"/>
  <c r="N113" i="1"/>
  <c r="N112" i="1"/>
  <c r="M113" i="1"/>
  <c r="M112" i="1"/>
  <c r="L113" i="1"/>
  <c r="L112" i="1"/>
  <c r="K113" i="1"/>
  <c r="K112" i="1"/>
  <c r="J113" i="1"/>
  <c r="J112" i="1"/>
  <c r="I113" i="1"/>
  <c r="I112" i="1"/>
  <c r="H113" i="1"/>
  <c r="H112" i="1"/>
  <c r="G113" i="1"/>
  <c r="G112" i="1"/>
  <c r="F113" i="1"/>
  <c r="F112" i="1"/>
  <c r="E113" i="1"/>
  <c r="E112" i="1"/>
  <c r="D113" i="1"/>
  <c r="D112" i="1"/>
  <c r="C113" i="1"/>
  <c r="C112" i="1"/>
  <c r="B113" i="1"/>
  <c r="B112" i="1"/>
  <c r="A107" i="1"/>
  <c r="AB111" i="1"/>
  <c r="AB110" i="1"/>
  <c r="AA111" i="1"/>
  <c r="AA110" i="1"/>
  <c r="Z111" i="1"/>
  <c r="Z110" i="1"/>
  <c r="Y111" i="1"/>
  <c r="Y110" i="1"/>
  <c r="X111" i="1"/>
  <c r="X110" i="1"/>
  <c r="W111" i="1"/>
  <c r="W110" i="1"/>
  <c r="V111" i="1"/>
  <c r="V110" i="1"/>
  <c r="U111" i="1"/>
  <c r="U110" i="1"/>
  <c r="T111" i="1"/>
  <c r="T110" i="1"/>
  <c r="S111" i="1"/>
  <c r="S110" i="1"/>
  <c r="R111" i="1"/>
  <c r="R110" i="1"/>
  <c r="Q111" i="1"/>
  <c r="Q110" i="1"/>
  <c r="P111" i="1"/>
  <c r="P110" i="1"/>
  <c r="O111" i="1"/>
  <c r="O110" i="1"/>
  <c r="N111" i="1"/>
  <c r="N110" i="1"/>
  <c r="M111" i="1"/>
  <c r="M110" i="1"/>
  <c r="L111" i="1"/>
  <c r="L110" i="1"/>
  <c r="K111" i="1"/>
  <c r="K110" i="1"/>
  <c r="J111" i="1"/>
  <c r="J110" i="1"/>
  <c r="I111" i="1"/>
  <c r="I110" i="1"/>
  <c r="H111" i="1"/>
  <c r="H110" i="1"/>
  <c r="G111" i="1"/>
  <c r="G110" i="1"/>
  <c r="F111" i="1"/>
  <c r="F110" i="1"/>
  <c r="E111" i="1"/>
  <c r="E110" i="1"/>
  <c r="D111" i="1"/>
  <c r="D110" i="1"/>
  <c r="C111" i="1"/>
  <c r="C110" i="1"/>
  <c r="B111" i="1"/>
  <c r="B110" i="1"/>
  <c r="A106" i="1"/>
  <c r="AB109" i="1"/>
  <c r="AB108" i="1"/>
  <c r="AA109" i="1"/>
  <c r="AA108" i="1"/>
  <c r="Z109" i="1"/>
  <c r="Z108" i="1"/>
  <c r="Y109" i="1"/>
  <c r="Y108" i="1"/>
  <c r="X109" i="1"/>
  <c r="X108" i="1"/>
  <c r="W109" i="1"/>
  <c r="W108" i="1"/>
  <c r="V109" i="1"/>
  <c r="V108" i="1"/>
  <c r="U109" i="1"/>
  <c r="U108" i="1"/>
  <c r="T109" i="1"/>
  <c r="T108" i="1"/>
  <c r="S109" i="1"/>
  <c r="S108" i="1"/>
  <c r="R109" i="1"/>
  <c r="R108" i="1"/>
  <c r="Q109" i="1"/>
  <c r="Q108" i="1"/>
  <c r="P109" i="1"/>
  <c r="P108" i="1"/>
  <c r="O109" i="1"/>
  <c r="O108" i="1"/>
  <c r="N109" i="1"/>
  <c r="N108" i="1"/>
  <c r="M109" i="1"/>
  <c r="M108" i="1"/>
  <c r="L109" i="1"/>
  <c r="L108" i="1"/>
  <c r="K109" i="1"/>
  <c r="K108" i="1"/>
  <c r="J109" i="1"/>
  <c r="J108" i="1"/>
  <c r="I109" i="1"/>
  <c r="I108" i="1"/>
  <c r="H109" i="1"/>
  <c r="H108" i="1"/>
  <c r="G109" i="1"/>
  <c r="G108" i="1"/>
  <c r="F109" i="1"/>
  <c r="F108" i="1"/>
  <c r="E109" i="1"/>
  <c r="E108" i="1"/>
  <c r="D109" i="1"/>
  <c r="D108" i="1"/>
  <c r="C109" i="1"/>
  <c r="C108" i="1"/>
  <c r="B109" i="1"/>
  <c r="B108" i="1"/>
  <c r="A105" i="1"/>
  <c r="AB107" i="1"/>
  <c r="AB106" i="1"/>
  <c r="AA107" i="1"/>
  <c r="AA106" i="1"/>
  <c r="Z107" i="1"/>
  <c r="Z106" i="1"/>
  <c r="Y107" i="1"/>
  <c r="Y106" i="1"/>
  <c r="X107" i="1"/>
  <c r="X106" i="1"/>
  <c r="W107" i="1"/>
  <c r="W106" i="1"/>
  <c r="V107" i="1"/>
  <c r="V106" i="1"/>
  <c r="U107" i="1"/>
  <c r="U106" i="1"/>
  <c r="T107" i="1"/>
  <c r="T106" i="1"/>
  <c r="S107" i="1"/>
  <c r="S106" i="1"/>
  <c r="R107" i="1"/>
  <c r="R106" i="1"/>
  <c r="Q107" i="1"/>
  <c r="Q106" i="1"/>
  <c r="P107" i="1"/>
  <c r="P106" i="1"/>
  <c r="O107" i="1"/>
  <c r="O106" i="1"/>
  <c r="N107" i="1"/>
  <c r="N106" i="1"/>
  <c r="M107" i="1"/>
  <c r="M106" i="1"/>
  <c r="L107" i="1"/>
  <c r="L106" i="1"/>
  <c r="K107" i="1"/>
  <c r="K106" i="1"/>
  <c r="J107" i="1"/>
  <c r="J106" i="1"/>
  <c r="I107" i="1"/>
  <c r="I106" i="1"/>
  <c r="H107" i="1"/>
  <c r="H106" i="1"/>
  <c r="G107" i="1"/>
  <c r="G106" i="1"/>
  <c r="F107" i="1"/>
  <c r="F106" i="1"/>
  <c r="E107" i="1"/>
  <c r="E106" i="1"/>
  <c r="D107" i="1"/>
  <c r="D106" i="1"/>
  <c r="C107" i="1"/>
  <c r="C106" i="1"/>
  <c r="B107" i="1"/>
  <c r="B106" i="1"/>
  <c r="A104" i="1"/>
  <c r="AB105" i="1"/>
  <c r="AB104" i="1"/>
  <c r="AA105" i="1"/>
  <c r="AA104" i="1"/>
  <c r="Z105" i="1"/>
  <c r="Z104" i="1"/>
  <c r="Y105" i="1"/>
  <c r="Y104" i="1"/>
  <c r="X105" i="1"/>
  <c r="X104" i="1"/>
  <c r="W105" i="1"/>
  <c r="W104" i="1"/>
  <c r="V105" i="1"/>
  <c r="V104" i="1"/>
  <c r="U105" i="1"/>
  <c r="U104" i="1"/>
  <c r="T105" i="1"/>
  <c r="T104" i="1"/>
  <c r="S105" i="1"/>
  <c r="S104" i="1"/>
  <c r="R105" i="1"/>
  <c r="R104" i="1"/>
  <c r="Q105" i="1"/>
  <c r="Q104" i="1"/>
  <c r="P105" i="1"/>
  <c r="P104" i="1"/>
  <c r="O105" i="1"/>
  <c r="O104" i="1"/>
  <c r="N105" i="1"/>
  <c r="N104" i="1"/>
  <c r="M105" i="1"/>
  <c r="M104" i="1"/>
  <c r="L105" i="1"/>
  <c r="L104" i="1"/>
  <c r="K105" i="1"/>
  <c r="K104" i="1"/>
  <c r="J105" i="1"/>
  <c r="J104" i="1"/>
  <c r="I105" i="1"/>
  <c r="I104" i="1"/>
  <c r="H105" i="1"/>
  <c r="H104" i="1"/>
  <c r="G105" i="1"/>
  <c r="G104" i="1"/>
  <c r="F105" i="1"/>
  <c r="F104" i="1"/>
  <c r="E105" i="1"/>
  <c r="E104" i="1"/>
  <c r="D105" i="1"/>
  <c r="D104" i="1"/>
  <c r="C105" i="1"/>
  <c r="C104" i="1"/>
  <c r="B105" i="1"/>
  <c r="B104" i="1"/>
  <c r="A103" i="1"/>
  <c r="AB103" i="1"/>
  <c r="AB102" i="1"/>
  <c r="AA103" i="1"/>
  <c r="AA102" i="1"/>
  <c r="Z103" i="1"/>
  <c r="Z102" i="1"/>
  <c r="Y103" i="1"/>
  <c r="Y102" i="1"/>
  <c r="X103" i="1"/>
  <c r="X102" i="1"/>
  <c r="W103" i="1"/>
  <c r="W102" i="1"/>
  <c r="V103" i="1"/>
  <c r="V102" i="1"/>
  <c r="U103" i="1"/>
  <c r="U102" i="1"/>
  <c r="T103" i="1"/>
  <c r="T102" i="1"/>
  <c r="S103" i="1"/>
  <c r="S102" i="1"/>
  <c r="R103" i="1"/>
  <c r="R102" i="1"/>
  <c r="Q103" i="1"/>
  <c r="Q102" i="1"/>
  <c r="P103" i="1"/>
  <c r="P102" i="1"/>
  <c r="O103" i="1"/>
  <c r="O102" i="1"/>
  <c r="N103" i="1"/>
  <c r="N102" i="1"/>
  <c r="M103" i="1"/>
  <c r="M102" i="1"/>
  <c r="L103" i="1"/>
  <c r="L102" i="1"/>
  <c r="K103" i="1"/>
  <c r="K102" i="1"/>
  <c r="J103" i="1"/>
  <c r="J102" i="1"/>
  <c r="I103" i="1"/>
  <c r="I102" i="1"/>
  <c r="H103" i="1"/>
  <c r="H102" i="1"/>
  <c r="G103" i="1"/>
  <c r="G102" i="1"/>
  <c r="F103" i="1"/>
  <c r="F102" i="1"/>
  <c r="E103" i="1"/>
  <c r="E102" i="1"/>
  <c r="D103" i="1"/>
  <c r="D102" i="1"/>
  <c r="C103" i="1"/>
  <c r="C102" i="1"/>
  <c r="B103" i="1"/>
  <c r="B102" i="1"/>
  <c r="A102" i="1"/>
</calcChain>
</file>

<file path=xl/sharedStrings.xml><?xml version="1.0" encoding="utf-8"?>
<sst xmlns="http://schemas.openxmlformats.org/spreadsheetml/2006/main" count="79" uniqueCount="55">
  <si>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</si>
  <si>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</si>
  <si>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</si>
  <si>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</si>
  <si>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</si>
  <si>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</si>
  <si>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</si>
  <si>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</si>
  <si>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</si>
  <si>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</si>
  <si>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</si>
  <si>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</si>
  <si>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</si>
  <si>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</si>
  <si>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</si>
  <si>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</si>
  <si>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</si>
  <si>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</si>
  <si>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</si>
  <si>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</si>
  <si>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</si>
  <si>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</si>
  <si>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</si>
  <si>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</si>
  <si>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I1</t>
  </si>
  <si>
    <t>I2</t>
  </si>
  <si>
    <t>I3</t>
  </si>
  <si>
    <r>
      <t xml:space="preserve">Amphiroa rigida </t>
    </r>
    <r>
      <rPr>
        <sz val="11"/>
        <rFont val="Times New Roman"/>
        <family val="1"/>
      </rPr>
      <t>(R)</t>
    </r>
  </si>
  <si>
    <r>
      <t xml:space="preserve">Corallina elongata </t>
    </r>
    <r>
      <rPr>
        <sz val="11"/>
        <rFont val="Times New Roman"/>
        <family val="1"/>
      </rPr>
      <t>(R)</t>
    </r>
  </si>
  <si>
    <r>
      <t xml:space="preserve">Hydrolithon cruciatum </t>
    </r>
    <r>
      <rPr>
        <sz val="11"/>
        <rFont val="Times New Roman"/>
        <family val="1"/>
      </rPr>
      <t>(R)</t>
    </r>
  </si>
  <si>
    <r>
      <t xml:space="preserve">Jania rubens </t>
    </r>
    <r>
      <rPr>
        <sz val="11"/>
        <rFont val="Times New Roman"/>
        <family val="1"/>
      </rPr>
      <t>(R)</t>
    </r>
  </si>
  <si>
    <r>
      <t xml:space="preserve">Lithophyllum incrustans </t>
    </r>
    <r>
      <rPr>
        <sz val="11"/>
        <rFont val="Times New Roman"/>
        <family val="1"/>
      </rPr>
      <t>(R)</t>
    </r>
  </si>
  <si>
    <r>
      <t xml:space="preserve">Lithophyllum sp. </t>
    </r>
    <r>
      <rPr>
        <sz val="11"/>
        <rFont val="Times New Roman"/>
        <family val="1"/>
      </rPr>
      <t>(R)</t>
    </r>
  </si>
  <si>
    <r>
      <t xml:space="preserve">Mesophyllum sp. </t>
    </r>
    <r>
      <rPr>
        <sz val="11"/>
        <rFont val="Times New Roman"/>
        <family val="1"/>
      </rPr>
      <t>(R)</t>
    </r>
  </si>
  <si>
    <r>
      <t xml:space="preserve">Neogoniolithon brassica-florida </t>
    </r>
    <r>
      <rPr>
        <sz val="11"/>
        <rFont val="Times New Roman"/>
        <family val="1"/>
      </rPr>
      <t>(R)</t>
    </r>
  </si>
  <si>
    <r>
      <t xml:space="preserve">Phymatolithon cfr lenormandii </t>
    </r>
    <r>
      <rPr>
        <sz val="11"/>
        <rFont val="Times New Roman"/>
        <family val="1"/>
      </rPr>
      <t>(R)</t>
    </r>
  </si>
  <si>
    <r>
      <t xml:space="preserve">Chondracanthus acicularis </t>
    </r>
    <r>
      <rPr>
        <sz val="11"/>
        <rFont val="Times New Roman"/>
        <family val="1"/>
      </rPr>
      <t>(R)</t>
    </r>
  </si>
  <si>
    <r>
      <t xml:space="preserve">Hildenbrandia rubra </t>
    </r>
    <r>
      <rPr>
        <sz val="11"/>
        <rFont val="Times New Roman"/>
        <family val="1"/>
      </rPr>
      <t>(R)</t>
    </r>
  </si>
  <si>
    <r>
      <t xml:space="preserve">Peyssonnelia polymorpha </t>
    </r>
    <r>
      <rPr>
        <sz val="11"/>
        <rFont val="Times New Roman"/>
        <family val="1"/>
      </rPr>
      <t>(R)</t>
    </r>
  </si>
  <si>
    <r>
      <t xml:space="preserve">Peyssonnelia rosa-marina </t>
    </r>
    <r>
      <rPr>
        <sz val="11"/>
        <rFont val="Times New Roman"/>
        <family val="1"/>
      </rPr>
      <t>(R)</t>
    </r>
  </si>
  <si>
    <r>
      <t xml:space="preserve">Peyssonnelia squamaria </t>
    </r>
    <r>
      <rPr>
        <sz val="11"/>
        <rFont val="Times New Roman"/>
        <family val="1"/>
      </rPr>
      <t>(R)</t>
    </r>
  </si>
  <si>
    <r>
      <t xml:space="preserve">Osmundea truncata </t>
    </r>
    <r>
      <rPr>
        <sz val="11"/>
        <rFont val="Times New Roman"/>
        <family val="1"/>
      </rPr>
      <t>(R)</t>
    </r>
  </si>
  <si>
    <r>
      <t xml:space="preserve">Dictyota dichotoma </t>
    </r>
    <r>
      <rPr>
        <sz val="11"/>
        <rFont val="Times New Roman"/>
        <family val="1"/>
      </rPr>
      <t>(O)</t>
    </r>
  </si>
  <si>
    <r>
      <t xml:space="preserve">Lobophora variegata </t>
    </r>
    <r>
      <rPr>
        <sz val="11"/>
        <rFont val="Times New Roman"/>
        <family val="1"/>
      </rPr>
      <t>(O)</t>
    </r>
  </si>
  <si>
    <r>
      <t xml:space="preserve">Padina pavonica </t>
    </r>
    <r>
      <rPr>
        <sz val="11"/>
        <rFont val="Times New Roman"/>
        <family val="1"/>
      </rPr>
      <t>(O)</t>
    </r>
  </si>
  <si>
    <r>
      <t xml:space="preserve">Cystoseira amentacea var. stricta </t>
    </r>
    <r>
      <rPr>
        <sz val="11"/>
        <color indexed="8"/>
        <rFont val="Times New Roman"/>
        <family val="1"/>
      </rPr>
      <t>(O)</t>
    </r>
  </si>
  <si>
    <r>
      <t xml:space="preserve">Sargassum vulgare </t>
    </r>
    <r>
      <rPr>
        <sz val="11"/>
        <rFont val="Times New Roman"/>
        <family val="1"/>
      </rPr>
      <t>(O)</t>
    </r>
  </si>
  <si>
    <r>
      <t xml:space="preserve">Cladostephus spongiosus </t>
    </r>
    <r>
      <rPr>
        <sz val="11"/>
        <rFont val="Times New Roman"/>
        <family val="1"/>
      </rPr>
      <t>(O)</t>
    </r>
  </si>
  <si>
    <r>
      <t xml:space="preserve">Sphacelaria tribuloides </t>
    </r>
    <r>
      <rPr>
        <sz val="11"/>
        <rFont val="Times New Roman"/>
        <family val="1"/>
      </rPr>
      <t>(O)</t>
    </r>
  </si>
  <si>
    <r>
      <t xml:space="preserve">Stypocaulon scoparium </t>
    </r>
    <r>
      <rPr>
        <sz val="11"/>
        <rFont val="Times New Roman"/>
        <family val="1"/>
      </rPr>
      <t>(O)</t>
    </r>
  </si>
  <si>
    <r>
      <t xml:space="preserve">Flabellia petiolata </t>
    </r>
    <r>
      <rPr>
        <sz val="11"/>
        <rFont val="Times New Roman"/>
        <family val="1"/>
      </rPr>
      <t>(C)</t>
    </r>
  </si>
  <si>
    <r>
      <t xml:space="preserve">Valonia utricularis </t>
    </r>
    <r>
      <rPr>
        <sz val="11"/>
        <rFont val="Times New Roman"/>
        <family val="1"/>
      </rPr>
      <t>(C)</t>
    </r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</si>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</sst>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indexed="8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i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9657130992170073"/>
          <c:y val="5.464486706462075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271656206672516"/>
          <c:y val="3.8251406945234531E-2"/>
          <c:w val="0.58161943482541745"/>
          <c:h val="0.876503667716517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Data!$B$102:$AB$102</c:f>
              <c:numCache>
                <c:formatCode>General</c:formatCode>
                <c:ptCount val="27"/>
                <c:pt idx="0">
                  <c:v>25.042405063291138</c:v>
                </c:pt>
                <c:pt idx="1">
                  <c:v>25.016455696202531</c:v>
                </c:pt>
                <c:pt idx="2">
                  <c:v>25.003797468354431</c:v>
                </c:pt>
                <c:pt idx="3">
                  <c:v>25.016772151898735</c:v>
                </c:pt>
                <c:pt idx="4">
                  <c:v>25.004746835443036</c:v>
                </c:pt>
                <c:pt idx="5">
                  <c:v>25.002531645569618</c:v>
                </c:pt>
                <c:pt idx="6">
                  <c:v>25.007911392405063</c:v>
                </c:pt>
                <c:pt idx="7">
                  <c:v>25.000949367088609</c:v>
                </c:pt>
                <c:pt idx="8">
                  <c:v>25.008860759493672</c:v>
                </c:pt>
                <c:pt idx="9">
                  <c:v>25.000949367088609</c:v>
                </c:pt>
                <c:pt idx="10">
                  <c:v>25.00632911392405</c:v>
                </c:pt>
                <c:pt idx="11">
                  <c:v>25.014240506329113</c:v>
                </c:pt>
                <c:pt idx="12">
                  <c:v>25.003164556962027</c:v>
                </c:pt>
                <c:pt idx="13">
                  <c:v>25.000949367088609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Data!$B$103:$AB$103</c:f>
              <c:numCache>
                <c:formatCode>General</c:formatCode>
                <c:ptCount val="27"/>
                <c:pt idx="0">
                  <c:v>24.957594936708862</c:v>
                </c:pt>
                <c:pt idx="1">
                  <c:v>24.983544303797469</c:v>
                </c:pt>
                <c:pt idx="2">
                  <c:v>24.996202531645569</c:v>
                </c:pt>
                <c:pt idx="3">
                  <c:v>24.983227848101265</c:v>
                </c:pt>
                <c:pt idx="4">
                  <c:v>24.995253164556964</c:v>
                </c:pt>
                <c:pt idx="5">
                  <c:v>24.997468354430382</c:v>
                </c:pt>
                <c:pt idx="6">
                  <c:v>24.992088607594937</c:v>
                </c:pt>
                <c:pt idx="7">
                  <c:v>24.999050632911391</c:v>
                </c:pt>
                <c:pt idx="8">
                  <c:v>24.991139240506328</c:v>
                </c:pt>
                <c:pt idx="9">
                  <c:v>24.999050632911391</c:v>
                </c:pt>
                <c:pt idx="10">
                  <c:v>24.99367088607595</c:v>
                </c:pt>
                <c:pt idx="11">
                  <c:v>24.985759493670887</c:v>
                </c:pt>
                <c:pt idx="12">
                  <c:v>24.996835443037973</c:v>
                </c:pt>
                <c:pt idx="13">
                  <c:v>24.999050632911391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</c:ser>
        <c:ser>
          <c:idx val="3"/>
          <c:order val="3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Data!$B$104:$AB$104</c:f>
              <c:numCache>
                <c:formatCode>General</c:formatCode>
                <c:ptCount val="27"/>
                <c:pt idx="0">
                  <c:v>24.041139240506329</c:v>
                </c:pt>
                <c:pt idx="1">
                  <c:v>24.049050632911392</c:v>
                </c:pt>
                <c:pt idx="2">
                  <c:v>24.039556962025316</c:v>
                </c:pt>
                <c:pt idx="3">
                  <c:v>24.01740506329114</c:v>
                </c:pt>
                <c:pt idx="4">
                  <c:v>24.039556962025316</c:v>
                </c:pt>
                <c:pt idx="5">
                  <c:v>24.00632911392405</c:v>
                </c:pt>
                <c:pt idx="6">
                  <c:v>24.039556962025316</c:v>
                </c:pt>
                <c:pt idx="7">
                  <c:v>24.018987341772153</c:v>
                </c:pt>
                <c:pt idx="8">
                  <c:v>24.041139240506329</c:v>
                </c:pt>
                <c:pt idx="9">
                  <c:v>24.003164556962027</c:v>
                </c:pt>
                <c:pt idx="10">
                  <c:v>24.020569620253166</c:v>
                </c:pt>
                <c:pt idx="11">
                  <c:v>24.0126582278481</c:v>
                </c:pt>
                <c:pt idx="12">
                  <c:v>24.003164556962027</c:v>
                </c:pt>
                <c:pt idx="13">
                  <c:v>24</c:v>
                </c:pt>
                <c:pt idx="14">
                  <c:v>24.003164556962027</c:v>
                </c:pt>
                <c:pt idx="15">
                  <c:v>24.026898734177216</c:v>
                </c:pt>
                <c:pt idx="16">
                  <c:v>24.015822784810126</c:v>
                </c:pt>
                <c:pt idx="17">
                  <c:v>24.015822784810126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</c:numCache>
            </c:numRef>
          </c:val>
        </c:ser>
        <c:ser>
          <c:idx val="4"/>
          <c:order val="4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Data!$B$105:$AB$105</c:f>
              <c:numCache>
                <c:formatCode>General</c:formatCode>
                <c:ptCount val="27"/>
                <c:pt idx="0">
                  <c:v>23.958860759493671</c:v>
                </c:pt>
                <c:pt idx="1">
                  <c:v>23.950949367088608</c:v>
                </c:pt>
                <c:pt idx="2">
                  <c:v>23.960443037974684</c:v>
                </c:pt>
                <c:pt idx="3">
                  <c:v>23.98259493670886</c:v>
                </c:pt>
                <c:pt idx="4">
                  <c:v>23.960443037974684</c:v>
                </c:pt>
                <c:pt idx="5">
                  <c:v>23.99367088607595</c:v>
                </c:pt>
                <c:pt idx="6">
                  <c:v>23.960443037974684</c:v>
                </c:pt>
                <c:pt idx="7">
                  <c:v>23.981012658227847</c:v>
                </c:pt>
                <c:pt idx="8">
                  <c:v>23.958860759493671</c:v>
                </c:pt>
                <c:pt idx="9">
                  <c:v>23.996835443037973</c:v>
                </c:pt>
                <c:pt idx="10">
                  <c:v>23.979430379746834</c:v>
                </c:pt>
                <c:pt idx="11">
                  <c:v>23.9873417721519</c:v>
                </c:pt>
                <c:pt idx="12">
                  <c:v>23.996835443037973</c:v>
                </c:pt>
                <c:pt idx="13">
                  <c:v>24</c:v>
                </c:pt>
                <c:pt idx="14">
                  <c:v>23.996835443037973</c:v>
                </c:pt>
                <c:pt idx="15">
                  <c:v>23.973101265822784</c:v>
                </c:pt>
                <c:pt idx="16">
                  <c:v>23.984177215189874</c:v>
                </c:pt>
                <c:pt idx="17">
                  <c:v>23.984177215189874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</c:numCache>
            </c:numRef>
          </c:val>
        </c:ser>
        <c:ser>
          <c:idx val="5"/>
          <c:order val="5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Data!$B$106:$AB$106</c:f>
              <c:numCache>
                <c:formatCode>General</c:formatCode>
                <c:ptCount val="27"/>
                <c:pt idx="0">
                  <c:v>23.025316455696203</c:v>
                </c:pt>
                <c:pt idx="1">
                  <c:v>23.039556962025316</c:v>
                </c:pt>
                <c:pt idx="2">
                  <c:v>23.004746835443036</c:v>
                </c:pt>
                <c:pt idx="3">
                  <c:v>23.018987341772153</c:v>
                </c:pt>
                <c:pt idx="4">
                  <c:v>23.001582278481013</c:v>
                </c:pt>
                <c:pt idx="5">
                  <c:v>23.003164556962027</c:v>
                </c:pt>
                <c:pt idx="6">
                  <c:v>23.000632911392405</c:v>
                </c:pt>
                <c:pt idx="7">
                  <c:v>23</c:v>
                </c:pt>
                <c:pt idx="8">
                  <c:v>23.007278481012658</c:v>
                </c:pt>
                <c:pt idx="9">
                  <c:v>23</c:v>
                </c:pt>
                <c:pt idx="10">
                  <c:v>23.00632911392405</c:v>
                </c:pt>
                <c:pt idx="11">
                  <c:v>23</c:v>
                </c:pt>
                <c:pt idx="12">
                  <c:v>23</c:v>
                </c:pt>
                <c:pt idx="13">
                  <c:v>23.015822784810126</c:v>
                </c:pt>
                <c:pt idx="14">
                  <c:v>23.00632911392405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23.004113924050632</c:v>
                </c:pt>
                <c:pt idx="25">
                  <c:v>23</c:v>
                </c:pt>
                <c:pt idx="26">
                  <c:v>23</c:v>
                </c:pt>
              </c:numCache>
            </c:numRef>
          </c:val>
        </c:ser>
        <c:ser>
          <c:idx val="6"/>
          <c:order val="6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Data!$B$107:$AB$107</c:f>
              <c:numCache>
                <c:formatCode>General</c:formatCode>
                <c:ptCount val="27"/>
                <c:pt idx="0">
                  <c:v>22.974683544303797</c:v>
                </c:pt>
                <c:pt idx="1">
                  <c:v>22.960443037974684</c:v>
                </c:pt>
                <c:pt idx="2">
                  <c:v>22.995253164556964</c:v>
                </c:pt>
                <c:pt idx="3">
                  <c:v>22.981012658227847</c:v>
                </c:pt>
                <c:pt idx="4">
                  <c:v>22.998417721518987</c:v>
                </c:pt>
                <c:pt idx="5">
                  <c:v>22.996835443037973</c:v>
                </c:pt>
                <c:pt idx="6">
                  <c:v>22.999367088607595</c:v>
                </c:pt>
                <c:pt idx="7">
                  <c:v>23</c:v>
                </c:pt>
                <c:pt idx="8">
                  <c:v>22.992721518987342</c:v>
                </c:pt>
                <c:pt idx="9">
                  <c:v>23</c:v>
                </c:pt>
                <c:pt idx="10">
                  <c:v>22.99367088607595</c:v>
                </c:pt>
                <c:pt idx="11">
                  <c:v>23</c:v>
                </c:pt>
                <c:pt idx="12">
                  <c:v>23</c:v>
                </c:pt>
                <c:pt idx="13">
                  <c:v>22.984177215189874</c:v>
                </c:pt>
                <c:pt idx="14">
                  <c:v>22.99367088607595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22.995886075949368</c:v>
                </c:pt>
                <c:pt idx="25">
                  <c:v>23</c:v>
                </c:pt>
                <c:pt idx="26">
                  <c:v>23</c:v>
                </c:pt>
              </c:numCache>
            </c:numRef>
          </c:val>
        </c:ser>
        <c:ser>
          <c:idx val="7"/>
          <c:order val="7"/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Data!$B$108:$AB$108</c:f>
              <c:numCache>
                <c:formatCode>General</c:formatCode>
                <c:ptCount val="27"/>
                <c:pt idx="0">
                  <c:v>22.079113924050635</c:v>
                </c:pt>
                <c:pt idx="1">
                  <c:v>22.079113924050635</c:v>
                </c:pt>
                <c:pt idx="2">
                  <c:v>22.316455696202532</c:v>
                </c:pt>
                <c:pt idx="3">
                  <c:v>22.069620253164558</c:v>
                </c:pt>
                <c:pt idx="4">
                  <c:v>22.037974683544302</c:v>
                </c:pt>
                <c:pt idx="5">
                  <c:v>22.045886075949365</c:v>
                </c:pt>
                <c:pt idx="6">
                  <c:v>22.087025316455698</c:v>
                </c:pt>
                <c:pt idx="7">
                  <c:v>22.069620253164558</c:v>
                </c:pt>
                <c:pt idx="8">
                  <c:v>22.026898734177216</c:v>
                </c:pt>
                <c:pt idx="9">
                  <c:v>22.018987341772153</c:v>
                </c:pt>
                <c:pt idx="10">
                  <c:v>22.022151898734176</c:v>
                </c:pt>
                <c:pt idx="11">
                  <c:v>22.021518987341771</c:v>
                </c:pt>
                <c:pt idx="12">
                  <c:v>22.002531645569618</c:v>
                </c:pt>
                <c:pt idx="13">
                  <c:v>22.000949367088609</c:v>
                </c:pt>
                <c:pt idx="14">
                  <c:v>22.001582278481013</c:v>
                </c:pt>
                <c:pt idx="15">
                  <c:v>22.002531645569618</c:v>
                </c:pt>
                <c:pt idx="16">
                  <c:v>22.001582278481013</c:v>
                </c:pt>
                <c:pt idx="17">
                  <c:v>22.001265822784809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22.0001582278481</c:v>
                </c:pt>
                <c:pt idx="22">
                  <c:v>22.003164556962027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</c:numCache>
            </c:numRef>
          </c:val>
        </c:ser>
        <c:ser>
          <c:idx val="8"/>
          <c:order val="8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Data!$B$109:$AB$109</c:f>
              <c:numCache>
                <c:formatCode>General</c:formatCode>
                <c:ptCount val="27"/>
                <c:pt idx="0">
                  <c:v>21.920886075949365</c:v>
                </c:pt>
                <c:pt idx="1">
                  <c:v>21.920886075949365</c:v>
                </c:pt>
                <c:pt idx="2">
                  <c:v>21.683544303797468</c:v>
                </c:pt>
                <c:pt idx="3">
                  <c:v>21.930379746835442</c:v>
                </c:pt>
                <c:pt idx="4">
                  <c:v>21.962025316455698</c:v>
                </c:pt>
                <c:pt idx="5">
                  <c:v>21.954113924050635</c:v>
                </c:pt>
                <c:pt idx="6">
                  <c:v>21.912974683544302</c:v>
                </c:pt>
                <c:pt idx="7">
                  <c:v>21.930379746835442</c:v>
                </c:pt>
                <c:pt idx="8">
                  <c:v>21.973101265822784</c:v>
                </c:pt>
                <c:pt idx="9">
                  <c:v>21.981012658227847</c:v>
                </c:pt>
                <c:pt idx="10">
                  <c:v>21.977848101265824</c:v>
                </c:pt>
                <c:pt idx="11">
                  <c:v>21.978481012658229</c:v>
                </c:pt>
                <c:pt idx="12">
                  <c:v>21.997468354430382</c:v>
                </c:pt>
                <c:pt idx="13">
                  <c:v>21.999050632911391</c:v>
                </c:pt>
                <c:pt idx="14">
                  <c:v>21.998417721518987</c:v>
                </c:pt>
                <c:pt idx="15">
                  <c:v>21.997468354430382</c:v>
                </c:pt>
                <c:pt idx="16">
                  <c:v>21.998417721518987</c:v>
                </c:pt>
                <c:pt idx="17">
                  <c:v>21.998734177215191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21.9998417721519</c:v>
                </c:pt>
                <c:pt idx="22">
                  <c:v>21.996835443037973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</c:numCache>
            </c:numRef>
          </c:val>
        </c:ser>
        <c:ser>
          <c:idx val="9"/>
          <c:order val="9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Data!$B$110:$AB$110</c:f>
              <c:numCache>
                <c:formatCode>General</c:formatCode>
                <c:ptCount val="27"/>
                <c:pt idx="0">
                  <c:v>21.329113924050631</c:v>
                </c:pt>
                <c:pt idx="1">
                  <c:v>21.268987341772153</c:v>
                </c:pt>
                <c:pt idx="2">
                  <c:v>21.341772151898734</c:v>
                </c:pt>
                <c:pt idx="3">
                  <c:v>21.367088607594937</c:v>
                </c:pt>
                <c:pt idx="4">
                  <c:v>21.126582278481013</c:v>
                </c:pt>
                <c:pt idx="5">
                  <c:v>21.284810126582279</c:v>
                </c:pt>
                <c:pt idx="6">
                  <c:v>21.055379746835442</c:v>
                </c:pt>
                <c:pt idx="7">
                  <c:v>21.096518987341771</c:v>
                </c:pt>
                <c:pt idx="8">
                  <c:v>21.101265822784811</c:v>
                </c:pt>
                <c:pt idx="9">
                  <c:v>21.034810126582279</c:v>
                </c:pt>
                <c:pt idx="10">
                  <c:v>21.063291139240505</c:v>
                </c:pt>
                <c:pt idx="11">
                  <c:v>21.094936708860761</c:v>
                </c:pt>
                <c:pt idx="12">
                  <c:v>21.01107594936709</c:v>
                </c:pt>
                <c:pt idx="13">
                  <c:v>21.028481012658229</c:v>
                </c:pt>
                <c:pt idx="14">
                  <c:v>21.047468354430379</c:v>
                </c:pt>
                <c:pt idx="15">
                  <c:v>21</c:v>
                </c:pt>
                <c:pt idx="16">
                  <c:v>21.000949367088609</c:v>
                </c:pt>
                <c:pt idx="17">
                  <c:v>21.00632911392405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</c:numCache>
            </c:numRef>
          </c:val>
        </c:ser>
        <c:ser>
          <c:idx val="10"/>
          <c:order val="1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Data!$B$111:$AB$111</c:f>
              <c:numCache>
                <c:formatCode>General</c:formatCode>
                <c:ptCount val="27"/>
                <c:pt idx="0">
                  <c:v>20.670886075949369</c:v>
                </c:pt>
                <c:pt idx="1">
                  <c:v>20.731012658227847</c:v>
                </c:pt>
                <c:pt idx="2">
                  <c:v>20.658227848101266</c:v>
                </c:pt>
                <c:pt idx="3">
                  <c:v>20.632911392405063</c:v>
                </c:pt>
                <c:pt idx="4">
                  <c:v>20.873417721518987</c:v>
                </c:pt>
                <c:pt idx="5">
                  <c:v>20.715189873417721</c:v>
                </c:pt>
                <c:pt idx="6">
                  <c:v>20.944620253164558</c:v>
                </c:pt>
                <c:pt idx="7">
                  <c:v>20.903481012658229</c:v>
                </c:pt>
                <c:pt idx="8">
                  <c:v>20.898734177215189</c:v>
                </c:pt>
                <c:pt idx="9">
                  <c:v>20.965189873417721</c:v>
                </c:pt>
                <c:pt idx="10">
                  <c:v>20.936708860759495</c:v>
                </c:pt>
                <c:pt idx="11">
                  <c:v>20.905063291139239</c:v>
                </c:pt>
                <c:pt idx="12">
                  <c:v>20.98892405063291</c:v>
                </c:pt>
                <c:pt idx="13">
                  <c:v>20.971518987341771</c:v>
                </c:pt>
                <c:pt idx="14">
                  <c:v>20.952531645569621</c:v>
                </c:pt>
                <c:pt idx="15">
                  <c:v>21</c:v>
                </c:pt>
                <c:pt idx="16">
                  <c:v>20.999050632911391</c:v>
                </c:pt>
                <c:pt idx="17">
                  <c:v>20.99367088607595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</c:numCache>
            </c:numRef>
          </c:val>
        </c:ser>
        <c:ser>
          <c:idx val="11"/>
          <c:order val="11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Data!$B$112:$AB$112</c:f>
              <c:numCache>
                <c:formatCode>General</c:formatCode>
                <c:ptCount val="27"/>
                <c:pt idx="0">
                  <c:v>20.00632911392405</c:v>
                </c:pt>
                <c:pt idx="1">
                  <c:v>20.003164556962027</c:v>
                </c:pt>
                <c:pt idx="2">
                  <c:v>20.010443037974685</c:v>
                </c:pt>
                <c:pt idx="3">
                  <c:v>20.014240506329113</c:v>
                </c:pt>
                <c:pt idx="4">
                  <c:v>20.000632911392405</c:v>
                </c:pt>
                <c:pt idx="5">
                  <c:v>20.00632911392405</c:v>
                </c:pt>
                <c:pt idx="6">
                  <c:v>20.003164556962027</c:v>
                </c:pt>
                <c:pt idx="7">
                  <c:v>20</c:v>
                </c:pt>
                <c:pt idx="8">
                  <c:v>20.003164556962027</c:v>
                </c:pt>
                <c:pt idx="9">
                  <c:v>20.000316455696204</c:v>
                </c:pt>
                <c:pt idx="10">
                  <c:v>20.01107594936709</c:v>
                </c:pt>
                <c:pt idx="11">
                  <c:v>20.014240506329113</c:v>
                </c:pt>
                <c:pt idx="12">
                  <c:v>20.000316455696204</c:v>
                </c:pt>
                <c:pt idx="13">
                  <c:v>20</c:v>
                </c:pt>
                <c:pt idx="14">
                  <c:v>20.000316455696204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</c:numRef>
          </c:val>
        </c:ser>
        <c:ser>
          <c:idx val="12"/>
          <c:order val="12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Data!$B$113:$AB$113</c:f>
              <c:numCache>
                <c:formatCode>General</c:formatCode>
                <c:ptCount val="27"/>
                <c:pt idx="0">
                  <c:v>19.99367088607595</c:v>
                </c:pt>
                <c:pt idx="1">
                  <c:v>19.996835443037973</c:v>
                </c:pt>
                <c:pt idx="2">
                  <c:v>19.989556962025315</c:v>
                </c:pt>
                <c:pt idx="3">
                  <c:v>19.985759493670887</c:v>
                </c:pt>
                <c:pt idx="4">
                  <c:v>19.999367088607595</c:v>
                </c:pt>
                <c:pt idx="5">
                  <c:v>19.99367088607595</c:v>
                </c:pt>
                <c:pt idx="6">
                  <c:v>19.996835443037973</c:v>
                </c:pt>
                <c:pt idx="7">
                  <c:v>20</c:v>
                </c:pt>
                <c:pt idx="8">
                  <c:v>19.996835443037973</c:v>
                </c:pt>
                <c:pt idx="9">
                  <c:v>19.999683544303796</c:v>
                </c:pt>
                <c:pt idx="10">
                  <c:v>19.98892405063291</c:v>
                </c:pt>
                <c:pt idx="11">
                  <c:v>19.985759493670887</c:v>
                </c:pt>
                <c:pt idx="12">
                  <c:v>19.999683544303796</c:v>
                </c:pt>
                <c:pt idx="13">
                  <c:v>20</c:v>
                </c:pt>
                <c:pt idx="14">
                  <c:v>19.999683544303796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</c:numRef>
          </c:val>
        </c:ser>
        <c:ser>
          <c:idx val="13"/>
          <c:order val="13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Data!$B$114:$AB$114</c:f>
              <c:numCache>
                <c:formatCode>General</c:formatCode>
                <c:ptCount val="27"/>
                <c:pt idx="0">
                  <c:v>19.01107594936709</c:v>
                </c:pt>
                <c:pt idx="1">
                  <c:v>19.00632911392405</c:v>
                </c:pt>
                <c:pt idx="2">
                  <c:v>19.01740506329114</c:v>
                </c:pt>
                <c:pt idx="3">
                  <c:v>19.005379746835445</c:v>
                </c:pt>
                <c:pt idx="4">
                  <c:v>19.028481012658229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19.007911392405063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</c:numCache>
            </c:numRef>
          </c:val>
        </c:ser>
        <c:ser>
          <c:idx val="14"/>
          <c:order val="14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Data!$B$115:$AB$115</c:f>
              <c:numCache>
                <c:formatCode>General</c:formatCode>
                <c:ptCount val="27"/>
                <c:pt idx="0">
                  <c:v>18.98892405063291</c:v>
                </c:pt>
                <c:pt idx="1">
                  <c:v>18.99367088607595</c:v>
                </c:pt>
                <c:pt idx="2">
                  <c:v>18.98259493670886</c:v>
                </c:pt>
                <c:pt idx="3">
                  <c:v>18.994620253164555</c:v>
                </c:pt>
                <c:pt idx="4">
                  <c:v>18.971518987341771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18.992088607594937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</c:numCache>
            </c:numRef>
          </c:val>
        </c:ser>
        <c:ser>
          <c:idx val="15"/>
          <c:order val="15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Data!$B$116:$AB$116</c:f>
              <c:numCache>
                <c:formatCode>General</c:formatCode>
                <c:ptCount val="2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18.0126582278481</c:v>
                </c:pt>
                <c:pt idx="4">
                  <c:v>18</c:v>
                </c:pt>
                <c:pt idx="5">
                  <c:v>18.033227848101266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</c:numCache>
            </c:numRef>
          </c:val>
        </c:ser>
        <c:ser>
          <c:idx val="16"/>
          <c:order val="16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Data!$B$117:$AB$117</c:f>
              <c:numCache>
                <c:formatCode>General</c:formatCode>
                <c:ptCount val="2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17.9873417721519</c:v>
                </c:pt>
                <c:pt idx="4">
                  <c:v>18</c:v>
                </c:pt>
                <c:pt idx="5">
                  <c:v>17.966772151898734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</c:numCache>
            </c:numRef>
          </c:val>
        </c:ser>
        <c:ser>
          <c:idx val="17"/>
          <c:order val="17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Data!$B$118:$AB$118</c:f>
              <c:numCache>
                <c:formatCode>General</c:formatCode>
                <c:ptCount val="27"/>
                <c:pt idx="0">
                  <c:v>17</c:v>
                </c:pt>
                <c:pt idx="1">
                  <c:v>17.001582278481013</c:v>
                </c:pt>
                <c:pt idx="2">
                  <c:v>17.0001582278481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17.000949367088609</c:v>
                </c:pt>
                <c:pt idx="7">
                  <c:v>17.050632911392405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17.004746835443036</c:v>
                </c:pt>
                <c:pt idx="16">
                  <c:v>17.007911392405063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</c:numCache>
            </c:numRef>
          </c:val>
        </c:ser>
        <c:ser>
          <c:idx val="18"/>
          <c:order val="18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Data!$B$119:$AB$119</c:f>
              <c:numCache>
                <c:formatCode>General</c:formatCode>
                <c:ptCount val="27"/>
                <c:pt idx="0">
                  <c:v>17</c:v>
                </c:pt>
                <c:pt idx="1">
                  <c:v>16.998417721518987</c:v>
                </c:pt>
                <c:pt idx="2">
                  <c:v>16.9998417721519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16.999050632911391</c:v>
                </c:pt>
                <c:pt idx="7">
                  <c:v>16.949367088607595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16.995253164556964</c:v>
                </c:pt>
                <c:pt idx="16">
                  <c:v>16.992088607594937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</c:numCache>
            </c:numRef>
          </c:val>
        </c:ser>
        <c:ser>
          <c:idx val="19"/>
          <c:order val="19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Data!$B$120:$AB$120</c:f>
              <c:numCache>
                <c:formatCode>General</c:formatCode>
                <c:ptCount val="27"/>
                <c:pt idx="0">
                  <c:v>16.037341772151898</c:v>
                </c:pt>
                <c:pt idx="1">
                  <c:v>16.013607594936708</c:v>
                </c:pt>
                <c:pt idx="2">
                  <c:v>16.047468354430379</c:v>
                </c:pt>
                <c:pt idx="3">
                  <c:v>16</c:v>
                </c:pt>
                <c:pt idx="4">
                  <c:v>16.001582278481013</c:v>
                </c:pt>
                <c:pt idx="5">
                  <c:v>16.037974683544302</c:v>
                </c:pt>
                <c:pt idx="6">
                  <c:v>16.023734177215189</c:v>
                </c:pt>
                <c:pt idx="7">
                  <c:v>16.060126582278482</c:v>
                </c:pt>
                <c:pt idx="8">
                  <c:v>16</c:v>
                </c:pt>
                <c:pt idx="9">
                  <c:v>16</c:v>
                </c:pt>
                <c:pt idx="10">
                  <c:v>16.009493670886076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16.01107594936709</c:v>
                </c:pt>
                <c:pt idx="15">
                  <c:v>16.025316455696203</c:v>
                </c:pt>
                <c:pt idx="16">
                  <c:v>16.018987341772153</c:v>
                </c:pt>
                <c:pt idx="17">
                  <c:v>16.018987341772153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</c:numCache>
            </c:numRef>
          </c:val>
        </c:ser>
        <c:ser>
          <c:idx val="20"/>
          <c:order val="2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Data!$B$121:$AB$121</c:f>
              <c:numCache>
                <c:formatCode>General</c:formatCode>
                <c:ptCount val="27"/>
                <c:pt idx="0">
                  <c:v>15.962658227848101</c:v>
                </c:pt>
                <c:pt idx="1">
                  <c:v>15.986392405063292</c:v>
                </c:pt>
                <c:pt idx="2">
                  <c:v>15.95253164556962</c:v>
                </c:pt>
                <c:pt idx="3">
                  <c:v>16</c:v>
                </c:pt>
                <c:pt idx="4">
                  <c:v>15.998417721518987</c:v>
                </c:pt>
                <c:pt idx="5">
                  <c:v>15.962025316455696</c:v>
                </c:pt>
                <c:pt idx="6">
                  <c:v>15.976265822784811</c:v>
                </c:pt>
                <c:pt idx="7">
                  <c:v>15.939873417721518</c:v>
                </c:pt>
                <c:pt idx="8">
                  <c:v>16</c:v>
                </c:pt>
                <c:pt idx="9">
                  <c:v>16</c:v>
                </c:pt>
                <c:pt idx="10">
                  <c:v>15.990506329113924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15.988924050632912</c:v>
                </c:pt>
                <c:pt idx="15">
                  <c:v>15.974683544303797</c:v>
                </c:pt>
                <c:pt idx="16">
                  <c:v>15.981012658227849</c:v>
                </c:pt>
                <c:pt idx="17">
                  <c:v>15.981012658227849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</c:numCache>
            </c:numRef>
          </c:val>
        </c:ser>
        <c:ser>
          <c:idx val="21"/>
          <c:order val="21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Data!$B$122:$AB$122</c:f>
              <c:numCache>
                <c:formatCode>General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15.033227848101266</c:v>
                </c:pt>
                <c:pt idx="7">
                  <c:v>15.069620253164556</c:v>
                </c:pt>
                <c:pt idx="8">
                  <c:v>15.01740506329114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15.00632911392405</c:v>
                </c:pt>
                <c:pt idx="14">
                  <c:v>15.022151898734178</c:v>
                </c:pt>
                <c:pt idx="15">
                  <c:v>15</c:v>
                </c:pt>
                <c:pt idx="16">
                  <c:v>15.003164556962025</c:v>
                </c:pt>
                <c:pt idx="17">
                  <c:v>15.011075949367088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</c:ser>
        <c:ser>
          <c:idx val="22"/>
          <c:order val="22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Data!$B$123:$AB$123</c:f>
              <c:numCache>
                <c:formatCode>General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14.966772151898734</c:v>
                </c:pt>
                <c:pt idx="7">
                  <c:v>14.930379746835444</c:v>
                </c:pt>
                <c:pt idx="8">
                  <c:v>14.98259493670886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14.99367088607595</c:v>
                </c:pt>
                <c:pt idx="14">
                  <c:v>14.977848101265822</c:v>
                </c:pt>
                <c:pt idx="15">
                  <c:v>15</c:v>
                </c:pt>
                <c:pt idx="16">
                  <c:v>14.996835443037975</c:v>
                </c:pt>
                <c:pt idx="17">
                  <c:v>14.988924050632912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</c:ser>
        <c:ser>
          <c:idx val="23"/>
          <c:order val="23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Data!$B$124:$AB$124</c:f>
              <c:numCache>
                <c:formatCode>General</c:formatCode>
                <c:ptCount val="27"/>
                <c:pt idx="0">
                  <c:v>14.000949367088607</c:v>
                </c:pt>
                <c:pt idx="1">
                  <c:v>14.007911392405063</c:v>
                </c:pt>
                <c:pt idx="2">
                  <c:v>14.01740506329114</c:v>
                </c:pt>
                <c:pt idx="3">
                  <c:v>14.012025316455697</c:v>
                </c:pt>
                <c:pt idx="4">
                  <c:v>14.012658227848101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14.031645569620252</c:v>
                </c:pt>
                <c:pt idx="9">
                  <c:v>14.003164556962025</c:v>
                </c:pt>
                <c:pt idx="10">
                  <c:v>14</c:v>
                </c:pt>
                <c:pt idx="11">
                  <c:v>14.003164556962025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</c:numCache>
            </c:numRef>
          </c:val>
        </c:ser>
        <c:ser>
          <c:idx val="24"/>
          <c:order val="24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Data!$B$125:$AB$125</c:f>
              <c:numCache>
                <c:formatCode>General</c:formatCode>
                <c:ptCount val="27"/>
                <c:pt idx="0">
                  <c:v>13.999050632911393</c:v>
                </c:pt>
                <c:pt idx="1">
                  <c:v>13.992088607594937</c:v>
                </c:pt>
                <c:pt idx="2">
                  <c:v>13.98259493670886</c:v>
                </c:pt>
                <c:pt idx="3">
                  <c:v>13.987974683544303</c:v>
                </c:pt>
                <c:pt idx="4">
                  <c:v>13.987341772151899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13.968354430379748</c:v>
                </c:pt>
                <c:pt idx="9">
                  <c:v>13.996835443037975</c:v>
                </c:pt>
                <c:pt idx="10">
                  <c:v>14</c:v>
                </c:pt>
                <c:pt idx="11">
                  <c:v>13.996835443037975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</c:numCache>
            </c:numRef>
          </c:val>
        </c:ser>
        <c:ser>
          <c:idx val="25"/>
          <c:order val="25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Data!$B$126:$AB$126</c:f>
              <c:numCache>
                <c:formatCode>General</c:formatCode>
                <c:ptCount val="2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13.025316455696203</c:v>
                </c:pt>
                <c:pt idx="7">
                  <c:v>13.026898734177216</c:v>
                </c:pt>
                <c:pt idx="8">
                  <c:v>13</c:v>
                </c:pt>
                <c:pt idx="9">
                  <c:v>13.00632911392405</c:v>
                </c:pt>
                <c:pt idx="10">
                  <c:v>13.022151898734178</c:v>
                </c:pt>
                <c:pt idx="11">
                  <c:v>13.082278481012658</c:v>
                </c:pt>
                <c:pt idx="12">
                  <c:v>13</c:v>
                </c:pt>
                <c:pt idx="13">
                  <c:v>13.020569620253164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</c:numCache>
            </c:numRef>
          </c:val>
        </c:ser>
        <c:ser>
          <c:idx val="26"/>
          <c:order val="26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Data!$B$127:$AB$127</c:f>
              <c:numCache>
                <c:formatCode>General</c:formatCode>
                <c:ptCount val="2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12.974683544303797</c:v>
                </c:pt>
                <c:pt idx="7">
                  <c:v>12.973101265822784</c:v>
                </c:pt>
                <c:pt idx="8">
                  <c:v>13</c:v>
                </c:pt>
                <c:pt idx="9">
                  <c:v>12.99367088607595</c:v>
                </c:pt>
                <c:pt idx="10">
                  <c:v>12.977848101265822</c:v>
                </c:pt>
                <c:pt idx="11">
                  <c:v>12.917721518987342</c:v>
                </c:pt>
                <c:pt idx="12">
                  <c:v>13</c:v>
                </c:pt>
                <c:pt idx="13">
                  <c:v>12.979430379746836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</c:numCache>
            </c:numRef>
          </c:val>
        </c:ser>
        <c:ser>
          <c:idx val="27"/>
          <c:order val="27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Data!$B$128:$AB$128</c:f>
              <c:numCache>
                <c:formatCode>General</c:formatCode>
                <c:ptCount val="27"/>
                <c:pt idx="0">
                  <c:v>12</c:v>
                </c:pt>
                <c:pt idx="1">
                  <c:v>12.009493670886076</c:v>
                </c:pt>
                <c:pt idx="2">
                  <c:v>12</c:v>
                </c:pt>
                <c:pt idx="3">
                  <c:v>12.060126582278482</c:v>
                </c:pt>
                <c:pt idx="4">
                  <c:v>12.015822784810126</c:v>
                </c:pt>
                <c:pt idx="5">
                  <c:v>12.00632911392405</c:v>
                </c:pt>
                <c:pt idx="6">
                  <c:v>12.041139240506329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12.069620253164556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</c:numCache>
            </c:numRef>
          </c:val>
        </c:ser>
        <c:ser>
          <c:idx val="28"/>
          <c:order val="28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Data!$B$129:$AB$129</c:f>
              <c:numCache>
                <c:formatCode>General</c:formatCode>
                <c:ptCount val="27"/>
                <c:pt idx="0">
                  <c:v>12</c:v>
                </c:pt>
                <c:pt idx="1">
                  <c:v>11.990506329113924</c:v>
                </c:pt>
                <c:pt idx="2">
                  <c:v>12</c:v>
                </c:pt>
                <c:pt idx="3">
                  <c:v>11.939873417721518</c:v>
                </c:pt>
                <c:pt idx="4">
                  <c:v>11.984177215189874</c:v>
                </c:pt>
                <c:pt idx="5">
                  <c:v>11.99367088607595</c:v>
                </c:pt>
                <c:pt idx="6">
                  <c:v>11.958860759493671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11.930379746835444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</c:numCache>
            </c:numRef>
          </c:val>
        </c:ser>
        <c:ser>
          <c:idx val="29"/>
          <c:order val="29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Data!$B$130:$AB$130</c:f>
              <c:numCache>
                <c:formatCode>General</c:formatCode>
                <c:ptCount val="27"/>
                <c:pt idx="0">
                  <c:v>11.01993670886076</c:v>
                </c:pt>
                <c:pt idx="1">
                  <c:v>11.022151898734178</c:v>
                </c:pt>
                <c:pt idx="2">
                  <c:v>11</c:v>
                </c:pt>
                <c:pt idx="3">
                  <c:v>11.003164556962025</c:v>
                </c:pt>
                <c:pt idx="4">
                  <c:v>11.007278481012658</c:v>
                </c:pt>
                <c:pt idx="5">
                  <c:v>11</c:v>
                </c:pt>
                <c:pt idx="6">
                  <c:v>11.042721518987342</c:v>
                </c:pt>
                <c:pt idx="7">
                  <c:v>11.000949367088607</c:v>
                </c:pt>
                <c:pt idx="8">
                  <c:v>11.00632911392405</c:v>
                </c:pt>
                <c:pt idx="9">
                  <c:v>11.015822784810126</c:v>
                </c:pt>
                <c:pt idx="10">
                  <c:v>11.050632911392405</c:v>
                </c:pt>
                <c:pt idx="11">
                  <c:v>11.037974683544304</c:v>
                </c:pt>
                <c:pt idx="12">
                  <c:v>11.034810126582279</c:v>
                </c:pt>
                <c:pt idx="13">
                  <c:v>11.082278481012658</c:v>
                </c:pt>
                <c:pt idx="14">
                  <c:v>11.01740506329114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</c:numCache>
            </c:numRef>
          </c:val>
        </c:ser>
        <c:ser>
          <c:idx val="30"/>
          <c:order val="3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Data!$B$131:$AB$131</c:f>
              <c:numCache>
                <c:formatCode>General</c:formatCode>
                <c:ptCount val="27"/>
                <c:pt idx="0">
                  <c:v>10.98006329113924</c:v>
                </c:pt>
                <c:pt idx="1">
                  <c:v>10.977848101265822</c:v>
                </c:pt>
                <c:pt idx="2">
                  <c:v>11</c:v>
                </c:pt>
                <c:pt idx="3">
                  <c:v>10.996835443037975</c:v>
                </c:pt>
                <c:pt idx="4">
                  <c:v>10.992721518987342</c:v>
                </c:pt>
                <c:pt idx="5">
                  <c:v>11</c:v>
                </c:pt>
                <c:pt idx="6">
                  <c:v>10.957278481012658</c:v>
                </c:pt>
                <c:pt idx="7">
                  <c:v>10.999050632911393</c:v>
                </c:pt>
                <c:pt idx="8">
                  <c:v>10.99367088607595</c:v>
                </c:pt>
                <c:pt idx="9">
                  <c:v>10.984177215189874</c:v>
                </c:pt>
                <c:pt idx="10">
                  <c:v>10.949367088607595</c:v>
                </c:pt>
                <c:pt idx="11">
                  <c:v>10.962025316455696</c:v>
                </c:pt>
                <c:pt idx="12">
                  <c:v>10.965189873417721</c:v>
                </c:pt>
                <c:pt idx="13">
                  <c:v>10.917721518987342</c:v>
                </c:pt>
                <c:pt idx="14">
                  <c:v>10.98259493670886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</c:numCache>
            </c:numRef>
          </c:val>
        </c:ser>
        <c:ser>
          <c:idx val="31"/>
          <c:order val="31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Data!$B$132:$AB$132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10.012658227848101</c:v>
                </c:pt>
                <c:pt idx="13">
                  <c:v>10</c:v>
                </c:pt>
                <c:pt idx="14">
                  <c:v>10.022151898734178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</c:ser>
        <c:ser>
          <c:idx val="32"/>
          <c:order val="32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Data!$B$133:$AB$133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9.9873417721518987</c:v>
                </c:pt>
                <c:pt idx="13">
                  <c:v>10</c:v>
                </c:pt>
                <c:pt idx="14">
                  <c:v>9.9778481012658222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</c:ser>
        <c:ser>
          <c:idx val="33"/>
          <c:order val="33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Data!$B$134:$AB$134</c:f>
              <c:numCache>
                <c:formatCode>General</c:formatCode>
                <c:ptCount val="27"/>
                <c:pt idx="0">
                  <c:v>9.0126582278481013</c:v>
                </c:pt>
                <c:pt idx="1">
                  <c:v>9.011075949367088</c:v>
                </c:pt>
                <c:pt idx="2">
                  <c:v>9.013291139240506</c:v>
                </c:pt>
                <c:pt idx="3">
                  <c:v>9.0031645569620249</c:v>
                </c:pt>
                <c:pt idx="4">
                  <c:v>9.0158227848101262</c:v>
                </c:pt>
                <c:pt idx="5">
                  <c:v>9.0003164556962023</c:v>
                </c:pt>
                <c:pt idx="6">
                  <c:v>9.0037974683544295</c:v>
                </c:pt>
                <c:pt idx="7">
                  <c:v>9.0120253164556967</c:v>
                </c:pt>
                <c:pt idx="8">
                  <c:v>9</c:v>
                </c:pt>
                <c:pt idx="9">
                  <c:v>9.0430379746835445</c:v>
                </c:pt>
                <c:pt idx="10">
                  <c:v>9.0003164556962023</c:v>
                </c:pt>
                <c:pt idx="11">
                  <c:v>9.000158227848102</c:v>
                </c:pt>
                <c:pt idx="12">
                  <c:v>9.0316455696202524</c:v>
                </c:pt>
                <c:pt idx="13">
                  <c:v>9.0965189873417724</c:v>
                </c:pt>
                <c:pt idx="14">
                  <c:v>9.0791139240506329</c:v>
                </c:pt>
                <c:pt idx="15">
                  <c:v>9.1566455696202524</c:v>
                </c:pt>
                <c:pt idx="16">
                  <c:v>9.0253164556962027</c:v>
                </c:pt>
                <c:pt idx="17">
                  <c:v>9.0949367088607591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</c:numCache>
            </c:numRef>
          </c:val>
        </c:ser>
        <c:ser>
          <c:idx val="34"/>
          <c:order val="34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Data!$B$135:$AB$135</c:f>
              <c:numCache>
                <c:formatCode>General</c:formatCode>
                <c:ptCount val="27"/>
                <c:pt idx="0">
                  <c:v>8.9873417721518987</c:v>
                </c:pt>
                <c:pt idx="1">
                  <c:v>8.988924050632912</c:v>
                </c:pt>
                <c:pt idx="2">
                  <c:v>8.986708860759494</c:v>
                </c:pt>
                <c:pt idx="3">
                  <c:v>8.9968354430379751</c:v>
                </c:pt>
                <c:pt idx="4">
                  <c:v>8.9841772151898738</c:v>
                </c:pt>
                <c:pt idx="5">
                  <c:v>8.9996835443037977</c:v>
                </c:pt>
                <c:pt idx="6">
                  <c:v>8.9962025316455705</c:v>
                </c:pt>
                <c:pt idx="7">
                  <c:v>8.9879746835443033</c:v>
                </c:pt>
                <c:pt idx="8">
                  <c:v>9</c:v>
                </c:pt>
                <c:pt idx="9">
                  <c:v>8.9569620253164555</c:v>
                </c:pt>
                <c:pt idx="10">
                  <c:v>8.9996835443037977</c:v>
                </c:pt>
                <c:pt idx="11">
                  <c:v>8.999841772151898</c:v>
                </c:pt>
                <c:pt idx="12">
                  <c:v>8.9683544303797476</c:v>
                </c:pt>
                <c:pt idx="13">
                  <c:v>8.9034810126582276</c:v>
                </c:pt>
                <c:pt idx="14">
                  <c:v>8.9208860759493671</c:v>
                </c:pt>
                <c:pt idx="15">
                  <c:v>8.8433544303797476</c:v>
                </c:pt>
                <c:pt idx="16">
                  <c:v>8.9746835443037973</c:v>
                </c:pt>
                <c:pt idx="17">
                  <c:v>8.9050632911392409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</c:numCache>
            </c:numRef>
          </c:val>
        </c:ser>
        <c:ser>
          <c:idx val="35"/>
          <c:order val="35"/>
          <c:spPr>
            <a:solidFill>
              <a:srgbClr val="0080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Data!$B$136:$AB$136</c:f>
              <c:numCache>
                <c:formatCode>General</c:formatCode>
                <c:ptCount val="27"/>
                <c:pt idx="0">
                  <c:v>8</c:v>
                </c:pt>
                <c:pt idx="1">
                  <c:v>8.1708860759493671</c:v>
                </c:pt>
                <c:pt idx="2">
                  <c:v>8.0727848101265831</c:v>
                </c:pt>
                <c:pt idx="3">
                  <c:v>8.0063291139240498</c:v>
                </c:pt>
                <c:pt idx="4">
                  <c:v>8.1329113924050631</c:v>
                </c:pt>
                <c:pt idx="5">
                  <c:v>8</c:v>
                </c:pt>
                <c:pt idx="6">
                  <c:v>8.075949367088608</c:v>
                </c:pt>
                <c:pt idx="7">
                  <c:v>8.1202531645569618</c:v>
                </c:pt>
                <c:pt idx="8">
                  <c:v>8</c:v>
                </c:pt>
                <c:pt idx="9">
                  <c:v>8.2151898734177209</c:v>
                </c:pt>
                <c:pt idx="10">
                  <c:v>8</c:v>
                </c:pt>
                <c:pt idx="11">
                  <c:v>8.0443037974683538</c:v>
                </c:pt>
                <c:pt idx="12">
                  <c:v>8.3164556962025316</c:v>
                </c:pt>
                <c:pt idx="13">
                  <c:v>8.1613924050632907</c:v>
                </c:pt>
                <c:pt idx="14">
                  <c:v>8.1582278481012658</c:v>
                </c:pt>
                <c:pt idx="15">
                  <c:v>8.5</c:v>
                </c:pt>
                <c:pt idx="16">
                  <c:v>8.174050632911392</c:v>
                </c:pt>
                <c:pt idx="17">
                  <c:v>8.3164556962025316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</c:ser>
        <c:ser>
          <c:idx val="36"/>
          <c:order val="36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Data!$B$137:$AB$137</c:f>
              <c:numCache>
                <c:formatCode>General</c:formatCode>
                <c:ptCount val="27"/>
                <c:pt idx="0">
                  <c:v>8</c:v>
                </c:pt>
                <c:pt idx="1">
                  <c:v>7.8291139240506329</c:v>
                </c:pt>
                <c:pt idx="2">
                  <c:v>7.9272151898734178</c:v>
                </c:pt>
                <c:pt idx="3">
                  <c:v>7.9936708860759493</c:v>
                </c:pt>
                <c:pt idx="4">
                  <c:v>7.8670886075949369</c:v>
                </c:pt>
                <c:pt idx="5">
                  <c:v>8</c:v>
                </c:pt>
                <c:pt idx="6">
                  <c:v>7.924050632911392</c:v>
                </c:pt>
                <c:pt idx="7">
                  <c:v>7.8797468354430382</c:v>
                </c:pt>
                <c:pt idx="8">
                  <c:v>8</c:v>
                </c:pt>
                <c:pt idx="9">
                  <c:v>7.7848101265822782</c:v>
                </c:pt>
                <c:pt idx="10">
                  <c:v>8</c:v>
                </c:pt>
                <c:pt idx="11">
                  <c:v>7.9556962025316453</c:v>
                </c:pt>
                <c:pt idx="12">
                  <c:v>7.6835443037974684</c:v>
                </c:pt>
                <c:pt idx="13">
                  <c:v>7.8386075949367084</c:v>
                </c:pt>
                <c:pt idx="14">
                  <c:v>7.8417721518987342</c:v>
                </c:pt>
                <c:pt idx="15">
                  <c:v>7.5</c:v>
                </c:pt>
                <c:pt idx="16">
                  <c:v>7.825949367088608</c:v>
                </c:pt>
                <c:pt idx="17">
                  <c:v>7.6835443037974684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</c:ser>
        <c:ser>
          <c:idx val="37"/>
          <c:order val="37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Data!$B$138:$AB$138</c:f>
              <c:numCache>
                <c:formatCode>General</c:formatCode>
                <c:ptCount val="27"/>
                <c:pt idx="0">
                  <c:v>7.0041139240506327</c:v>
                </c:pt>
                <c:pt idx="1">
                  <c:v>7.018987341772152</c:v>
                </c:pt>
                <c:pt idx="2">
                  <c:v>7.0041139240506327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7.0363924050632916</c:v>
                </c:pt>
                <c:pt idx="7">
                  <c:v>7.040189873417722</c:v>
                </c:pt>
                <c:pt idx="8">
                  <c:v>7.0063291139240507</c:v>
                </c:pt>
                <c:pt idx="9">
                  <c:v>7.0031645569620249</c:v>
                </c:pt>
                <c:pt idx="10">
                  <c:v>7</c:v>
                </c:pt>
                <c:pt idx="11">
                  <c:v>7.0006329113924046</c:v>
                </c:pt>
                <c:pt idx="12">
                  <c:v>7.0221518987341769</c:v>
                </c:pt>
                <c:pt idx="13">
                  <c:v>7.0126582278481013</c:v>
                </c:pt>
                <c:pt idx="14">
                  <c:v>7</c:v>
                </c:pt>
                <c:pt idx="15">
                  <c:v>7.0237341772151902</c:v>
                </c:pt>
                <c:pt idx="16">
                  <c:v>7.1471518987341769</c:v>
                </c:pt>
                <c:pt idx="17">
                  <c:v>7.0427215189873413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val>
        </c:ser>
        <c:ser>
          <c:idx val="38"/>
          <c:order val="38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Data!$B$139:$AB$139</c:f>
              <c:numCache>
                <c:formatCode>General</c:formatCode>
                <c:ptCount val="27"/>
                <c:pt idx="0">
                  <c:v>6.9958860759493673</c:v>
                </c:pt>
                <c:pt idx="1">
                  <c:v>6.981012658227848</c:v>
                </c:pt>
                <c:pt idx="2">
                  <c:v>6.9958860759493673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6.9636075949367084</c:v>
                </c:pt>
                <c:pt idx="7">
                  <c:v>6.959810126582278</c:v>
                </c:pt>
                <c:pt idx="8">
                  <c:v>6.9936708860759493</c:v>
                </c:pt>
                <c:pt idx="9">
                  <c:v>6.9968354430379751</c:v>
                </c:pt>
                <c:pt idx="10">
                  <c:v>7</c:v>
                </c:pt>
                <c:pt idx="11">
                  <c:v>6.9993670886075954</c:v>
                </c:pt>
                <c:pt idx="12">
                  <c:v>6.9778481012658231</c:v>
                </c:pt>
                <c:pt idx="13">
                  <c:v>6.9873417721518987</c:v>
                </c:pt>
                <c:pt idx="14">
                  <c:v>7</c:v>
                </c:pt>
                <c:pt idx="15">
                  <c:v>6.9762658227848098</c:v>
                </c:pt>
                <c:pt idx="16">
                  <c:v>6.8528481012658231</c:v>
                </c:pt>
                <c:pt idx="17">
                  <c:v>6.9572784810126587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val>
        </c:ser>
        <c:ser>
          <c:idx val="39"/>
          <c:order val="39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Data!$B$140:$AB$140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6.0601265822784809</c:v>
                </c:pt>
                <c:pt idx="19">
                  <c:v>6.0094936708860756</c:v>
                </c:pt>
                <c:pt idx="20">
                  <c:v>6.0474683544303796</c:v>
                </c:pt>
                <c:pt idx="21">
                  <c:v>6.0079113924050631</c:v>
                </c:pt>
                <c:pt idx="22">
                  <c:v>6.0094936708860756</c:v>
                </c:pt>
                <c:pt idx="23">
                  <c:v>6.0063291139240507</c:v>
                </c:pt>
                <c:pt idx="24">
                  <c:v>6</c:v>
                </c:pt>
                <c:pt idx="25">
                  <c:v>6.0003164556962023</c:v>
                </c:pt>
                <c:pt idx="26">
                  <c:v>6</c:v>
                </c:pt>
              </c:numCache>
            </c:numRef>
          </c:val>
        </c:ser>
        <c:ser>
          <c:idx val="40"/>
          <c:order val="4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Data!$B$141:$AB$141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5.9398734177215191</c:v>
                </c:pt>
                <c:pt idx="19">
                  <c:v>5.9905063291139244</c:v>
                </c:pt>
                <c:pt idx="20">
                  <c:v>5.9525316455696204</c:v>
                </c:pt>
                <c:pt idx="21">
                  <c:v>5.9920886075949369</c:v>
                </c:pt>
                <c:pt idx="22">
                  <c:v>5.9905063291139244</c:v>
                </c:pt>
                <c:pt idx="23">
                  <c:v>5.9936708860759493</c:v>
                </c:pt>
                <c:pt idx="24">
                  <c:v>6</c:v>
                </c:pt>
                <c:pt idx="25">
                  <c:v>5.9996835443037977</c:v>
                </c:pt>
                <c:pt idx="26">
                  <c:v>6</c:v>
                </c:pt>
              </c:numCache>
            </c:numRef>
          </c:val>
        </c:ser>
        <c:ser>
          <c:idx val="41"/>
          <c:order val="41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Data!$B$142:$AB$142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5.0063291139240507</c:v>
                </c:pt>
                <c:pt idx="7">
                  <c:v>5</c:v>
                </c:pt>
                <c:pt idx="8">
                  <c:v>5</c:v>
                </c:pt>
                <c:pt idx="9">
                  <c:v>5.0001582278481012</c:v>
                </c:pt>
                <c:pt idx="10">
                  <c:v>5.0009493670886078</c:v>
                </c:pt>
                <c:pt idx="11">
                  <c:v>5.0009493670886078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5.0632911392405067</c:v>
                </c:pt>
                <c:pt idx="19">
                  <c:v>5.0028481012658226</c:v>
                </c:pt>
                <c:pt idx="20">
                  <c:v>5.0158227848101262</c:v>
                </c:pt>
                <c:pt idx="21">
                  <c:v>5.0003164556962023</c:v>
                </c:pt>
                <c:pt idx="22">
                  <c:v>5.0047468354430382</c:v>
                </c:pt>
                <c:pt idx="23">
                  <c:v>5.0221518987341769</c:v>
                </c:pt>
                <c:pt idx="24">
                  <c:v>5.0110759493670889</c:v>
                </c:pt>
                <c:pt idx="25">
                  <c:v>5.0025316455696203</c:v>
                </c:pt>
                <c:pt idx="26">
                  <c:v>5.0110759493670889</c:v>
                </c:pt>
              </c:numCache>
            </c:numRef>
          </c:val>
        </c:ser>
        <c:ser>
          <c:idx val="42"/>
          <c:order val="42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Data!$B$143:$AB$143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4.9936708860759493</c:v>
                </c:pt>
                <c:pt idx="7">
                  <c:v>5</c:v>
                </c:pt>
                <c:pt idx="8">
                  <c:v>5</c:v>
                </c:pt>
                <c:pt idx="9">
                  <c:v>4.9998417721518988</c:v>
                </c:pt>
                <c:pt idx="10">
                  <c:v>4.9990506329113922</c:v>
                </c:pt>
                <c:pt idx="11">
                  <c:v>4.9990506329113922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4.9367088607594933</c:v>
                </c:pt>
                <c:pt idx="19">
                  <c:v>4.9971518987341774</c:v>
                </c:pt>
                <c:pt idx="20">
                  <c:v>4.9841772151898738</c:v>
                </c:pt>
                <c:pt idx="21">
                  <c:v>4.9996835443037977</c:v>
                </c:pt>
                <c:pt idx="22">
                  <c:v>4.9952531645569618</c:v>
                </c:pt>
                <c:pt idx="23">
                  <c:v>4.9778481012658231</c:v>
                </c:pt>
                <c:pt idx="24">
                  <c:v>4.9889240506329111</c:v>
                </c:pt>
                <c:pt idx="25">
                  <c:v>4.9974683544303797</c:v>
                </c:pt>
                <c:pt idx="26">
                  <c:v>4.9889240506329111</c:v>
                </c:pt>
              </c:numCache>
            </c:numRef>
          </c:val>
        </c:ser>
        <c:ser>
          <c:idx val="43"/>
          <c:order val="43"/>
          <c:spPr>
            <a:solidFill>
              <a:srgbClr val="FF00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Data!$B$144:$AB$144</c:f>
              <c:numCache>
                <c:formatCode>General</c:formatCode>
                <c:ptCount val="27"/>
                <c:pt idx="0">
                  <c:v>4.0037974683544304</c:v>
                </c:pt>
                <c:pt idx="1">
                  <c:v>4.0094936708860756</c:v>
                </c:pt>
                <c:pt idx="2">
                  <c:v>4.0041139240506327</c:v>
                </c:pt>
                <c:pt idx="3">
                  <c:v>4.0088607594936709</c:v>
                </c:pt>
                <c:pt idx="4">
                  <c:v>4.0183544303797465</c:v>
                </c:pt>
                <c:pt idx="5">
                  <c:v>4.0015822784810124</c:v>
                </c:pt>
                <c:pt idx="6">
                  <c:v>4.0348101265822782</c:v>
                </c:pt>
                <c:pt idx="7">
                  <c:v>4.0094936708860756</c:v>
                </c:pt>
                <c:pt idx="8">
                  <c:v>4</c:v>
                </c:pt>
                <c:pt idx="9">
                  <c:v>4.0031645569620249</c:v>
                </c:pt>
                <c:pt idx="10">
                  <c:v>4.0015822784810124</c:v>
                </c:pt>
                <c:pt idx="11">
                  <c:v>4.0253164556962027</c:v>
                </c:pt>
                <c:pt idx="12">
                  <c:v>4.018987341772152</c:v>
                </c:pt>
                <c:pt idx="13">
                  <c:v>4.0110759493670889</c:v>
                </c:pt>
                <c:pt idx="14">
                  <c:v>4.0094936708860756</c:v>
                </c:pt>
                <c:pt idx="15">
                  <c:v>4.0158227848101262</c:v>
                </c:pt>
                <c:pt idx="16">
                  <c:v>4.0221518987341769</c:v>
                </c:pt>
                <c:pt idx="17">
                  <c:v>4.018987341772152</c:v>
                </c:pt>
                <c:pt idx="18">
                  <c:v>4.0949367088607591</c:v>
                </c:pt>
                <c:pt idx="19">
                  <c:v>4.0664556962025316</c:v>
                </c:pt>
                <c:pt idx="20">
                  <c:v>4.0601265822784809</c:v>
                </c:pt>
                <c:pt idx="21">
                  <c:v>4.0522151898734178</c:v>
                </c:pt>
                <c:pt idx="22">
                  <c:v>4.1265822784810124</c:v>
                </c:pt>
                <c:pt idx="23">
                  <c:v>4.0474683544303796</c:v>
                </c:pt>
                <c:pt idx="24">
                  <c:v>4.0949367088607591</c:v>
                </c:pt>
                <c:pt idx="25">
                  <c:v>4.1107594936708862</c:v>
                </c:pt>
                <c:pt idx="26">
                  <c:v>4.0949367088607591</c:v>
                </c:pt>
              </c:numCache>
            </c:numRef>
          </c:val>
        </c:ser>
        <c:ser>
          <c:idx val="44"/>
          <c:order val="44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Data!$B$145:$AB$145</c:f>
              <c:numCache>
                <c:formatCode>General</c:formatCode>
                <c:ptCount val="27"/>
                <c:pt idx="0">
                  <c:v>3.9962025316455696</c:v>
                </c:pt>
                <c:pt idx="1">
                  <c:v>3.990506329113924</c:v>
                </c:pt>
                <c:pt idx="2">
                  <c:v>3.9958860759493673</c:v>
                </c:pt>
                <c:pt idx="3">
                  <c:v>3.9911392405063291</c:v>
                </c:pt>
                <c:pt idx="4">
                  <c:v>3.9816455696202531</c:v>
                </c:pt>
                <c:pt idx="5">
                  <c:v>3.9984177215189876</c:v>
                </c:pt>
                <c:pt idx="6">
                  <c:v>3.9651898734177213</c:v>
                </c:pt>
                <c:pt idx="7">
                  <c:v>3.990506329113924</c:v>
                </c:pt>
                <c:pt idx="8">
                  <c:v>4</c:v>
                </c:pt>
                <c:pt idx="9">
                  <c:v>3.9968354430379747</c:v>
                </c:pt>
                <c:pt idx="10">
                  <c:v>3.9984177215189876</c:v>
                </c:pt>
                <c:pt idx="11">
                  <c:v>3.9746835443037973</c:v>
                </c:pt>
                <c:pt idx="12">
                  <c:v>3.981012658227848</c:v>
                </c:pt>
                <c:pt idx="13">
                  <c:v>3.9889240506329116</c:v>
                </c:pt>
                <c:pt idx="14">
                  <c:v>3.990506329113924</c:v>
                </c:pt>
                <c:pt idx="15">
                  <c:v>3.9841772151898733</c:v>
                </c:pt>
                <c:pt idx="16">
                  <c:v>3.9778481012658227</c:v>
                </c:pt>
                <c:pt idx="17">
                  <c:v>3.981012658227848</c:v>
                </c:pt>
                <c:pt idx="18">
                  <c:v>3.9050632911392404</c:v>
                </c:pt>
                <c:pt idx="19">
                  <c:v>3.9335443037974684</c:v>
                </c:pt>
                <c:pt idx="20">
                  <c:v>3.9398734177215191</c:v>
                </c:pt>
                <c:pt idx="21">
                  <c:v>3.9477848101265822</c:v>
                </c:pt>
                <c:pt idx="22">
                  <c:v>3.8734177215189876</c:v>
                </c:pt>
                <c:pt idx="23">
                  <c:v>3.9525316455696204</c:v>
                </c:pt>
                <c:pt idx="24">
                  <c:v>3.9050632911392404</c:v>
                </c:pt>
                <c:pt idx="25">
                  <c:v>3.8892405063291138</c:v>
                </c:pt>
                <c:pt idx="26">
                  <c:v>3.9050632911392404</c:v>
                </c:pt>
              </c:numCache>
            </c:numRef>
          </c:val>
        </c:ser>
        <c:ser>
          <c:idx val="45"/>
          <c:order val="45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Data!$B$146:$AB$146</c:f>
              <c:numCache>
                <c:formatCode>General</c:formatCode>
                <c:ptCount val="27"/>
                <c:pt idx="0">
                  <c:v>3.009493670886076</c:v>
                </c:pt>
                <c:pt idx="1">
                  <c:v>3.0009493670886074</c:v>
                </c:pt>
                <c:pt idx="2">
                  <c:v>3.009493670886076</c:v>
                </c:pt>
                <c:pt idx="3">
                  <c:v>3.0253164556962027</c:v>
                </c:pt>
                <c:pt idx="4">
                  <c:v>3.0047468354430378</c:v>
                </c:pt>
                <c:pt idx="5">
                  <c:v>3.0506329113924049</c:v>
                </c:pt>
                <c:pt idx="6">
                  <c:v>3.0363924050632911</c:v>
                </c:pt>
                <c:pt idx="7">
                  <c:v>3.0325949367088607</c:v>
                </c:pt>
                <c:pt idx="8">
                  <c:v>3.0037974683544304</c:v>
                </c:pt>
                <c:pt idx="9">
                  <c:v>3.0158227848101267</c:v>
                </c:pt>
                <c:pt idx="10">
                  <c:v>3</c:v>
                </c:pt>
                <c:pt idx="11">
                  <c:v>3.0063291139240507</c:v>
                </c:pt>
                <c:pt idx="12">
                  <c:v>3</c:v>
                </c:pt>
                <c:pt idx="13">
                  <c:v>3</c:v>
                </c:pt>
                <c:pt idx="14">
                  <c:v>3.0041139240506327</c:v>
                </c:pt>
                <c:pt idx="15">
                  <c:v>3.0047468354430378</c:v>
                </c:pt>
                <c:pt idx="16">
                  <c:v>3.0063291139240507</c:v>
                </c:pt>
                <c:pt idx="17">
                  <c:v>3.0009493670886074</c:v>
                </c:pt>
                <c:pt idx="18">
                  <c:v>3.1677215189873418</c:v>
                </c:pt>
                <c:pt idx="19">
                  <c:v>3.1012658227848102</c:v>
                </c:pt>
                <c:pt idx="20">
                  <c:v>3.0775316455696204</c:v>
                </c:pt>
                <c:pt idx="21">
                  <c:v>3.2056962025316458</c:v>
                </c:pt>
                <c:pt idx="22">
                  <c:v>3.2056962025316458</c:v>
                </c:pt>
                <c:pt idx="23">
                  <c:v>3.2468354430379747</c:v>
                </c:pt>
                <c:pt idx="24">
                  <c:v>3.1202531645569622</c:v>
                </c:pt>
                <c:pt idx="25">
                  <c:v>3.0316455696202533</c:v>
                </c:pt>
                <c:pt idx="26">
                  <c:v>3.1012658227848102</c:v>
                </c:pt>
              </c:numCache>
            </c:numRef>
          </c:val>
        </c:ser>
        <c:ser>
          <c:idx val="46"/>
          <c:order val="46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Data!$B$147:$AB$147</c:f>
              <c:numCache>
                <c:formatCode>General</c:formatCode>
                <c:ptCount val="27"/>
                <c:pt idx="0">
                  <c:v>2.990506329113924</c:v>
                </c:pt>
                <c:pt idx="1">
                  <c:v>2.9990506329113926</c:v>
                </c:pt>
                <c:pt idx="2">
                  <c:v>2.990506329113924</c:v>
                </c:pt>
                <c:pt idx="3">
                  <c:v>2.9746835443037973</c:v>
                </c:pt>
                <c:pt idx="4">
                  <c:v>2.9952531645569622</c:v>
                </c:pt>
                <c:pt idx="5">
                  <c:v>2.9493670886075951</c:v>
                </c:pt>
                <c:pt idx="6">
                  <c:v>2.9636075949367089</c:v>
                </c:pt>
                <c:pt idx="7">
                  <c:v>2.9674050632911393</c:v>
                </c:pt>
                <c:pt idx="8">
                  <c:v>2.9962025316455696</c:v>
                </c:pt>
                <c:pt idx="9">
                  <c:v>2.9841772151898733</c:v>
                </c:pt>
                <c:pt idx="10">
                  <c:v>3</c:v>
                </c:pt>
                <c:pt idx="11">
                  <c:v>2.9936708860759493</c:v>
                </c:pt>
                <c:pt idx="12">
                  <c:v>3</c:v>
                </c:pt>
                <c:pt idx="13">
                  <c:v>3</c:v>
                </c:pt>
                <c:pt idx="14">
                  <c:v>2.9958860759493673</c:v>
                </c:pt>
                <c:pt idx="15">
                  <c:v>2.9952531645569622</c:v>
                </c:pt>
                <c:pt idx="16">
                  <c:v>2.9936708860759493</c:v>
                </c:pt>
                <c:pt idx="17">
                  <c:v>2.9990506329113926</c:v>
                </c:pt>
                <c:pt idx="18">
                  <c:v>2.8322784810126582</c:v>
                </c:pt>
                <c:pt idx="19">
                  <c:v>2.8987341772151898</c:v>
                </c:pt>
                <c:pt idx="20">
                  <c:v>2.9224683544303796</c:v>
                </c:pt>
                <c:pt idx="21">
                  <c:v>2.7943037974683542</c:v>
                </c:pt>
                <c:pt idx="22">
                  <c:v>2.7943037974683542</c:v>
                </c:pt>
                <c:pt idx="23">
                  <c:v>2.7531645569620253</c:v>
                </c:pt>
                <c:pt idx="24">
                  <c:v>2.8797468354430378</c:v>
                </c:pt>
                <c:pt idx="25">
                  <c:v>2.9683544303797467</c:v>
                </c:pt>
                <c:pt idx="26">
                  <c:v>2.8987341772151898</c:v>
                </c:pt>
              </c:numCache>
            </c:numRef>
          </c:val>
        </c:ser>
        <c:ser>
          <c:idx val="47"/>
          <c:order val="47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Data!$B$148:$AB$148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2.028481012658228</c:v>
                </c:pt>
                <c:pt idx="23">
                  <c:v>2.0142405063291138</c:v>
                </c:pt>
                <c:pt idx="24">
                  <c:v>2.3164556962025316</c:v>
                </c:pt>
                <c:pt idx="25">
                  <c:v>2.1139240506329116</c:v>
                </c:pt>
                <c:pt idx="26">
                  <c:v>2.1582278481012658</c:v>
                </c:pt>
              </c:numCache>
            </c:numRef>
          </c:val>
        </c:ser>
        <c:ser>
          <c:idx val="48"/>
          <c:order val="48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Data!$B$149:$AB$149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1.9715189873417722</c:v>
                </c:pt>
                <c:pt idx="23">
                  <c:v>1.985759493670886</c:v>
                </c:pt>
                <c:pt idx="24">
                  <c:v>1.6835443037974684</c:v>
                </c:pt>
                <c:pt idx="25">
                  <c:v>1.8860759493670887</c:v>
                </c:pt>
                <c:pt idx="26">
                  <c:v>1.8417721518987342</c:v>
                </c:pt>
              </c:numCache>
            </c:numRef>
          </c:val>
        </c:ser>
        <c:ser>
          <c:idx val="49"/>
          <c:order val="49"/>
          <c:spPr>
            <a:solidFill>
              <a:srgbClr val="9933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Data!$B$150:$AB$150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1.0006329113924051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1.0001582278481012</c:v>
                </c:pt>
                <c:pt idx="19">
                  <c:v>1</c:v>
                </c:pt>
                <c:pt idx="20">
                  <c:v>1</c:v>
                </c:pt>
                <c:pt idx="21">
                  <c:v>1.0001582278481012</c:v>
                </c:pt>
                <c:pt idx="22">
                  <c:v>1.0031645569620253</c:v>
                </c:pt>
                <c:pt idx="23">
                  <c:v>1.0063291139240507</c:v>
                </c:pt>
                <c:pt idx="24">
                  <c:v>1.0110759493670887</c:v>
                </c:pt>
                <c:pt idx="25">
                  <c:v>1.0427215189873418</c:v>
                </c:pt>
                <c:pt idx="26">
                  <c:v>1.009493670886076</c:v>
                </c:pt>
              </c:numCache>
            </c:numRef>
          </c:val>
        </c:ser>
        <c:ser>
          <c:idx val="50"/>
          <c:order val="50"/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Data!$B$2:$AB$2</c:f>
              <c:strCache>
                <c:ptCount val="27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  <c:pt idx="8">
                  <c:v>C3</c:v>
                </c:pt>
                <c:pt idx="9">
                  <c:v>D1</c:v>
                </c:pt>
                <c:pt idx="10">
                  <c:v>D2</c:v>
                </c:pt>
                <c:pt idx="11">
                  <c:v>D3</c:v>
                </c:pt>
                <c:pt idx="12">
                  <c:v>E1</c:v>
                </c:pt>
                <c:pt idx="13">
                  <c:v>E2</c:v>
                </c:pt>
                <c:pt idx="14">
                  <c:v>E3</c:v>
                </c:pt>
                <c:pt idx="15">
                  <c:v>F1</c:v>
                </c:pt>
                <c:pt idx="16">
                  <c:v>F2</c:v>
                </c:pt>
                <c:pt idx="17">
                  <c:v>F3</c:v>
                </c:pt>
                <c:pt idx="18">
                  <c:v>G1</c:v>
                </c:pt>
                <c:pt idx="19">
                  <c:v>G2</c:v>
                </c:pt>
                <c:pt idx="20">
                  <c:v>G3</c:v>
                </c:pt>
                <c:pt idx="21">
                  <c:v>H1</c:v>
                </c:pt>
                <c:pt idx="22">
                  <c:v>H2</c:v>
                </c:pt>
                <c:pt idx="23">
                  <c:v>H3</c:v>
                </c:pt>
                <c:pt idx="24">
                  <c:v>I1</c:v>
                </c:pt>
                <c:pt idx="25">
                  <c:v>I2</c:v>
                </c:pt>
                <c:pt idx="26">
                  <c:v>I3</c:v>
                </c:pt>
              </c:strCache>
            </c:strRef>
          </c:cat>
          <c:val>
            <c:numRef>
              <c:f>Data!$B$151:$AB$151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0.99936708860759493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0.99984177215189873</c:v>
                </c:pt>
                <c:pt idx="19">
                  <c:v>1</c:v>
                </c:pt>
                <c:pt idx="20">
                  <c:v>1</c:v>
                </c:pt>
                <c:pt idx="21">
                  <c:v>0.99984177215189873</c:v>
                </c:pt>
                <c:pt idx="22">
                  <c:v>0.99683544303797467</c:v>
                </c:pt>
                <c:pt idx="23">
                  <c:v>0.99367088607594933</c:v>
                </c:pt>
                <c:pt idx="24">
                  <c:v>0.98892405063291144</c:v>
                </c:pt>
                <c:pt idx="25">
                  <c:v>0.95727848101265822</c:v>
                </c:pt>
                <c:pt idx="26">
                  <c:v>0.990506329113924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8624"/>
        <c:axId val="180380800"/>
      </c:areaChar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Data!$A$102:$A$126</c:f>
              <c:strCache>
                <c:ptCount val="25"/>
                <c:pt idx="0">
                  <c:v>Sphacelaria tribuloides (O)</c:v>
                </c:pt>
                <c:pt idx="1">
                  <c:v>Amphiroa rigida (R)</c:v>
                </c:pt>
                <c:pt idx="2">
                  <c:v>Stypocaulon scoparium (O)</c:v>
                </c:pt>
                <c:pt idx="3">
                  <c:v>Valonia utricularis (C)</c:v>
                </c:pt>
                <c:pt idx="4">
                  <c:v>Jania rubens (R)</c:v>
                </c:pt>
                <c:pt idx="5">
                  <c:v>Padina pavonica (O)</c:v>
                </c:pt>
                <c:pt idx="6">
                  <c:v>Lithophyllum sp. (R)</c:v>
                </c:pt>
                <c:pt idx="7">
                  <c:v>Cystoseira amentacea var. stricta (O)</c:v>
                </c:pt>
                <c:pt idx="8">
                  <c:v>Corallina elongata (R)</c:v>
                </c:pt>
                <c:pt idx="9">
                  <c:v>Phymatolithon cfr lenormandii (R)</c:v>
                </c:pt>
                <c:pt idx="10">
                  <c:v>Peyssonnelia polymorpha (R)</c:v>
                </c:pt>
                <c:pt idx="11">
                  <c:v>Neogoniolithon brassica-florida (R)</c:v>
                </c:pt>
                <c:pt idx="12">
                  <c:v>Mesophyllum sp. (R)</c:v>
                </c:pt>
                <c:pt idx="13">
                  <c:v>Peyssonnelia rosa-marina (R)</c:v>
                </c:pt>
                <c:pt idx="14">
                  <c:v>Lobophora variegata (O)</c:v>
                </c:pt>
                <c:pt idx="15">
                  <c:v>Lithophyllum incrustans (R)</c:v>
                </c:pt>
                <c:pt idx="16">
                  <c:v>Hydrolithon cruciatum (R)</c:v>
                </c:pt>
                <c:pt idx="17">
                  <c:v>Flabellia petiolata (C)</c:v>
                </c:pt>
                <c:pt idx="18">
                  <c:v>Peyssonnelia squamaria (R)</c:v>
                </c:pt>
                <c:pt idx="19">
                  <c:v>Chondracanthus acicularis (R)</c:v>
                </c:pt>
                <c:pt idx="20">
                  <c:v>Osmundea truncata (R)</c:v>
                </c:pt>
                <c:pt idx="21">
                  <c:v>Hildenbrandia rubra (R)</c:v>
                </c:pt>
                <c:pt idx="22">
                  <c:v>Dictyota dichotoma (O)</c:v>
                </c:pt>
                <c:pt idx="23">
                  <c:v>Sargassum vulgare (O)</c:v>
                </c:pt>
                <c:pt idx="24">
                  <c:v>Cladostephus spongiosus (O)</c:v>
                </c:pt>
              </c:strCache>
            </c:strRef>
          </c:cat>
          <c:val>
            <c:numLit>
              <c:formatCode>General</c:formatCode>
              <c:ptCount val="2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66720"/>
        <c:axId val="180377088"/>
      </c:barChart>
      <c:catAx>
        <c:axId val="1803667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1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6.8587197502997339E-3"/>
              <c:y val="0.473224548779615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8037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3770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0366720"/>
        <c:crosses val="autoZero"/>
        <c:crossBetween val="between"/>
      </c:valAx>
      <c:catAx>
        <c:axId val="180378624"/>
        <c:scaling>
          <c:orientation val="minMax"/>
        </c:scaling>
        <c:delete val="0"/>
        <c:axPos val="b"/>
        <c:title>
          <c:tx>
            <c:strRef>
              <c:f>Data!$A$2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0.67078279157931398"/>
              <c:y val="0.9650283523612025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 algn="ctr" rtl="0">
                <a:defRPr sz="1100" b="0" i="1" u="none" strike="noStrike" baseline="0">
                  <a:solidFill>
                    <a:srgbClr val="000000"/>
                  </a:solidFill>
                  <a:latin typeface="Times"/>
                  <a:ea typeface="Times"/>
                  <a:cs typeface="Time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803808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0380800"/>
        <c:scaling>
          <c:orientation val="minMax"/>
          <c:max val="25.5"/>
          <c:min val="0.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80378624"/>
        <c:crosses val="max"/>
        <c:crossBetween val="midCat"/>
        <c:majorUnit val="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1" u="none" strike="noStrike" baseline="0">
          <a:solidFill>
            <a:srgbClr val="000000"/>
          </a:solidFill>
          <a:latin typeface="Times"/>
          <a:ea typeface="Times"/>
          <a:cs typeface="Times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95250</xdr:rowOff>
    </xdr:from>
    <xdr:to>
      <xdr:col>11</xdr:col>
      <xdr:colOff>285750</xdr:colOff>
      <xdr:row>26</xdr:row>
      <xdr:rowOff>114300</xdr:rowOff>
    </xdr:to>
    <xdr:sp macro="" textlink="">
      <xdr:nvSpPr>
        <xdr:cNvPr id="2" name="TextBox 1"/>
        <xdr:cNvSpPr txBox="1"/>
      </xdr:nvSpPr>
      <xdr:spPr>
        <a:xfrm>
          <a:off x="1095375" y="419100"/>
          <a:ext cx="5895975" cy="390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from: 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Lucia Porzio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lucia.porzio@szn.it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Published in: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Porzio, L., M. C. Buia, and J. M. Hall-Spencer. 2011. Effects of ocean acidification on macroalgal communities. Journal of Experimental Marine Biology and Ecology </a:t>
          </a:r>
          <a:r>
            <a:rPr lang="en-US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400:278-287.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Figures on this page</a:t>
          </a:r>
          <a:r>
            <a:rPr lang="en-US" sz="1100" b="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are taken from the paper. </a:t>
          </a:r>
          <a:endParaRPr 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28</xdr:col>
      <xdr:colOff>581025</xdr:colOff>
      <xdr:row>28</xdr:row>
      <xdr:rowOff>140326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1925"/>
          <a:ext cx="10334625" cy="4512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331032</xdr:colOff>
      <xdr:row>30</xdr:row>
      <xdr:rowOff>133350</xdr:rowOff>
    </xdr:from>
    <xdr:to>
      <xdr:col>19</xdr:col>
      <xdr:colOff>561975</xdr:colOff>
      <xdr:row>84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232" y="4991100"/>
          <a:ext cx="10594143" cy="865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571500</xdr:colOff>
      <xdr:row>1</xdr:row>
      <xdr:rowOff>28575</xdr:rowOff>
    </xdr:from>
    <xdr:to>
      <xdr:col>40</xdr:col>
      <xdr:colOff>428625</xdr:colOff>
      <xdr:row>50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B19" sqref="B1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1"/>
  <sheetViews>
    <sheetView tabSelected="1" workbookViewId="0"/>
  </sheetViews>
  <sheetFormatPr defaultColWidth="8.85546875" defaultRowHeight="12.75" x14ac:dyDescent="0.2"/>
  <cols>
    <col min="1" max="1" width="43.42578125" customWidth="1"/>
  </cols>
  <sheetData>
    <row r="1" spans="1:28" x14ac:dyDescent="0.2">
      <c r="B1" t="s">
        <v>52</v>
      </c>
      <c r="C1" t="s">
        <v>52</v>
      </c>
      <c r="D1" t="s">
        <v>52</v>
      </c>
      <c r="E1" t="s">
        <v>52</v>
      </c>
      <c r="F1" t="s">
        <v>52</v>
      </c>
      <c r="G1" t="s">
        <v>52</v>
      </c>
      <c r="H1" t="s">
        <v>52</v>
      </c>
      <c r="I1" t="s">
        <v>52</v>
      </c>
      <c r="J1" t="s">
        <v>52</v>
      </c>
      <c r="K1" t="s">
        <v>53</v>
      </c>
      <c r="L1" t="s">
        <v>53</v>
      </c>
      <c r="M1" t="s">
        <v>53</v>
      </c>
      <c r="N1" t="s">
        <v>53</v>
      </c>
      <c r="O1" t="s">
        <v>53</v>
      </c>
      <c r="P1" t="s">
        <v>53</v>
      </c>
      <c r="Q1" t="s">
        <v>53</v>
      </c>
      <c r="R1" t="s">
        <v>53</v>
      </c>
      <c r="S1" t="s">
        <v>53</v>
      </c>
      <c r="T1" t="s">
        <v>54</v>
      </c>
      <c r="U1" t="s">
        <v>54</v>
      </c>
      <c r="V1" t="s">
        <v>54</v>
      </c>
      <c r="W1" t="s">
        <v>54</v>
      </c>
      <c r="X1" t="s">
        <v>54</v>
      </c>
      <c r="Y1" t="s">
        <v>54</v>
      </c>
      <c r="Z1" t="s">
        <v>54</v>
      </c>
      <c r="AA1" t="s">
        <v>54</v>
      </c>
      <c r="AB1" t="s">
        <v>54</v>
      </c>
    </row>
    <row r="2" spans="1:28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</row>
    <row r="3" spans="1:28" ht="15" x14ac:dyDescent="0.25">
      <c r="A3" s="3" t="s">
        <v>27</v>
      </c>
      <c r="B3" s="2">
        <v>13</v>
      </c>
      <c r="C3" s="2">
        <v>15.5</v>
      </c>
      <c r="D3" s="2">
        <v>12.5</v>
      </c>
      <c r="E3" s="2">
        <v>5.5</v>
      </c>
      <c r="F3" s="2">
        <v>12.5</v>
      </c>
      <c r="G3" s="2">
        <v>2</v>
      </c>
      <c r="H3" s="2">
        <v>12.5</v>
      </c>
      <c r="I3" s="2">
        <v>6</v>
      </c>
      <c r="J3" s="2">
        <v>13</v>
      </c>
      <c r="K3" s="2">
        <v>1</v>
      </c>
      <c r="L3" s="2">
        <v>6.5</v>
      </c>
      <c r="M3" s="2">
        <v>4</v>
      </c>
      <c r="N3" s="2">
        <v>1</v>
      </c>
      <c r="O3" s="2">
        <v>0</v>
      </c>
      <c r="P3" s="2">
        <v>1</v>
      </c>
      <c r="Q3" s="2">
        <v>8.5</v>
      </c>
      <c r="R3" s="2">
        <v>5</v>
      </c>
      <c r="S3" s="2">
        <v>5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1">
        <v>0</v>
      </c>
      <c r="AA3" s="2">
        <v>0</v>
      </c>
      <c r="AB3" s="2">
        <v>0</v>
      </c>
    </row>
    <row r="4" spans="1:28" ht="15" x14ac:dyDescent="0.25">
      <c r="A4" s="3" t="s">
        <v>28</v>
      </c>
      <c r="B4" s="2">
        <v>0</v>
      </c>
      <c r="C4" s="2">
        <v>0.5</v>
      </c>
      <c r="D4" s="2">
        <v>0.05</v>
      </c>
      <c r="E4" s="2">
        <v>0</v>
      </c>
      <c r="F4" s="2">
        <v>0</v>
      </c>
      <c r="G4" s="2">
        <v>0</v>
      </c>
      <c r="H4" s="2">
        <v>0.3</v>
      </c>
      <c r="I4" s="2">
        <v>16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1.5</v>
      </c>
      <c r="R4" s="2">
        <v>2.5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1">
        <v>0</v>
      </c>
      <c r="AA4" s="2">
        <v>0</v>
      </c>
      <c r="AB4" s="2">
        <v>0</v>
      </c>
    </row>
    <row r="5" spans="1:28" ht="15" x14ac:dyDescent="0.25">
      <c r="A5" s="3" t="s">
        <v>29</v>
      </c>
      <c r="B5" s="2">
        <v>4</v>
      </c>
      <c r="C5" s="2">
        <v>3.5</v>
      </c>
      <c r="D5" s="2">
        <v>4.2</v>
      </c>
      <c r="E5" s="2">
        <v>1</v>
      </c>
      <c r="F5" s="2">
        <v>5</v>
      </c>
      <c r="G5" s="2">
        <v>0.1</v>
      </c>
      <c r="H5" s="2">
        <v>1.2</v>
      </c>
      <c r="I5" s="2">
        <v>3.8</v>
      </c>
      <c r="J5" s="2">
        <v>0</v>
      </c>
      <c r="K5" s="2">
        <v>13.6</v>
      </c>
      <c r="L5" s="2">
        <v>0.1</v>
      </c>
      <c r="M5" s="2">
        <v>0.05</v>
      </c>
      <c r="N5" s="2">
        <v>10</v>
      </c>
      <c r="O5" s="2">
        <v>30.5</v>
      </c>
      <c r="P5" s="2">
        <v>25</v>
      </c>
      <c r="Q5" s="2">
        <v>49.5</v>
      </c>
      <c r="R5" s="2">
        <v>8</v>
      </c>
      <c r="S5" s="2">
        <v>30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1">
        <v>0</v>
      </c>
      <c r="AA5" s="2">
        <v>0</v>
      </c>
      <c r="AB5" s="2">
        <v>0</v>
      </c>
    </row>
    <row r="6" spans="1:28" ht="15" x14ac:dyDescent="0.25">
      <c r="A6" s="3" t="s">
        <v>30</v>
      </c>
      <c r="B6" s="2">
        <v>104</v>
      </c>
      <c r="C6" s="2">
        <v>85</v>
      </c>
      <c r="D6" s="2">
        <v>108</v>
      </c>
      <c r="E6" s="2">
        <v>116</v>
      </c>
      <c r="F6" s="2">
        <v>40</v>
      </c>
      <c r="G6" s="2">
        <v>90</v>
      </c>
      <c r="H6" s="2">
        <v>17.5</v>
      </c>
      <c r="I6" s="2">
        <v>30.5</v>
      </c>
      <c r="J6" s="2">
        <v>32</v>
      </c>
      <c r="K6" s="2">
        <v>11</v>
      </c>
      <c r="L6" s="2">
        <v>20</v>
      </c>
      <c r="M6" s="2">
        <v>30</v>
      </c>
      <c r="N6" s="2">
        <v>3.5</v>
      </c>
      <c r="O6" s="2">
        <v>9</v>
      </c>
      <c r="P6" s="2">
        <v>15</v>
      </c>
      <c r="Q6" s="2">
        <v>0</v>
      </c>
      <c r="R6" s="2">
        <v>0.3</v>
      </c>
      <c r="S6" s="2">
        <v>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1">
        <v>0</v>
      </c>
      <c r="AA6" s="2">
        <v>0</v>
      </c>
      <c r="AB6" s="2">
        <v>0</v>
      </c>
    </row>
    <row r="7" spans="1:28" ht="15" x14ac:dyDescent="0.25">
      <c r="A7" s="3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4</v>
      </c>
      <c r="O7" s="2">
        <v>0</v>
      </c>
      <c r="P7" s="2">
        <v>7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">
        <v>0</v>
      </c>
      <c r="AA7" s="2">
        <v>0</v>
      </c>
      <c r="AB7" s="2">
        <v>0</v>
      </c>
    </row>
    <row r="8" spans="1:28" ht="15" x14ac:dyDescent="0.25">
      <c r="A8" s="3" t="s">
        <v>32</v>
      </c>
      <c r="B8" s="2">
        <v>3.5</v>
      </c>
      <c r="C8" s="2">
        <v>2</v>
      </c>
      <c r="D8" s="2">
        <v>5.5</v>
      </c>
      <c r="E8" s="2">
        <v>1.7</v>
      </c>
      <c r="F8" s="2">
        <v>9</v>
      </c>
      <c r="G8" s="2">
        <v>0</v>
      </c>
      <c r="H8" s="2">
        <v>0</v>
      </c>
      <c r="I8" s="2">
        <v>0</v>
      </c>
      <c r="J8" s="2">
        <v>2.5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1">
        <v>0</v>
      </c>
      <c r="AA8" s="2">
        <v>0</v>
      </c>
      <c r="AB8" s="2">
        <v>0</v>
      </c>
    </row>
    <row r="9" spans="1:28" ht="15" x14ac:dyDescent="0.25">
      <c r="A9" s="3" t="s">
        <v>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8</v>
      </c>
      <c r="I9" s="2">
        <v>8.5</v>
      </c>
      <c r="J9" s="2">
        <v>0</v>
      </c>
      <c r="K9" s="2">
        <v>2</v>
      </c>
      <c r="L9" s="2">
        <v>7</v>
      </c>
      <c r="M9" s="2">
        <v>26</v>
      </c>
      <c r="N9" s="2">
        <v>0</v>
      </c>
      <c r="O9" s="2">
        <v>6.5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1">
        <v>0</v>
      </c>
      <c r="AA9" s="2">
        <v>0</v>
      </c>
      <c r="AB9" s="2">
        <v>0</v>
      </c>
    </row>
    <row r="10" spans="1:28" ht="15" x14ac:dyDescent="0.25">
      <c r="A10" s="3" t="s">
        <v>34</v>
      </c>
      <c r="B10" s="2">
        <v>0.3</v>
      </c>
      <c r="C10" s="2">
        <v>2.5</v>
      </c>
      <c r="D10" s="2">
        <v>5.5</v>
      </c>
      <c r="E10" s="2">
        <v>3.8</v>
      </c>
      <c r="F10" s="2">
        <v>4</v>
      </c>
      <c r="G10" s="2">
        <v>0</v>
      </c>
      <c r="H10" s="2">
        <v>0</v>
      </c>
      <c r="I10" s="2">
        <v>0</v>
      </c>
      <c r="J10" s="2">
        <v>10</v>
      </c>
      <c r="K10" s="2">
        <v>1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1">
        <v>0</v>
      </c>
      <c r="AA10" s="2">
        <v>0</v>
      </c>
      <c r="AB10" s="2">
        <v>0</v>
      </c>
    </row>
    <row r="11" spans="1:28" ht="15" x14ac:dyDescent="0.25">
      <c r="A11" s="3" t="s">
        <v>35</v>
      </c>
      <c r="B11" s="2">
        <v>11.8</v>
      </c>
      <c r="C11" s="2">
        <v>4.3</v>
      </c>
      <c r="D11" s="2">
        <v>15</v>
      </c>
      <c r="E11" s="2">
        <v>0</v>
      </c>
      <c r="F11" s="2">
        <v>0.5</v>
      </c>
      <c r="G11" s="2">
        <v>12</v>
      </c>
      <c r="H11" s="2">
        <v>7.5</v>
      </c>
      <c r="I11" s="2">
        <v>19</v>
      </c>
      <c r="J11" s="2">
        <v>0</v>
      </c>
      <c r="K11" s="2">
        <v>0</v>
      </c>
      <c r="L11" s="2">
        <v>3</v>
      </c>
      <c r="M11" s="2">
        <v>0</v>
      </c>
      <c r="N11" s="2">
        <v>0</v>
      </c>
      <c r="O11" s="2">
        <v>0</v>
      </c>
      <c r="P11" s="2">
        <v>3.5</v>
      </c>
      <c r="Q11" s="2">
        <v>8</v>
      </c>
      <c r="R11" s="2">
        <v>6</v>
      </c>
      <c r="S11" s="2">
        <v>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1">
        <v>0</v>
      </c>
      <c r="AA11" s="2">
        <v>0</v>
      </c>
      <c r="AB11" s="2">
        <v>0</v>
      </c>
    </row>
    <row r="12" spans="1:28" ht="15" x14ac:dyDescent="0.25">
      <c r="A12" s="3" t="s">
        <v>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19</v>
      </c>
      <c r="U12" s="2">
        <v>3</v>
      </c>
      <c r="V12" s="2">
        <v>15</v>
      </c>
      <c r="W12" s="2">
        <v>2.5</v>
      </c>
      <c r="X12" s="2">
        <v>3</v>
      </c>
      <c r="Y12" s="2">
        <v>2</v>
      </c>
      <c r="Z12" s="1">
        <v>0</v>
      </c>
      <c r="AA12" s="2">
        <v>0.1</v>
      </c>
      <c r="AB12" s="2">
        <v>0</v>
      </c>
    </row>
    <row r="13" spans="1:28" ht="15" x14ac:dyDescent="0.25">
      <c r="A13" s="3" t="s">
        <v>37</v>
      </c>
      <c r="B13" s="2">
        <v>1.2</v>
      </c>
      <c r="C13" s="2">
        <v>3</v>
      </c>
      <c r="D13" s="2">
        <v>1.3</v>
      </c>
      <c r="E13" s="2">
        <v>2.8</v>
      </c>
      <c r="F13" s="2">
        <v>5.8</v>
      </c>
      <c r="G13" s="2">
        <v>0.5</v>
      </c>
      <c r="H13" s="2">
        <v>11</v>
      </c>
      <c r="I13" s="2">
        <v>3</v>
      </c>
      <c r="J13" s="2">
        <v>0</v>
      </c>
      <c r="K13" s="2">
        <v>1</v>
      </c>
      <c r="L13" s="2">
        <v>0.5</v>
      </c>
      <c r="M13" s="2">
        <v>8</v>
      </c>
      <c r="N13" s="2">
        <v>6</v>
      </c>
      <c r="O13" s="2">
        <v>3.5</v>
      </c>
      <c r="P13" s="2">
        <v>3</v>
      </c>
      <c r="Q13" s="2">
        <v>5</v>
      </c>
      <c r="R13" s="2">
        <v>7</v>
      </c>
      <c r="S13" s="2">
        <v>6</v>
      </c>
      <c r="T13" s="2">
        <v>30</v>
      </c>
      <c r="U13" s="2">
        <v>21</v>
      </c>
      <c r="V13" s="2">
        <v>19</v>
      </c>
      <c r="W13" s="2">
        <v>16.5</v>
      </c>
      <c r="X13" s="2">
        <v>40</v>
      </c>
      <c r="Y13" s="2">
        <v>15</v>
      </c>
      <c r="Z13" s="1">
        <v>30</v>
      </c>
      <c r="AA13" s="2">
        <v>35</v>
      </c>
      <c r="AB13" s="2">
        <v>30</v>
      </c>
    </row>
    <row r="14" spans="1:28" ht="15" x14ac:dyDescent="0.25">
      <c r="A14" s="3" t="s">
        <v>38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10.5</v>
      </c>
      <c r="I14" s="2">
        <v>22</v>
      </c>
      <c r="J14" s="2">
        <v>5.5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7</v>
      </c>
      <c r="Q14" s="2">
        <v>0</v>
      </c>
      <c r="R14" s="2">
        <v>1</v>
      </c>
      <c r="S14" s="2">
        <v>3.5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1">
        <v>0</v>
      </c>
      <c r="AA14" s="2">
        <v>0</v>
      </c>
      <c r="AB14" s="2">
        <v>0</v>
      </c>
    </row>
    <row r="15" spans="1:28" ht="15" x14ac:dyDescent="0.25">
      <c r="A15" s="3" t="s">
        <v>39</v>
      </c>
      <c r="B15" s="2">
        <v>0</v>
      </c>
      <c r="C15" s="2">
        <v>3</v>
      </c>
      <c r="D15" s="2">
        <v>0</v>
      </c>
      <c r="E15" s="2">
        <v>19</v>
      </c>
      <c r="F15" s="2">
        <v>5</v>
      </c>
      <c r="G15" s="2">
        <v>2</v>
      </c>
      <c r="H15" s="2">
        <v>13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22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1">
        <v>0</v>
      </c>
      <c r="AA15" s="2">
        <v>0</v>
      </c>
      <c r="AB15" s="2">
        <v>0</v>
      </c>
    </row>
    <row r="16" spans="1:28" ht="15" x14ac:dyDescent="0.25">
      <c r="A16" s="3" t="s">
        <v>40</v>
      </c>
      <c r="B16" s="2">
        <v>1.3</v>
      </c>
      <c r="C16" s="2">
        <v>6</v>
      </c>
      <c r="D16" s="2">
        <v>1.3</v>
      </c>
      <c r="E16" s="2">
        <v>0</v>
      </c>
      <c r="F16" s="2">
        <v>0</v>
      </c>
      <c r="G16" s="2">
        <v>0</v>
      </c>
      <c r="H16" s="2">
        <v>11.5</v>
      </c>
      <c r="I16" s="2">
        <v>12.7</v>
      </c>
      <c r="J16" s="2">
        <v>2</v>
      </c>
      <c r="K16" s="2">
        <v>1</v>
      </c>
      <c r="L16" s="2">
        <v>0</v>
      </c>
      <c r="M16" s="2">
        <v>0.2</v>
      </c>
      <c r="N16" s="2">
        <v>7</v>
      </c>
      <c r="O16" s="2">
        <v>4</v>
      </c>
      <c r="P16" s="2">
        <v>0</v>
      </c>
      <c r="Q16" s="2">
        <v>7.5</v>
      </c>
      <c r="R16" s="2">
        <v>46.5</v>
      </c>
      <c r="S16" s="2">
        <v>13.5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1">
        <v>0</v>
      </c>
      <c r="AA16" s="2">
        <v>0</v>
      </c>
      <c r="AB16" s="2">
        <v>0</v>
      </c>
    </row>
    <row r="17" spans="1:28" ht="15" x14ac:dyDescent="0.25">
      <c r="A17" s="3" t="s">
        <v>41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</v>
      </c>
      <c r="I17" s="2">
        <v>0</v>
      </c>
      <c r="J17" s="2">
        <v>0</v>
      </c>
      <c r="K17" s="2">
        <v>0.05</v>
      </c>
      <c r="L17" s="2">
        <v>0.3</v>
      </c>
      <c r="M17" s="2">
        <v>0.3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20</v>
      </c>
      <c r="U17" s="2">
        <v>0.9</v>
      </c>
      <c r="V17" s="2">
        <v>5</v>
      </c>
      <c r="W17" s="2">
        <v>0.1</v>
      </c>
      <c r="X17" s="2">
        <v>1.5</v>
      </c>
      <c r="Y17" s="2">
        <v>7</v>
      </c>
      <c r="Z17" s="1">
        <v>3.5</v>
      </c>
      <c r="AA17" s="2">
        <v>0.8</v>
      </c>
      <c r="AB17" s="2">
        <v>3.5</v>
      </c>
    </row>
    <row r="18" spans="1:28" ht="15" x14ac:dyDescent="0.25">
      <c r="A18" s="3" t="s">
        <v>42</v>
      </c>
      <c r="B18" s="2">
        <v>3</v>
      </c>
      <c r="C18" s="2">
        <v>0.3</v>
      </c>
      <c r="D18" s="2">
        <v>3</v>
      </c>
      <c r="E18" s="2">
        <v>8</v>
      </c>
      <c r="F18" s="2">
        <v>1.5</v>
      </c>
      <c r="G18" s="2">
        <v>16</v>
      </c>
      <c r="H18" s="2">
        <v>11.5</v>
      </c>
      <c r="I18" s="2">
        <v>10.3</v>
      </c>
      <c r="J18" s="2">
        <v>1.2</v>
      </c>
      <c r="K18" s="2">
        <v>5</v>
      </c>
      <c r="L18" s="2">
        <v>0</v>
      </c>
      <c r="M18" s="2">
        <v>2</v>
      </c>
      <c r="N18" s="2">
        <v>0</v>
      </c>
      <c r="O18" s="2">
        <v>0</v>
      </c>
      <c r="P18" s="2">
        <v>1.3</v>
      </c>
      <c r="Q18" s="2">
        <v>1.5</v>
      </c>
      <c r="R18" s="2">
        <v>2</v>
      </c>
      <c r="S18" s="2">
        <v>0.3</v>
      </c>
      <c r="T18" s="2">
        <v>53</v>
      </c>
      <c r="U18" s="2">
        <v>32</v>
      </c>
      <c r="V18" s="2">
        <v>24.5</v>
      </c>
      <c r="W18" s="2">
        <v>65</v>
      </c>
      <c r="X18" s="2">
        <v>65</v>
      </c>
      <c r="Y18" s="2">
        <v>78</v>
      </c>
      <c r="Z18" s="1">
        <v>38</v>
      </c>
      <c r="AA18" s="2">
        <v>10</v>
      </c>
      <c r="AB18" s="2">
        <v>32</v>
      </c>
    </row>
    <row r="19" spans="1:28" ht="15" x14ac:dyDescent="0.25">
      <c r="A19" s="3" t="s">
        <v>43</v>
      </c>
      <c r="B19" s="2">
        <v>6.3</v>
      </c>
      <c r="C19" s="2">
        <v>7</v>
      </c>
      <c r="D19" s="2">
        <v>0</v>
      </c>
      <c r="E19" s="2">
        <v>1</v>
      </c>
      <c r="F19" s="2">
        <v>2.2999999999999998</v>
      </c>
      <c r="G19" s="2">
        <v>0</v>
      </c>
      <c r="H19" s="2">
        <v>13.5</v>
      </c>
      <c r="I19" s="2">
        <v>0.3</v>
      </c>
      <c r="J19" s="2">
        <v>2</v>
      </c>
      <c r="K19" s="2">
        <v>5</v>
      </c>
      <c r="L19" s="2">
        <v>16</v>
      </c>
      <c r="M19" s="2">
        <v>12</v>
      </c>
      <c r="N19" s="2">
        <v>11</v>
      </c>
      <c r="O19" s="2">
        <v>26</v>
      </c>
      <c r="P19" s="2">
        <v>5.5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1">
        <v>0</v>
      </c>
      <c r="AA19" s="2">
        <v>0</v>
      </c>
      <c r="AB19" s="2">
        <v>0</v>
      </c>
    </row>
    <row r="20" spans="1:28" ht="15" x14ac:dyDescent="0.25">
      <c r="A20" s="3" t="s">
        <v>44</v>
      </c>
      <c r="B20" s="2">
        <v>2</v>
      </c>
      <c r="C20" s="2">
        <v>1</v>
      </c>
      <c r="D20" s="2">
        <v>3.3</v>
      </c>
      <c r="E20" s="2">
        <v>4.5</v>
      </c>
      <c r="F20" s="2">
        <v>0.2</v>
      </c>
      <c r="G20" s="2">
        <v>2</v>
      </c>
      <c r="H20" s="2">
        <v>1</v>
      </c>
      <c r="I20" s="2">
        <v>0</v>
      </c>
      <c r="J20" s="2">
        <v>1</v>
      </c>
      <c r="K20" s="2">
        <v>0.1</v>
      </c>
      <c r="L20" s="2">
        <v>3.5</v>
      </c>
      <c r="M20" s="2">
        <v>4.5</v>
      </c>
      <c r="N20" s="2">
        <v>0.1</v>
      </c>
      <c r="O20" s="2">
        <v>0</v>
      </c>
      <c r="P20" s="2">
        <v>0.1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1">
        <v>0</v>
      </c>
      <c r="AA20" s="2">
        <v>0</v>
      </c>
      <c r="AB20" s="2">
        <v>0</v>
      </c>
    </row>
    <row r="21" spans="1:28" ht="15" x14ac:dyDescent="0.25">
      <c r="A21" s="4" t="s">
        <v>45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10.5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1">
        <v>0</v>
      </c>
      <c r="AA21" s="2">
        <v>0</v>
      </c>
      <c r="AB21" s="2">
        <v>0</v>
      </c>
    </row>
    <row r="22" spans="1:28" ht="15" x14ac:dyDescent="0.25">
      <c r="A22" s="3" t="s">
        <v>46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9</v>
      </c>
      <c r="Y22" s="2">
        <v>4.5</v>
      </c>
      <c r="Z22" s="1">
        <v>100</v>
      </c>
      <c r="AA22" s="2">
        <v>36</v>
      </c>
      <c r="AB22" s="2">
        <v>50</v>
      </c>
    </row>
    <row r="23" spans="1:28" ht="15" x14ac:dyDescent="0.25">
      <c r="A23" s="3" t="s">
        <v>47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0.2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0.05</v>
      </c>
      <c r="U23" s="2">
        <v>0</v>
      </c>
      <c r="V23" s="2">
        <v>0</v>
      </c>
      <c r="W23" s="2">
        <v>0.05</v>
      </c>
      <c r="X23" s="2">
        <v>1</v>
      </c>
      <c r="Y23" s="2">
        <v>2</v>
      </c>
      <c r="Z23" s="1">
        <v>3.5</v>
      </c>
      <c r="AA23" s="2">
        <v>13.5</v>
      </c>
      <c r="AB23" s="2">
        <v>3</v>
      </c>
    </row>
    <row r="24" spans="1:28" ht="15" x14ac:dyDescent="0.25">
      <c r="A24" s="3" t="s">
        <v>48</v>
      </c>
      <c r="B24" s="2">
        <v>13.4</v>
      </c>
      <c r="C24" s="2">
        <v>5.2</v>
      </c>
      <c r="D24" s="2">
        <v>1.2</v>
      </c>
      <c r="E24" s="2">
        <v>5.3</v>
      </c>
      <c r="F24" s="2">
        <v>1.5</v>
      </c>
      <c r="G24" s="2">
        <v>0.8</v>
      </c>
      <c r="H24" s="2">
        <v>2.5</v>
      </c>
      <c r="I24" s="2">
        <v>0.3</v>
      </c>
      <c r="J24" s="2">
        <v>2.8</v>
      </c>
      <c r="K24" s="2">
        <v>0.3</v>
      </c>
      <c r="L24" s="2">
        <v>2</v>
      </c>
      <c r="M24" s="2">
        <v>4.5</v>
      </c>
      <c r="N24" s="2">
        <v>1</v>
      </c>
      <c r="O24" s="2">
        <v>0.3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1">
        <v>0</v>
      </c>
      <c r="AA24" s="2">
        <v>0</v>
      </c>
      <c r="AB24" s="2">
        <v>0</v>
      </c>
    </row>
    <row r="25" spans="1:28" ht="15" x14ac:dyDescent="0.25">
      <c r="A25" s="3" t="s">
        <v>49</v>
      </c>
      <c r="B25" s="2">
        <v>8</v>
      </c>
      <c r="C25" s="2">
        <v>12.5</v>
      </c>
      <c r="D25" s="2">
        <v>1.5</v>
      </c>
      <c r="E25" s="2">
        <v>6</v>
      </c>
      <c r="F25" s="2">
        <v>0.5</v>
      </c>
      <c r="G25" s="2">
        <v>1</v>
      </c>
      <c r="H25" s="2">
        <v>0.2</v>
      </c>
      <c r="I25" s="2">
        <v>0</v>
      </c>
      <c r="J25" s="2">
        <v>2.2999999999999998</v>
      </c>
      <c r="K25" s="2">
        <v>0</v>
      </c>
      <c r="L25" s="2">
        <v>2</v>
      </c>
      <c r="M25" s="2">
        <v>0</v>
      </c>
      <c r="N25" s="2">
        <v>0</v>
      </c>
      <c r="O25" s="2">
        <v>5</v>
      </c>
      <c r="P25" s="2">
        <v>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1">
        <v>1.3</v>
      </c>
      <c r="AA25" s="2">
        <v>0</v>
      </c>
      <c r="AB25" s="2">
        <v>0</v>
      </c>
    </row>
    <row r="26" spans="1:28" ht="15" x14ac:dyDescent="0.25">
      <c r="A26" s="3" t="s">
        <v>50</v>
      </c>
      <c r="B26" s="2">
        <v>0</v>
      </c>
      <c r="C26" s="2">
        <v>54</v>
      </c>
      <c r="D26" s="2">
        <v>23</v>
      </c>
      <c r="E26" s="2">
        <v>2</v>
      </c>
      <c r="F26" s="2">
        <v>42</v>
      </c>
      <c r="G26" s="2">
        <v>0</v>
      </c>
      <c r="H26" s="2">
        <v>24</v>
      </c>
      <c r="I26" s="2">
        <v>38</v>
      </c>
      <c r="J26" s="2">
        <v>0</v>
      </c>
      <c r="K26" s="2">
        <v>68</v>
      </c>
      <c r="L26" s="2">
        <v>0</v>
      </c>
      <c r="M26" s="2">
        <v>14</v>
      </c>
      <c r="N26" s="2">
        <v>100</v>
      </c>
      <c r="O26" s="2">
        <v>51</v>
      </c>
      <c r="P26" s="2">
        <v>50</v>
      </c>
      <c r="Q26" s="2">
        <v>158</v>
      </c>
      <c r="R26" s="2">
        <v>55</v>
      </c>
      <c r="S26" s="2">
        <v>100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1">
        <v>0</v>
      </c>
      <c r="AA26" s="2">
        <v>0</v>
      </c>
      <c r="AB26" s="2">
        <v>0</v>
      </c>
    </row>
    <row r="27" spans="1:28" ht="15" x14ac:dyDescent="0.25">
      <c r="A27" s="3" t="s">
        <v>51</v>
      </c>
      <c r="B27" s="2">
        <v>25</v>
      </c>
      <c r="C27" s="2">
        <v>25</v>
      </c>
      <c r="D27" s="2">
        <v>100</v>
      </c>
      <c r="E27" s="2">
        <v>22</v>
      </c>
      <c r="F27" s="2">
        <v>12</v>
      </c>
      <c r="G27" s="2">
        <v>14.5</v>
      </c>
      <c r="H27" s="2">
        <v>27.5</v>
      </c>
      <c r="I27" s="2">
        <v>22</v>
      </c>
      <c r="J27" s="2">
        <v>8.5</v>
      </c>
      <c r="K27" s="2">
        <v>6</v>
      </c>
      <c r="L27" s="2">
        <v>7</v>
      </c>
      <c r="M27" s="2">
        <v>6.8</v>
      </c>
      <c r="N27" s="2">
        <v>0.8</v>
      </c>
      <c r="O27" s="2">
        <v>0.3</v>
      </c>
      <c r="P27" s="2">
        <v>0.5</v>
      </c>
      <c r="Q27" s="2">
        <v>0.8</v>
      </c>
      <c r="R27" s="2">
        <v>0.5</v>
      </c>
      <c r="S27" s="2">
        <v>0.4</v>
      </c>
      <c r="T27" s="2">
        <v>0</v>
      </c>
      <c r="U27" s="2">
        <v>0</v>
      </c>
      <c r="V27" s="2">
        <v>0</v>
      </c>
      <c r="W27" s="2">
        <v>0.05</v>
      </c>
      <c r="X27" s="2">
        <v>1</v>
      </c>
      <c r="Y27" s="2">
        <v>0</v>
      </c>
      <c r="Z27" s="1">
        <v>0</v>
      </c>
      <c r="AA27" s="2">
        <v>0</v>
      </c>
      <c r="AB27" s="2">
        <v>0</v>
      </c>
    </row>
    <row r="28" spans="1:2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102" spans="1:28" x14ac:dyDescent="0.2">
      <c r="A102" t="str">
        <f>A24</f>
        <v>Sphacelaria tribuloides (O)</v>
      </c>
      <c r="B102">
        <f>B24 / (2 * MAX(B3:AB27)) + 25</f>
        <v>25.042405063291138</v>
      </c>
      <c r="C102">
        <f>C24 / (2 * MAX(B3:AB27)) + 25</f>
        <v>25.016455696202531</v>
      </c>
      <c r="D102">
        <f>D24 / (2 * MAX(B3:AB27)) + 25</f>
        <v>25.003797468354431</v>
      </c>
      <c r="E102">
        <f>E24 / (2 * MAX(B3:AB27)) + 25</f>
        <v>25.016772151898735</v>
      </c>
      <c r="F102">
        <f>F24 / (2 * MAX(B3:AB27)) + 25</f>
        <v>25.004746835443036</v>
      </c>
      <c r="G102">
        <f>G24 / (2 * MAX(B3:AB27)) + 25</f>
        <v>25.002531645569618</v>
      </c>
      <c r="H102">
        <f>H24 / (2 * MAX(B3:AB27)) + 25</f>
        <v>25.007911392405063</v>
      </c>
      <c r="I102">
        <f>I24 / (2 * MAX(B3:AB27)) + 25</f>
        <v>25.000949367088609</v>
      </c>
      <c r="J102">
        <f>J24 / (2 * MAX(B3:AB27)) + 25</f>
        <v>25.008860759493672</v>
      </c>
      <c r="K102">
        <f>K24 / (2 * MAX(B3:AB27)) + 25</f>
        <v>25.000949367088609</v>
      </c>
      <c r="L102">
        <f>L24 / (2 * MAX(B3:AB27)) + 25</f>
        <v>25.00632911392405</v>
      </c>
      <c r="M102">
        <f>M24 / (2 * MAX(B3:AB27)) + 25</f>
        <v>25.014240506329113</v>
      </c>
      <c r="N102">
        <f>N24 / (2 * MAX(B3:AB27)) + 25</f>
        <v>25.003164556962027</v>
      </c>
      <c r="O102">
        <f>O24 / (2 * MAX(B3:AB27)) + 25</f>
        <v>25.000949367088609</v>
      </c>
      <c r="P102">
        <f>P24 / (2 * MAX(B3:AB27)) + 25</f>
        <v>25</v>
      </c>
      <c r="Q102">
        <f>Q24 / (2 * MAX(B3:AB27)) + 25</f>
        <v>25</v>
      </c>
      <c r="R102">
        <f>R24 / (2 * MAX(B3:AB27)) + 25</f>
        <v>25</v>
      </c>
      <c r="S102">
        <f>S24 / (2 * MAX(B3:AB27)) + 25</f>
        <v>25</v>
      </c>
      <c r="T102">
        <f>T24 / (2 * MAX(B3:AB27)) + 25</f>
        <v>25</v>
      </c>
      <c r="U102">
        <f>U24 / (2 * MAX(B3:AB27)) + 25</f>
        <v>25</v>
      </c>
      <c r="V102">
        <f>V24 / (2 * MAX(B3:AB27)) + 25</f>
        <v>25</v>
      </c>
      <c r="W102">
        <f>W24 / (2 * MAX(B3:AB27)) + 25</f>
        <v>25</v>
      </c>
      <c r="X102">
        <f>X24 / (2 * MAX(B3:AB27)) + 25</f>
        <v>25</v>
      </c>
      <c r="Y102">
        <f>Y24 / (2 * MAX(B3:AB27)) + 25</f>
        <v>25</v>
      </c>
      <c r="Z102">
        <f>Z24 / (2 * MAX(B3:AB27)) + 25</f>
        <v>25</v>
      </c>
      <c r="AA102">
        <f>AA24 / (2 * MAX(B3:AB27)) + 25</f>
        <v>25</v>
      </c>
      <c r="AB102">
        <f>AB24 / (2 * MAX(B3:AB27)) + 25</f>
        <v>25</v>
      </c>
    </row>
    <row r="103" spans="1:28" x14ac:dyDescent="0.2">
      <c r="A103" t="str">
        <f>A3</f>
        <v>Amphiroa rigida (R)</v>
      </c>
      <c r="B103">
        <f>B24 / (-2 * MAX(B3:AB27)) + 25</f>
        <v>24.957594936708862</v>
      </c>
      <c r="C103">
        <f>C24 / (-2 * MAX(B3:AB27)) + 25</f>
        <v>24.983544303797469</v>
      </c>
      <c r="D103">
        <f>D24 / (-2 * MAX(B3:AB27)) + 25</f>
        <v>24.996202531645569</v>
      </c>
      <c r="E103">
        <f>E24 / (-2 * MAX(B3:AB27)) + 25</f>
        <v>24.983227848101265</v>
      </c>
      <c r="F103">
        <f>F24 / (-2 * MAX(B3:AB27)) + 25</f>
        <v>24.995253164556964</v>
      </c>
      <c r="G103">
        <f>G24 / (-2 * MAX(B3:AB27)) + 25</f>
        <v>24.997468354430382</v>
      </c>
      <c r="H103">
        <f>H24 / (-2 * MAX(B3:AB27)) + 25</f>
        <v>24.992088607594937</v>
      </c>
      <c r="I103">
        <f>I24 / (-2 * MAX(B3:AB27)) + 25</f>
        <v>24.999050632911391</v>
      </c>
      <c r="J103">
        <f>J24 / (-2 * MAX(B3:AB27)) + 25</f>
        <v>24.991139240506328</v>
      </c>
      <c r="K103">
        <f>K24 / (-2 * MAX(B3:AB27)) + 25</f>
        <v>24.999050632911391</v>
      </c>
      <c r="L103">
        <f>L24 / (-2 * MAX(B3:AB27)) + 25</f>
        <v>24.99367088607595</v>
      </c>
      <c r="M103">
        <f>M24 / (-2 * MAX(B3:AB27)) + 25</f>
        <v>24.985759493670887</v>
      </c>
      <c r="N103">
        <f>N24 / (-2 * MAX(B3:AB27)) + 25</f>
        <v>24.996835443037973</v>
      </c>
      <c r="O103">
        <f>O24 / (-2 * MAX(B3:AB27)) + 25</f>
        <v>24.999050632911391</v>
      </c>
      <c r="P103">
        <f>P24 / (-2 * MAX(B3:AB27)) + 25</f>
        <v>25</v>
      </c>
      <c r="Q103">
        <f>Q24 / (-2 * MAX(B3:AB27)) + 25</f>
        <v>25</v>
      </c>
      <c r="R103">
        <f>R24 / (-2 * MAX(B3:AB27)) + 25</f>
        <v>25</v>
      </c>
      <c r="S103">
        <f>S24 / (-2 * MAX(B3:AB27)) + 25</f>
        <v>25</v>
      </c>
      <c r="T103">
        <f>T24 / (-2 * MAX(B3:AB27)) + 25</f>
        <v>25</v>
      </c>
      <c r="U103">
        <f>U24 / (-2 * MAX(B3:AB27)) + 25</f>
        <v>25</v>
      </c>
      <c r="V103">
        <f>V24 / (-2 * MAX(B3:AB27)) + 25</f>
        <v>25</v>
      </c>
      <c r="W103">
        <f>W24 / (-2 * MAX(B3:AB27)) + 25</f>
        <v>25</v>
      </c>
      <c r="X103">
        <f>X24 / (-2 * MAX(B3:AB27)) + 25</f>
        <v>25</v>
      </c>
      <c r="Y103">
        <f>Y24 / (-2 * MAX(B3:AB27)) + 25</f>
        <v>25</v>
      </c>
      <c r="Z103">
        <f>Z24 / (-2 * MAX(B3:AB27)) + 25</f>
        <v>25</v>
      </c>
      <c r="AA103">
        <f>AA24 / (-2 * MAX(B3:AB27)) + 25</f>
        <v>25</v>
      </c>
      <c r="AB103">
        <f>AB24 / (-2 * MAX(B3:AB27)) + 25</f>
        <v>25</v>
      </c>
    </row>
    <row r="104" spans="1:28" x14ac:dyDescent="0.2">
      <c r="A104" t="str">
        <f>A25</f>
        <v>Stypocaulon scoparium (O)</v>
      </c>
      <c r="B104">
        <f>B3 / (2 * MAX(B3:AB27)) + 24</f>
        <v>24.041139240506329</v>
      </c>
      <c r="C104">
        <f>C3 / (2 * MAX(B3:AB27)) + 24</f>
        <v>24.049050632911392</v>
      </c>
      <c r="D104">
        <f>D3 / (2 * MAX(B3:AB27)) + 24</f>
        <v>24.039556962025316</v>
      </c>
      <c r="E104">
        <f>E3 / (2 * MAX(B3:AB27)) + 24</f>
        <v>24.01740506329114</v>
      </c>
      <c r="F104">
        <f>F3 / (2 * MAX(B3:AB27)) + 24</f>
        <v>24.039556962025316</v>
      </c>
      <c r="G104">
        <f>G3 / (2 * MAX(B3:AB27)) + 24</f>
        <v>24.00632911392405</v>
      </c>
      <c r="H104">
        <f>H3 / (2 * MAX(B3:AB27)) + 24</f>
        <v>24.039556962025316</v>
      </c>
      <c r="I104">
        <f>I3 / (2 * MAX(B3:AB27)) + 24</f>
        <v>24.018987341772153</v>
      </c>
      <c r="J104">
        <f>J3 / (2 * MAX(B3:AB27)) + 24</f>
        <v>24.041139240506329</v>
      </c>
      <c r="K104">
        <f>K3 / (2 * MAX(B3:AB27)) + 24</f>
        <v>24.003164556962027</v>
      </c>
      <c r="L104">
        <f>L3 / (2 * MAX(B3:AB27)) + 24</f>
        <v>24.020569620253166</v>
      </c>
      <c r="M104">
        <f>M3 / (2 * MAX(B3:AB27)) + 24</f>
        <v>24.0126582278481</v>
      </c>
      <c r="N104">
        <f>N3 / (2 * MAX(B3:AB27)) + 24</f>
        <v>24.003164556962027</v>
      </c>
      <c r="O104">
        <f>O3 / (2 * MAX(B3:AB27)) + 24</f>
        <v>24</v>
      </c>
      <c r="P104">
        <f>P3 / (2 * MAX(B3:AB27)) + 24</f>
        <v>24.003164556962027</v>
      </c>
      <c r="Q104">
        <f>Q3 / (2 * MAX(B3:AB27)) + 24</f>
        <v>24.026898734177216</v>
      </c>
      <c r="R104">
        <f>R3 / (2 * MAX(B3:AB27)) + 24</f>
        <v>24.015822784810126</v>
      </c>
      <c r="S104">
        <f>S3 / (2 * MAX(B3:AB27)) + 24</f>
        <v>24.015822784810126</v>
      </c>
      <c r="T104">
        <f>T3 / (2 * MAX(B3:AB27)) + 24</f>
        <v>24</v>
      </c>
      <c r="U104">
        <f>U3 / (2 * MAX(B3:AB27)) + 24</f>
        <v>24</v>
      </c>
      <c r="V104">
        <f>V3 / (2 * MAX(B3:AB27)) + 24</f>
        <v>24</v>
      </c>
      <c r="W104">
        <f>W3 / (2 * MAX(B3:AB27)) + 24</f>
        <v>24</v>
      </c>
      <c r="X104">
        <f>X3 / (2 * MAX(B3:AB27)) + 24</f>
        <v>24</v>
      </c>
      <c r="Y104">
        <f>Y3 / (2 * MAX(B3:AB27)) + 24</f>
        <v>24</v>
      </c>
      <c r="Z104">
        <f>Z3 / (2 * MAX(B3:AB27)) + 24</f>
        <v>24</v>
      </c>
      <c r="AA104">
        <f>AA3 / (2 * MAX(B3:AB27)) + 24</f>
        <v>24</v>
      </c>
      <c r="AB104">
        <f>AB3 / (2 * MAX(B3:AB27)) + 24</f>
        <v>24</v>
      </c>
    </row>
    <row r="105" spans="1:28" x14ac:dyDescent="0.2">
      <c r="A105" t="str">
        <f>A27</f>
        <v>Valonia utricularis (C)</v>
      </c>
      <c r="B105">
        <f>B3 / (-2 * MAX(B3:AB27)) + 24</f>
        <v>23.958860759493671</v>
      </c>
      <c r="C105">
        <f>C3 / (-2 * MAX(B3:AB27)) + 24</f>
        <v>23.950949367088608</v>
      </c>
      <c r="D105">
        <f>D3 / (-2 * MAX(B3:AB27)) + 24</f>
        <v>23.960443037974684</v>
      </c>
      <c r="E105">
        <f>E3 / (-2 * MAX(B3:AB27)) + 24</f>
        <v>23.98259493670886</v>
      </c>
      <c r="F105">
        <f>F3 / (-2 * MAX(B3:AB27)) + 24</f>
        <v>23.960443037974684</v>
      </c>
      <c r="G105">
        <f>G3 / (-2 * MAX(B3:AB27)) + 24</f>
        <v>23.99367088607595</v>
      </c>
      <c r="H105">
        <f>H3 / (-2 * MAX(B3:AB27)) + 24</f>
        <v>23.960443037974684</v>
      </c>
      <c r="I105">
        <f>I3 / (-2 * MAX(B3:AB27)) + 24</f>
        <v>23.981012658227847</v>
      </c>
      <c r="J105">
        <f>J3 / (-2 * MAX(B3:AB27)) + 24</f>
        <v>23.958860759493671</v>
      </c>
      <c r="K105">
        <f>K3 / (-2 * MAX(B3:AB27)) + 24</f>
        <v>23.996835443037973</v>
      </c>
      <c r="L105">
        <f>L3 / (-2 * MAX(B3:AB27)) + 24</f>
        <v>23.979430379746834</v>
      </c>
      <c r="M105">
        <f>M3 / (-2 * MAX(B3:AB27)) + 24</f>
        <v>23.9873417721519</v>
      </c>
      <c r="N105">
        <f>N3 / (-2 * MAX(B3:AB27)) + 24</f>
        <v>23.996835443037973</v>
      </c>
      <c r="O105">
        <f>O3 / (-2 * MAX(B3:AB27)) + 24</f>
        <v>24</v>
      </c>
      <c r="P105">
        <f>P3 / (-2 * MAX(B3:AB27)) + 24</f>
        <v>23.996835443037973</v>
      </c>
      <c r="Q105">
        <f>Q3 / (-2 * MAX(B3:AB27)) + 24</f>
        <v>23.973101265822784</v>
      </c>
      <c r="R105">
        <f>R3 / (-2 * MAX(B3:AB27)) + 24</f>
        <v>23.984177215189874</v>
      </c>
      <c r="S105">
        <f>S3 / (-2 * MAX(B3:AB27)) + 24</f>
        <v>23.984177215189874</v>
      </c>
      <c r="T105">
        <f>T3 / (-2 * MAX(B3:AB27)) + 24</f>
        <v>24</v>
      </c>
      <c r="U105">
        <f>U3 / (-2 * MAX(B3:AB27)) + 24</f>
        <v>24</v>
      </c>
      <c r="V105">
        <f>V3 / (-2 * MAX(B3:AB27)) + 24</f>
        <v>24</v>
      </c>
      <c r="W105">
        <f>W3 / (-2 * MAX(B3:AB27)) + 24</f>
        <v>24</v>
      </c>
      <c r="X105">
        <f>X3 / (-2 * MAX(B3:AB27)) + 24</f>
        <v>24</v>
      </c>
      <c r="Y105">
        <f>Y3 / (-2 * MAX(B3:AB27)) + 24</f>
        <v>24</v>
      </c>
      <c r="Z105">
        <f>Z3 / (-2 * MAX(B3:AB27)) + 24</f>
        <v>24</v>
      </c>
      <c r="AA105">
        <f>AA3 / (-2 * MAX(B3:AB27)) + 24</f>
        <v>24</v>
      </c>
      <c r="AB105">
        <f>AB3 / (-2 * MAX(B3:AB27)) + 24</f>
        <v>24</v>
      </c>
    </row>
    <row r="106" spans="1:28" x14ac:dyDescent="0.2">
      <c r="A106" t="str">
        <f>A6</f>
        <v>Jania rubens (R)</v>
      </c>
      <c r="B106">
        <f>B25 / (2 * MAX(B3:AB27)) + 23</f>
        <v>23.025316455696203</v>
      </c>
      <c r="C106">
        <f>C25 / (2 * MAX(B3:AB27)) + 23</f>
        <v>23.039556962025316</v>
      </c>
      <c r="D106">
        <f>D25 / (2 * MAX(B3:AB27)) + 23</f>
        <v>23.004746835443036</v>
      </c>
      <c r="E106">
        <f>E25 / (2 * MAX(B3:AB27)) + 23</f>
        <v>23.018987341772153</v>
      </c>
      <c r="F106">
        <f>F25 / (2 * MAX(B3:AB27)) + 23</f>
        <v>23.001582278481013</v>
      </c>
      <c r="G106">
        <f>G25 / (2 * MAX(B3:AB27)) + 23</f>
        <v>23.003164556962027</v>
      </c>
      <c r="H106">
        <f>H25 / (2 * MAX(B3:AB27)) + 23</f>
        <v>23.000632911392405</v>
      </c>
      <c r="I106">
        <f>I25 / (2 * MAX(B3:AB27)) + 23</f>
        <v>23</v>
      </c>
      <c r="J106">
        <f>J25 / (2 * MAX(B3:AB27)) + 23</f>
        <v>23.007278481012658</v>
      </c>
      <c r="K106">
        <f>K25 / (2 * MAX(B3:AB27)) + 23</f>
        <v>23</v>
      </c>
      <c r="L106">
        <f>L25 / (2 * MAX(B3:AB27)) + 23</f>
        <v>23.00632911392405</v>
      </c>
      <c r="M106">
        <f>M25 / (2 * MAX(B3:AB27)) + 23</f>
        <v>23</v>
      </c>
      <c r="N106">
        <f>N25 / (2 * MAX(B3:AB27)) + 23</f>
        <v>23</v>
      </c>
      <c r="O106">
        <f>O25 / (2 * MAX(B3:AB27)) + 23</f>
        <v>23.015822784810126</v>
      </c>
      <c r="P106">
        <f>P25 / (2 * MAX(B3:AB27)) + 23</f>
        <v>23.00632911392405</v>
      </c>
      <c r="Q106">
        <f>Q25 / (2 * MAX(B3:AB27)) + 23</f>
        <v>23</v>
      </c>
      <c r="R106">
        <f>R25 / (2 * MAX(B3:AB27)) + 23</f>
        <v>23</v>
      </c>
      <c r="S106">
        <f>S25 / (2 * MAX(B3:AB27)) + 23</f>
        <v>23</v>
      </c>
      <c r="T106">
        <f>T25 / (2 * MAX(B3:AB27)) + 23</f>
        <v>23</v>
      </c>
      <c r="U106">
        <f>U25 / (2 * MAX(B3:AB27)) + 23</f>
        <v>23</v>
      </c>
      <c r="V106">
        <f>V25 / (2 * MAX(B3:AB27)) + 23</f>
        <v>23</v>
      </c>
      <c r="W106">
        <f>W25 / (2 * MAX(B3:AB27)) + 23</f>
        <v>23</v>
      </c>
      <c r="X106">
        <f>X25 / (2 * MAX(B3:AB27)) + 23</f>
        <v>23</v>
      </c>
      <c r="Y106">
        <f>Y25 / (2 * MAX(B3:AB27)) + 23</f>
        <v>23</v>
      </c>
      <c r="Z106">
        <f>Z25 / (2 * MAX(B3:AB27)) + 23</f>
        <v>23.004113924050632</v>
      </c>
      <c r="AA106">
        <f>AA25 / (2 * MAX(B3:AB27)) + 23</f>
        <v>23</v>
      </c>
      <c r="AB106">
        <f>AB25 / (2 * MAX(B3:AB27)) + 23</f>
        <v>23</v>
      </c>
    </row>
    <row r="107" spans="1:28" x14ac:dyDescent="0.2">
      <c r="A107" t="str">
        <f>A20</f>
        <v>Padina pavonica (O)</v>
      </c>
      <c r="B107">
        <f>B25 / (-2 * MAX(B3:AB27)) + 23</f>
        <v>22.974683544303797</v>
      </c>
      <c r="C107">
        <f>C25 / (-2 * MAX(B3:AB27)) + 23</f>
        <v>22.960443037974684</v>
      </c>
      <c r="D107">
        <f>D25 / (-2 * MAX(B3:AB27)) + 23</f>
        <v>22.995253164556964</v>
      </c>
      <c r="E107">
        <f>E25 / (-2 * MAX(B3:AB27)) + 23</f>
        <v>22.981012658227847</v>
      </c>
      <c r="F107">
        <f>F25 / (-2 * MAX(B3:AB27)) + 23</f>
        <v>22.998417721518987</v>
      </c>
      <c r="G107">
        <f>G25 / (-2 * MAX(B3:AB27)) + 23</f>
        <v>22.996835443037973</v>
      </c>
      <c r="H107">
        <f>H25 / (-2 * MAX(B3:AB27)) + 23</f>
        <v>22.999367088607595</v>
      </c>
      <c r="I107">
        <f>I25 / (-2 * MAX(B3:AB27)) + 23</f>
        <v>23</v>
      </c>
      <c r="J107">
        <f>J25 / (-2 * MAX(B3:AB27)) + 23</f>
        <v>22.992721518987342</v>
      </c>
      <c r="K107">
        <f>K25 / (-2 * MAX(B3:AB27)) + 23</f>
        <v>23</v>
      </c>
      <c r="L107">
        <f>L25 / (-2 * MAX(B3:AB27)) + 23</f>
        <v>22.99367088607595</v>
      </c>
      <c r="M107">
        <f>M25 / (-2 * MAX(B3:AB27)) + 23</f>
        <v>23</v>
      </c>
      <c r="N107">
        <f>N25 / (-2 * MAX(B3:AB27)) + 23</f>
        <v>23</v>
      </c>
      <c r="O107">
        <f>O25 / (-2 * MAX(B3:AB27)) + 23</f>
        <v>22.984177215189874</v>
      </c>
      <c r="P107">
        <f>P25 / (-2 * MAX(B3:AB27)) + 23</f>
        <v>22.99367088607595</v>
      </c>
      <c r="Q107">
        <f>Q25 / (-2 * MAX(B3:AB27)) + 23</f>
        <v>23</v>
      </c>
      <c r="R107">
        <f>R25 / (-2 * MAX(B3:AB27)) + 23</f>
        <v>23</v>
      </c>
      <c r="S107">
        <f>S25 / (-2 * MAX(B3:AB27)) + 23</f>
        <v>23</v>
      </c>
      <c r="T107">
        <f>T25 / (-2 * MAX(B3:AB27)) + 23</f>
        <v>23</v>
      </c>
      <c r="U107">
        <f>U25 / (-2 * MAX(B3:AB27)) + 23</f>
        <v>23</v>
      </c>
      <c r="V107">
        <f>V25 / (-2 * MAX(B3:AB27)) + 23</f>
        <v>23</v>
      </c>
      <c r="W107">
        <f>W25 / (-2 * MAX(B3:AB27)) + 23</f>
        <v>23</v>
      </c>
      <c r="X107">
        <f>X25 / (-2 * MAX(B3:AB27)) + 23</f>
        <v>23</v>
      </c>
      <c r="Y107">
        <f>Y25 / (-2 * MAX(B3:AB27)) + 23</f>
        <v>23</v>
      </c>
      <c r="Z107">
        <f>Z25 / (-2 * MAX(B3:AB27)) + 23</f>
        <v>22.995886075949368</v>
      </c>
      <c r="AA107">
        <f>AA25 / (-2 * MAX(B3:AB27)) + 23</f>
        <v>23</v>
      </c>
      <c r="AB107">
        <f>AB25 / (-2 * MAX(B3:AB27)) + 23</f>
        <v>23</v>
      </c>
    </row>
    <row r="108" spans="1:28" x14ac:dyDescent="0.2">
      <c r="A108" t="str">
        <f>A8</f>
        <v>Lithophyllum sp. (R)</v>
      </c>
      <c r="B108">
        <f>B27 / (2 * MAX(B3:AB27)) + 22</f>
        <v>22.079113924050635</v>
      </c>
      <c r="C108">
        <f>C27 / (2 * MAX(B3:AB27)) + 22</f>
        <v>22.079113924050635</v>
      </c>
      <c r="D108">
        <f>D27 / (2 * MAX(B3:AB27)) + 22</f>
        <v>22.316455696202532</v>
      </c>
      <c r="E108">
        <f>E27 / (2 * MAX(B3:AB27)) + 22</f>
        <v>22.069620253164558</v>
      </c>
      <c r="F108">
        <f>F27 / (2 * MAX(B3:AB27)) + 22</f>
        <v>22.037974683544302</v>
      </c>
      <c r="G108">
        <f>G27 / (2 * MAX(B3:AB27)) + 22</f>
        <v>22.045886075949365</v>
      </c>
      <c r="H108">
        <f>H27 / (2 * MAX(B3:AB27)) + 22</f>
        <v>22.087025316455698</v>
      </c>
      <c r="I108">
        <f>I27 / (2 * MAX(B3:AB27)) + 22</f>
        <v>22.069620253164558</v>
      </c>
      <c r="J108">
        <f>J27 / (2 * MAX(B3:AB27)) + 22</f>
        <v>22.026898734177216</v>
      </c>
      <c r="K108">
        <f>K27 / (2 * MAX(B3:AB27)) + 22</f>
        <v>22.018987341772153</v>
      </c>
      <c r="L108">
        <f>L27 / (2 * MAX(B3:AB27)) + 22</f>
        <v>22.022151898734176</v>
      </c>
      <c r="M108">
        <f>M27 / (2 * MAX(B3:AB27)) + 22</f>
        <v>22.021518987341771</v>
      </c>
      <c r="N108">
        <f>N27 / (2 * MAX(B3:AB27)) + 22</f>
        <v>22.002531645569618</v>
      </c>
      <c r="O108">
        <f>O27 / (2 * MAX(B3:AB27)) + 22</f>
        <v>22.000949367088609</v>
      </c>
      <c r="P108">
        <f>P27 / (2 * MAX(B3:AB27)) + 22</f>
        <v>22.001582278481013</v>
      </c>
      <c r="Q108">
        <f>Q27 / (2 * MAX(B3:AB27)) + 22</f>
        <v>22.002531645569618</v>
      </c>
      <c r="R108">
        <f>R27 / (2 * MAX(B3:AB27)) + 22</f>
        <v>22.001582278481013</v>
      </c>
      <c r="S108">
        <f>S27 / (2 * MAX(B3:AB27)) + 22</f>
        <v>22.001265822784809</v>
      </c>
      <c r="T108">
        <f>T27 / (2 * MAX(B3:AB27)) + 22</f>
        <v>22</v>
      </c>
      <c r="U108">
        <f>U27 / (2 * MAX(B3:AB27)) + 22</f>
        <v>22</v>
      </c>
      <c r="V108">
        <f>V27 / (2 * MAX(B3:AB27)) + 22</f>
        <v>22</v>
      </c>
      <c r="W108">
        <f>W27 / (2 * MAX(B3:AB27)) + 22</f>
        <v>22.0001582278481</v>
      </c>
      <c r="X108">
        <f>X27 / (2 * MAX(B3:AB27)) + 22</f>
        <v>22.003164556962027</v>
      </c>
      <c r="Y108">
        <f>Y27 / (2 * MAX(B3:AB27)) + 22</f>
        <v>22</v>
      </c>
      <c r="Z108">
        <f>Z27 / (2 * MAX(B3:AB27)) + 22</f>
        <v>22</v>
      </c>
      <c r="AA108">
        <f>AA27 / (2 * MAX(B3:AB27)) + 22</f>
        <v>22</v>
      </c>
      <c r="AB108">
        <f>AB27 / (2 * MAX(B3:AB27)) + 22</f>
        <v>22</v>
      </c>
    </row>
    <row r="109" spans="1:28" x14ac:dyDescent="0.2">
      <c r="A109" t="str">
        <f>A21</f>
        <v>Cystoseira amentacea var. stricta (O)</v>
      </c>
      <c r="B109">
        <f>B27 / (-2 * MAX(B3:AB27)) + 22</f>
        <v>21.920886075949365</v>
      </c>
      <c r="C109">
        <f>C27 / (-2 * MAX(B3:AB27)) + 22</f>
        <v>21.920886075949365</v>
      </c>
      <c r="D109">
        <f>D27 / (-2 * MAX(B3:AB27)) + 22</f>
        <v>21.683544303797468</v>
      </c>
      <c r="E109">
        <f>E27 / (-2 * MAX(B3:AB27)) + 22</f>
        <v>21.930379746835442</v>
      </c>
      <c r="F109">
        <f>F27 / (-2 * MAX(B3:AB27)) + 22</f>
        <v>21.962025316455698</v>
      </c>
      <c r="G109">
        <f>G27 / (-2 * MAX(B3:AB27)) + 22</f>
        <v>21.954113924050635</v>
      </c>
      <c r="H109">
        <f>H27 / (-2 * MAX(B3:AB27)) + 22</f>
        <v>21.912974683544302</v>
      </c>
      <c r="I109">
        <f>I27 / (-2 * MAX(B3:AB27)) + 22</f>
        <v>21.930379746835442</v>
      </c>
      <c r="J109">
        <f>J27 / (-2 * MAX(B3:AB27)) + 22</f>
        <v>21.973101265822784</v>
      </c>
      <c r="K109">
        <f>K27 / (-2 * MAX(B3:AB27)) + 22</f>
        <v>21.981012658227847</v>
      </c>
      <c r="L109">
        <f>L27 / (-2 * MAX(B3:AB27)) + 22</f>
        <v>21.977848101265824</v>
      </c>
      <c r="M109">
        <f>M27 / (-2 * MAX(B3:AB27)) + 22</f>
        <v>21.978481012658229</v>
      </c>
      <c r="N109">
        <f>N27 / (-2 * MAX(B3:AB27)) + 22</f>
        <v>21.997468354430382</v>
      </c>
      <c r="O109">
        <f>O27 / (-2 * MAX(B3:AB27)) + 22</f>
        <v>21.999050632911391</v>
      </c>
      <c r="P109">
        <f>P27 / (-2 * MAX(B3:AB27)) + 22</f>
        <v>21.998417721518987</v>
      </c>
      <c r="Q109">
        <f>Q27 / (-2 * MAX(B3:AB27)) + 22</f>
        <v>21.997468354430382</v>
      </c>
      <c r="R109">
        <f>R27 / (-2 * MAX(B3:AB27)) + 22</f>
        <v>21.998417721518987</v>
      </c>
      <c r="S109">
        <f>S27 / (-2 * MAX(B3:AB27)) + 22</f>
        <v>21.998734177215191</v>
      </c>
      <c r="T109">
        <f>T27 / (-2 * MAX(B3:AB27)) + 22</f>
        <v>22</v>
      </c>
      <c r="U109">
        <f>U27 / (-2 * MAX(B3:AB27)) + 22</f>
        <v>22</v>
      </c>
      <c r="V109">
        <f>V27 / (-2 * MAX(B3:AB27)) + 22</f>
        <v>22</v>
      </c>
      <c r="W109">
        <f>W27 / (-2 * MAX(B3:AB27)) + 22</f>
        <v>21.9998417721519</v>
      </c>
      <c r="X109">
        <f>X27 / (-2 * MAX(B3:AB27)) + 22</f>
        <v>21.996835443037973</v>
      </c>
      <c r="Y109">
        <f>Y27 / (-2 * MAX(B3:AB27)) + 22</f>
        <v>22</v>
      </c>
      <c r="Z109">
        <f>Z27 / (-2 * MAX(B3:AB27)) + 22</f>
        <v>22</v>
      </c>
      <c r="AA109">
        <f>AA27 / (-2 * MAX(B3:AB27)) + 22</f>
        <v>22</v>
      </c>
      <c r="AB109">
        <f>AB27 / (-2 * MAX(B3:AB27)) + 22</f>
        <v>22</v>
      </c>
    </row>
    <row r="110" spans="1:28" x14ac:dyDescent="0.2">
      <c r="A110" t="str">
        <f>A4</f>
        <v>Corallina elongata (R)</v>
      </c>
      <c r="B110">
        <f>B6 / (2 * MAX(B3:AB27)) + 21</f>
        <v>21.329113924050631</v>
      </c>
      <c r="C110">
        <f>C6 / (2 * MAX(B3:AB27)) + 21</f>
        <v>21.268987341772153</v>
      </c>
      <c r="D110">
        <f>D6 / (2 * MAX(B3:AB27)) + 21</f>
        <v>21.341772151898734</v>
      </c>
      <c r="E110">
        <f>E6 / (2 * MAX(B3:AB27)) + 21</f>
        <v>21.367088607594937</v>
      </c>
      <c r="F110">
        <f>F6 / (2 * MAX(B3:AB27)) + 21</f>
        <v>21.126582278481013</v>
      </c>
      <c r="G110">
        <f>G6 / (2 * MAX(B3:AB27)) + 21</f>
        <v>21.284810126582279</v>
      </c>
      <c r="H110">
        <f>H6 / (2 * MAX(B3:AB27)) + 21</f>
        <v>21.055379746835442</v>
      </c>
      <c r="I110">
        <f>I6 / (2 * MAX(B3:AB27)) + 21</f>
        <v>21.096518987341771</v>
      </c>
      <c r="J110">
        <f>J6 / (2 * MAX(B3:AB27)) + 21</f>
        <v>21.101265822784811</v>
      </c>
      <c r="K110">
        <f>K6 / (2 * MAX(B3:AB27)) + 21</f>
        <v>21.034810126582279</v>
      </c>
      <c r="L110">
        <f>L6 / (2 * MAX(B3:AB27)) + 21</f>
        <v>21.063291139240505</v>
      </c>
      <c r="M110">
        <f>M6 / (2 * MAX(B3:AB27)) + 21</f>
        <v>21.094936708860761</v>
      </c>
      <c r="N110">
        <f>N6 / (2 * MAX(B3:AB27)) + 21</f>
        <v>21.01107594936709</v>
      </c>
      <c r="O110">
        <f>O6 / (2 * MAX(B3:AB27)) + 21</f>
        <v>21.028481012658229</v>
      </c>
      <c r="P110">
        <f>P6 / (2 * MAX(B3:AB27)) + 21</f>
        <v>21.047468354430379</v>
      </c>
      <c r="Q110">
        <f>Q6 / (2 * MAX(B3:AB27)) + 21</f>
        <v>21</v>
      </c>
      <c r="R110">
        <f>R6 / (2 * MAX(B3:AB27)) + 21</f>
        <v>21.000949367088609</v>
      </c>
      <c r="S110">
        <f>S6 / (2 * MAX(B3:AB27)) + 21</f>
        <v>21.00632911392405</v>
      </c>
      <c r="T110">
        <f>T6 / (2 * MAX(B3:AB27)) + 21</f>
        <v>21</v>
      </c>
      <c r="U110">
        <f>U6 / (2 * MAX(B3:AB27)) + 21</f>
        <v>21</v>
      </c>
      <c r="V110">
        <f>V6 / (2 * MAX(B3:AB27)) + 21</f>
        <v>21</v>
      </c>
      <c r="W110">
        <f>W6 / (2 * MAX(B3:AB27)) + 21</f>
        <v>21</v>
      </c>
      <c r="X110">
        <f>X6 / (2 * MAX(B3:AB27)) + 21</f>
        <v>21</v>
      </c>
      <c r="Y110">
        <f>Y6 / (2 * MAX(B3:AB27)) + 21</f>
        <v>21</v>
      </c>
      <c r="Z110">
        <f>Z6 / (2 * MAX(B3:AB27)) + 21</f>
        <v>21</v>
      </c>
      <c r="AA110">
        <f>AA6 / (2 * MAX(B3:AB27)) + 21</f>
        <v>21</v>
      </c>
      <c r="AB110">
        <f>AB6 / (2 * MAX(B3:AB27)) + 21</f>
        <v>21</v>
      </c>
    </row>
    <row r="111" spans="1:28" x14ac:dyDescent="0.2">
      <c r="A111" t="str">
        <f>A11</f>
        <v>Phymatolithon cfr lenormandii (R)</v>
      </c>
      <c r="B111">
        <f>B6 / (-2 * MAX(B3:AB27)) + 21</f>
        <v>20.670886075949369</v>
      </c>
      <c r="C111">
        <f>C6 / (-2 * MAX(B3:AB27)) + 21</f>
        <v>20.731012658227847</v>
      </c>
      <c r="D111">
        <f>D6 / (-2 * MAX(B3:AB27)) + 21</f>
        <v>20.658227848101266</v>
      </c>
      <c r="E111">
        <f>E6 / (-2 * MAX(B3:AB27)) + 21</f>
        <v>20.632911392405063</v>
      </c>
      <c r="F111">
        <f>F6 / (-2 * MAX(B3:AB27)) + 21</f>
        <v>20.873417721518987</v>
      </c>
      <c r="G111">
        <f>G6 / (-2 * MAX(B3:AB27)) + 21</f>
        <v>20.715189873417721</v>
      </c>
      <c r="H111">
        <f>H6 / (-2 * MAX(B3:AB27)) + 21</f>
        <v>20.944620253164558</v>
      </c>
      <c r="I111">
        <f>I6 / (-2 * MAX(B3:AB27)) + 21</f>
        <v>20.903481012658229</v>
      </c>
      <c r="J111">
        <f>J6 / (-2 * MAX(B3:AB27)) + 21</f>
        <v>20.898734177215189</v>
      </c>
      <c r="K111">
        <f>K6 / (-2 * MAX(B3:AB27)) + 21</f>
        <v>20.965189873417721</v>
      </c>
      <c r="L111">
        <f>L6 / (-2 * MAX(B3:AB27)) + 21</f>
        <v>20.936708860759495</v>
      </c>
      <c r="M111">
        <f>M6 / (-2 * MAX(B3:AB27)) + 21</f>
        <v>20.905063291139239</v>
      </c>
      <c r="N111">
        <f>N6 / (-2 * MAX(B3:AB27)) + 21</f>
        <v>20.98892405063291</v>
      </c>
      <c r="O111">
        <f>O6 / (-2 * MAX(B3:AB27)) + 21</f>
        <v>20.971518987341771</v>
      </c>
      <c r="P111">
        <f>P6 / (-2 * MAX(B3:AB27)) + 21</f>
        <v>20.952531645569621</v>
      </c>
      <c r="Q111">
        <f>Q6 / (-2 * MAX(B3:AB27)) + 21</f>
        <v>21</v>
      </c>
      <c r="R111">
        <f>R6 / (-2 * MAX(B3:AB27)) + 21</f>
        <v>20.999050632911391</v>
      </c>
      <c r="S111">
        <f>S6 / (-2 * MAX(B3:AB27)) + 21</f>
        <v>20.99367088607595</v>
      </c>
      <c r="T111">
        <f>T6 / (-2 * MAX(B3:AB27)) + 21</f>
        <v>21</v>
      </c>
      <c r="U111">
        <f>U6 / (-2 * MAX(B3:AB27)) + 21</f>
        <v>21</v>
      </c>
      <c r="V111">
        <f>V6 / (-2 * MAX(B3:AB27)) + 21</f>
        <v>21</v>
      </c>
      <c r="W111">
        <f>W6 / (-2 * MAX(B3:AB27)) + 21</f>
        <v>21</v>
      </c>
      <c r="X111">
        <f>X6 / (-2 * MAX(B3:AB27)) + 21</f>
        <v>21</v>
      </c>
      <c r="Y111">
        <f>Y6 / (-2 * MAX(B3:AB27)) + 21</f>
        <v>21</v>
      </c>
      <c r="Z111">
        <f>Z6 / (-2 * MAX(B3:AB27)) + 21</f>
        <v>21</v>
      </c>
      <c r="AA111">
        <f>AA6 / (-2 * MAX(B3:AB27)) + 21</f>
        <v>21</v>
      </c>
      <c r="AB111">
        <f>AB6 / (-2 * MAX(B3:AB27)) + 21</f>
        <v>21</v>
      </c>
    </row>
    <row r="112" spans="1:28" x14ac:dyDescent="0.2">
      <c r="A112" t="str">
        <f>A14</f>
        <v>Peyssonnelia polymorpha (R)</v>
      </c>
      <c r="B112">
        <f>B20 / (2 * MAX(B3:AB27)) + 20</f>
        <v>20.00632911392405</v>
      </c>
      <c r="C112">
        <f>C20 / (2 * MAX(B3:AB27)) + 20</f>
        <v>20.003164556962027</v>
      </c>
      <c r="D112">
        <f>D20 / (2 * MAX(B3:AB27)) + 20</f>
        <v>20.010443037974685</v>
      </c>
      <c r="E112">
        <f>E20 / (2 * MAX(B3:AB27)) + 20</f>
        <v>20.014240506329113</v>
      </c>
      <c r="F112">
        <f>F20 / (2 * MAX(B3:AB27)) + 20</f>
        <v>20.000632911392405</v>
      </c>
      <c r="G112">
        <f>G20 / (2 * MAX(B3:AB27)) + 20</f>
        <v>20.00632911392405</v>
      </c>
      <c r="H112">
        <f>H20 / (2 * MAX(B3:AB27)) + 20</f>
        <v>20.003164556962027</v>
      </c>
      <c r="I112">
        <f>I20 / (2 * MAX(B3:AB27)) + 20</f>
        <v>20</v>
      </c>
      <c r="J112">
        <f>J20 / (2 * MAX(B3:AB27)) + 20</f>
        <v>20.003164556962027</v>
      </c>
      <c r="K112">
        <f>K20 / (2 * MAX(B3:AB27)) + 20</f>
        <v>20.000316455696204</v>
      </c>
      <c r="L112">
        <f>L20 / (2 * MAX(B3:AB27)) + 20</f>
        <v>20.01107594936709</v>
      </c>
      <c r="M112">
        <f>M20 / (2 * MAX(B3:AB27)) + 20</f>
        <v>20.014240506329113</v>
      </c>
      <c r="N112">
        <f>N20 / (2 * MAX(B3:AB27)) + 20</f>
        <v>20.000316455696204</v>
      </c>
      <c r="O112">
        <f>O20 / (2 * MAX(B3:AB27)) + 20</f>
        <v>20</v>
      </c>
      <c r="P112">
        <f>P20 / (2 * MAX(B3:AB27)) + 20</f>
        <v>20.000316455696204</v>
      </c>
      <c r="Q112">
        <f>Q20 / (2 * MAX(B3:AB27)) + 20</f>
        <v>20</v>
      </c>
      <c r="R112">
        <f>R20 / (2 * MAX(B3:AB27)) + 20</f>
        <v>20</v>
      </c>
      <c r="S112">
        <f>S20 / (2 * MAX(B3:AB27)) + 20</f>
        <v>20</v>
      </c>
      <c r="T112">
        <f>T20 / (2 * MAX(B3:AB27)) + 20</f>
        <v>20</v>
      </c>
      <c r="U112">
        <f>U20 / (2 * MAX(B3:AB27)) + 20</f>
        <v>20</v>
      </c>
      <c r="V112">
        <f>V20 / (2 * MAX(B3:AB27)) + 20</f>
        <v>20</v>
      </c>
      <c r="W112">
        <f>W20 / (2 * MAX(B3:AB27)) + 20</f>
        <v>20</v>
      </c>
      <c r="X112">
        <f>X20 / (2 * MAX(B3:AB27)) + 20</f>
        <v>20</v>
      </c>
      <c r="Y112">
        <f>Y20 / (2 * MAX(B3:AB27)) + 20</f>
        <v>20</v>
      </c>
      <c r="Z112">
        <f>Z20 / (2 * MAX(B3:AB27)) + 20</f>
        <v>20</v>
      </c>
      <c r="AA112">
        <f>AA20 / (2 * MAX(B3:AB27)) + 20</f>
        <v>20</v>
      </c>
      <c r="AB112">
        <f>AB20 / (2 * MAX(B3:AB27)) + 20</f>
        <v>20</v>
      </c>
    </row>
    <row r="113" spans="1:28" x14ac:dyDescent="0.2">
      <c r="A113" t="str">
        <f>A10</f>
        <v>Neogoniolithon brassica-florida (R)</v>
      </c>
      <c r="B113">
        <f>B20 / (-2 * MAX(B3:AB27)) + 20</f>
        <v>19.99367088607595</v>
      </c>
      <c r="C113">
        <f>C20 / (-2 * MAX(B3:AB27)) + 20</f>
        <v>19.996835443037973</v>
      </c>
      <c r="D113">
        <f>D20 / (-2 * MAX(B3:AB27)) + 20</f>
        <v>19.989556962025315</v>
      </c>
      <c r="E113">
        <f>E20 / (-2 * MAX(B3:AB27)) + 20</f>
        <v>19.985759493670887</v>
      </c>
      <c r="F113">
        <f>F20 / (-2 * MAX(B3:AB27)) + 20</f>
        <v>19.999367088607595</v>
      </c>
      <c r="G113">
        <f>G20 / (-2 * MAX(B3:AB27)) + 20</f>
        <v>19.99367088607595</v>
      </c>
      <c r="H113">
        <f>H20 / (-2 * MAX(B3:AB27)) + 20</f>
        <v>19.996835443037973</v>
      </c>
      <c r="I113">
        <f>I20 / (-2 * MAX(B3:AB27)) + 20</f>
        <v>20</v>
      </c>
      <c r="J113">
        <f>J20 / (-2 * MAX(B3:AB27)) + 20</f>
        <v>19.996835443037973</v>
      </c>
      <c r="K113">
        <f>K20 / (-2 * MAX(B3:AB27)) + 20</f>
        <v>19.999683544303796</v>
      </c>
      <c r="L113">
        <f>L20 / (-2 * MAX(B3:AB27)) + 20</f>
        <v>19.98892405063291</v>
      </c>
      <c r="M113">
        <f>M20 / (-2 * MAX(B3:AB27)) + 20</f>
        <v>19.985759493670887</v>
      </c>
      <c r="N113">
        <f>N20 / (-2 * MAX(B3:AB27)) + 20</f>
        <v>19.999683544303796</v>
      </c>
      <c r="O113">
        <f>O20 / (-2 * MAX(B3:AB27)) + 20</f>
        <v>20</v>
      </c>
      <c r="P113">
        <f>P20 / (-2 * MAX(B3:AB27)) + 20</f>
        <v>19.999683544303796</v>
      </c>
      <c r="Q113">
        <f>Q20 / (-2 * MAX(B3:AB27)) + 20</f>
        <v>20</v>
      </c>
      <c r="R113">
        <f>R20 / (-2 * MAX(B3:AB27)) + 20</f>
        <v>20</v>
      </c>
      <c r="S113">
        <f>S20 / (-2 * MAX(B3:AB27)) + 20</f>
        <v>20</v>
      </c>
      <c r="T113">
        <f>T20 / (-2 * MAX(B3:AB27)) + 20</f>
        <v>20</v>
      </c>
      <c r="U113">
        <f>U20 / (-2 * MAX(B3:AB27)) + 20</f>
        <v>20</v>
      </c>
      <c r="V113">
        <f>V20 / (-2 * MAX(B3:AB27)) + 20</f>
        <v>20</v>
      </c>
      <c r="W113">
        <f>W20 / (-2 * MAX(B3:AB27)) + 20</f>
        <v>20</v>
      </c>
      <c r="X113">
        <f>X20 / (-2 * MAX(B3:AB27)) + 20</f>
        <v>20</v>
      </c>
      <c r="Y113">
        <f>Y20 / (-2 * MAX(B3:AB27)) + 20</f>
        <v>20</v>
      </c>
      <c r="Z113">
        <f>Z20 / (-2 * MAX(B3:AB27)) + 20</f>
        <v>20</v>
      </c>
      <c r="AA113">
        <f>AA20 / (-2 * MAX(B3:AB27)) + 20</f>
        <v>20</v>
      </c>
      <c r="AB113">
        <f>AB20 / (-2 * MAX(B3:AB27)) + 20</f>
        <v>20</v>
      </c>
    </row>
    <row r="114" spans="1:28" x14ac:dyDescent="0.2">
      <c r="A114" t="str">
        <f>A9</f>
        <v>Mesophyllum sp. (R)</v>
      </c>
      <c r="B114">
        <f>B8 / (2 * MAX(B3:AB27)) + 19</f>
        <v>19.01107594936709</v>
      </c>
      <c r="C114">
        <f>C8 / (2 * MAX(B3:AB27)) + 19</f>
        <v>19.00632911392405</v>
      </c>
      <c r="D114">
        <f>D8 / (2 * MAX(B3:AB27)) + 19</f>
        <v>19.01740506329114</v>
      </c>
      <c r="E114">
        <f>E8 / (2 * MAX(B3:AB27)) + 19</f>
        <v>19.005379746835445</v>
      </c>
      <c r="F114">
        <f>F8 / (2 * MAX(B3:AB27)) + 19</f>
        <v>19.028481012658229</v>
      </c>
      <c r="G114">
        <f>G8 / (2 * MAX(B3:AB27)) + 19</f>
        <v>19</v>
      </c>
      <c r="H114">
        <f>H8 / (2 * MAX(B3:AB27)) + 19</f>
        <v>19</v>
      </c>
      <c r="I114">
        <f>I8 / (2 * MAX(B3:AB27)) + 19</f>
        <v>19</v>
      </c>
      <c r="J114">
        <f>J8 / (2 * MAX(B3:AB27)) + 19</f>
        <v>19.007911392405063</v>
      </c>
      <c r="K114">
        <f>K8 / (2 * MAX(B3:AB27)) + 19</f>
        <v>19</v>
      </c>
      <c r="L114">
        <f>L8 / (2 * MAX(B3:AB27)) + 19</f>
        <v>19</v>
      </c>
      <c r="M114">
        <f>M8 / (2 * MAX(B3:AB27)) + 19</f>
        <v>19</v>
      </c>
      <c r="N114">
        <f>N8 / (2 * MAX(B3:AB27)) + 19</f>
        <v>19</v>
      </c>
      <c r="O114">
        <f>O8 / (2 * MAX(B3:AB27)) + 19</f>
        <v>19</v>
      </c>
      <c r="P114">
        <f>P8 / (2 * MAX(B3:AB27)) + 19</f>
        <v>19</v>
      </c>
      <c r="Q114">
        <f>Q8 / (2 * MAX(B3:AB27)) + 19</f>
        <v>19</v>
      </c>
      <c r="R114">
        <f>R8 / (2 * MAX(B3:AB27)) + 19</f>
        <v>19</v>
      </c>
      <c r="S114">
        <f>S8 / (2 * MAX(B3:AB27)) + 19</f>
        <v>19</v>
      </c>
      <c r="T114">
        <f>T8 / (2 * MAX(B3:AB27)) + 19</f>
        <v>19</v>
      </c>
      <c r="U114">
        <f>U8 / (2 * MAX(B3:AB27)) + 19</f>
        <v>19</v>
      </c>
      <c r="V114">
        <f>V8 / (2 * MAX(B3:AB27)) + 19</f>
        <v>19</v>
      </c>
      <c r="W114">
        <f>W8 / (2 * MAX(B3:AB27)) + 19</f>
        <v>19</v>
      </c>
      <c r="X114">
        <f>X8 / (2 * MAX(B3:AB27)) + 19</f>
        <v>19</v>
      </c>
      <c r="Y114">
        <f>Y8 / (2 * MAX(B3:AB27)) + 19</f>
        <v>19</v>
      </c>
      <c r="Z114">
        <f>Z8 / (2 * MAX(B3:AB27)) + 19</f>
        <v>19</v>
      </c>
      <c r="AA114">
        <f>AA8 / (2 * MAX(B3:AB27)) + 19</f>
        <v>19</v>
      </c>
      <c r="AB114">
        <f>AB8 / (2 * MAX(B3:AB27)) + 19</f>
        <v>19</v>
      </c>
    </row>
    <row r="115" spans="1:28" x14ac:dyDescent="0.2">
      <c r="A115" t="str">
        <f>A15</f>
        <v>Peyssonnelia rosa-marina (R)</v>
      </c>
      <c r="B115">
        <f>B8 / (-2 * MAX(B3:AB27)) + 19</f>
        <v>18.98892405063291</v>
      </c>
      <c r="C115">
        <f>C8 / (-2 * MAX(B3:AB27)) + 19</f>
        <v>18.99367088607595</v>
      </c>
      <c r="D115">
        <f>D8 / (-2 * MAX(B3:AB27)) + 19</f>
        <v>18.98259493670886</v>
      </c>
      <c r="E115">
        <f>E8 / (-2 * MAX(B3:AB27)) + 19</f>
        <v>18.994620253164555</v>
      </c>
      <c r="F115">
        <f>F8 / (-2 * MAX(B3:AB27)) + 19</f>
        <v>18.971518987341771</v>
      </c>
      <c r="G115">
        <f>G8 / (-2 * MAX(B3:AB27)) + 19</f>
        <v>19</v>
      </c>
      <c r="H115">
        <f>H8 / (-2 * MAX(B3:AB27)) + 19</f>
        <v>19</v>
      </c>
      <c r="I115">
        <f>I8 / (-2 * MAX(B3:AB27)) + 19</f>
        <v>19</v>
      </c>
      <c r="J115">
        <f>J8 / (-2 * MAX(B3:AB27)) + 19</f>
        <v>18.992088607594937</v>
      </c>
      <c r="K115">
        <f>K8 / (-2 * MAX(B3:AB27)) + 19</f>
        <v>19</v>
      </c>
      <c r="L115">
        <f>L8 / (-2 * MAX(B3:AB27)) + 19</f>
        <v>19</v>
      </c>
      <c r="M115">
        <f>M8 / (-2 * MAX(B3:AB27)) + 19</f>
        <v>19</v>
      </c>
      <c r="N115">
        <f>N8 / (-2 * MAX(B3:AB27)) + 19</f>
        <v>19</v>
      </c>
      <c r="O115">
        <f>O8 / (-2 * MAX(B3:AB27)) + 19</f>
        <v>19</v>
      </c>
      <c r="P115">
        <f>P8 / (-2 * MAX(B3:AB27)) + 19</f>
        <v>19</v>
      </c>
      <c r="Q115">
        <f>Q8 / (-2 * MAX(B3:AB27)) + 19</f>
        <v>19</v>
      </c>
      <c r="R115">
        <f>R8 / (-2 * MAX(B3:AB27)) + 19</f>
        <v>19</v>
      </c>
      <c r="S115">
        <f>S8 / (-2 * MAX(B3:AB27)) + 19</f>
        <v>19</v>
      </c>
      <c r="T115">
        <f>T8 / (-2 * MAX(B3:AB27)) + 19</f>
        <v>19</v>
      </c>
      <c r="U115">
        <f>U8 / (-2 * MAX(B3:AB27)) + 19</f>
        <v>19</v>
      </c>
      <c r="V115">
        <f>V8 / (-2 * MAX(B3:AB27)) + 19</f>
        <v>19</v>
      </c>
      <c r="W115">
        <f>W8 / (-2 * MAX(B3:AB27)) + 19</f>
        <v>19</v>
      </c>
      <c r="X115">
        <f>X8 / (-2 * MAX(B3:AB27)) + 19</f>
        <v>19</v>
      </c>
      <c r="Y115">
        <f>Y8 / (-2 * MAX(B3:AB27)) + 19</f>
        <v>19</v>
      </c>
      <c r="Z115">
        <f>Z8 / (-2 * MAX(B3:AB27)) + 19</f>
        <v>19</v>
      </c>
      <c r="AA115">
        <f>AA8 / (-2 * MAX(B3:AB27)) + 19</f>
        <v>19</v>
      </c>
      <c r="AB115">
        <f>AB8 / (-2 * MAX(B3:AB27)) + 19</f>
        <v>19</v>
      </c>
    </row>
    <row r="116" spans="1:28" x14ac:dyDescent="0.2">
      <c r="A116" t="str">
        <f>A19</f>
        <v>Lobophora variegata (O)</v>
      </c>
      <c r="B116">
        <f>B21 / (2 * MAX(B3:AB27)) + 18</f>
        <v>18</v>
      </c>
      <c r="C116">
        <f>C21 / (2 * MAX(B3:AB27)) + 18</f>
        <v>18</v>
      </c>
      <c r="D116">
        <f>D21 / (2 * MAX(B3:AB27)) + 18</f>
        <v>18</v>
      </c>
      <c r="E116">
        <f>E21 / (2 * MAX(B3:AB27)) + 18</f>
        <v>18.0126582278481</v>
      </c>
      <c r="F116">
        <f>F21 / (2 * MAX(B3:AB27)) + 18</f>
        <v>18</v>
      </c>
      <c r="G116">
        <f>G21 / (2 * MAX(B3:AB27)) + 18</f>
        <v>18.033227848101266</v>
      </c>
      <c r="H116">
        <f>H21 / (2 * MAX(B3:AB27)) + 18</f>
        <v>18</v>
      </c>
      <c r="I116">
        <f>I21 / (2 * MAX(B3:AB27)) + 18</f>
        <v>18</v>
      </c>
      <c r="J116">
        <f>J21 / (2 * MAX(B3:AB27)) + 18</f>
        <v>18</v>
      </c>
      <c r="K116">
        <f>K21 / (2 * MAX(B3:AB27)) + 18</f>
        <v>18</v>
      </c>
      <c r="L116">
        <f>L21 / (2 * MAX(B3:AB27)) + 18</f>
        <v>18</v>
      </c>
      <c r="M116">
        <f>M21 / (2 * MAX(B3:AB27)) + 18</f>
        <v>18</v>
      </c>
      <c r="N116">
        <f>N21 / (2 * MAX(B3:AB27)) + 18</f>
        <v>18</v>
      </c>
      <c r="O116">
        <f>O21 / (2 * MAX(B3:AB27)) + 18</f>
        <v>18</v>
      </c>
      <c r="P116">
        <f>P21 / (2 * MAX(B3:AB27)) + 18</f>
        <v>18</v>
      </c>
      <c r="Q116">
        <f>Q21 / (2 * MAX(B3:AB27)) + 18</f>
        <v>18</v>
      </c>
      <c r="R116">
        <f>R21 / (2 * MAX(B3:AB27)) + 18</f>
        <v>18</v>
      </c>
      <c r="S116">
        <f>S21 / (2 * MAX(B3:AB27)) + 18</f>
        <v>18</v>
      </c>
      <c r="T116">
        <f>T21 / (2 * MAX(B3:AB27)) + 18</f>
        <v>18</v>
      </c>
      <c r="U116">
        <f>U21 / (2 * MAX(B3:AB27)) + 18</f>
        <v>18</v>
      </c>
      <c r="V116">
        <f>V21 / (2 * MAX(B3:AB27)) + 18</f>
        <v>18</v>
      </c>
      <c r="W116">
        <f>W21 / (2 * MAX(B3:AB27)) + 18</f>
        <v>18</v>
      </c>
      <c r="X116">
        <f>X21 / (2 * MAX(B3:AB27)) + 18</f>
        <v>18</v>
      </c>
      <c r="Y116">
        <f>Y21 / (2 * MAX(B3:AB27)) + 18</f>
        <v>18</v>
      </c>
      <c r="Z116">
        <f>Z21 / (2 * MAX(B3:AB27)) + 18</f>
        <v>18</v>
      </c>
      <c r="AA116">
        <f>AA21 / (2 * MAX(B3:AB27)) + 18</f>
        <v>18</v>
      </c>
      <c r="AB116">
        <f>AB21 / (2 * MAX(B3:AB27)) + 18</f>
        <v>18</v>
      </c>
    </row>
    <row r="117" spans="1:28" x14ac:dyDescent="0.2">
      <c r="A117" t="str">
        <f>A7</f>
        <v>Lithophyllum incrustans (R)</v>
      </c>
      <c r="B117">
        <f>B21 / (-2 * MAX(B3:AB27)) + 18</f>
        <v>18</v>
      </c>
      <c r="C117">
        <f>C21 / (-2 * MAX(B3:AB27)) + 18</f>
        <v>18</v>
      </c>
      <c r="D117">
        <f>D21 / (-2 * MAX(B3:AB27)) + 18</f>
        <v>18</v>
      </c>
      <c r="E117">
        <f>E21 / (-2 * MAX(B3:AB27)) + 18</f>
        <v>17.9873417721519</v>
      </c>
      <c r="F117">
        <f>F21 / (-2 * MAX(B3:AB27)) + 18</f>
        <v>18</v>
      </c>
      <c r="G117">
        <f>G21 / (-2 * MAX(B3:AB27)) + 18</f>
        <v>17.966772151898734</v>
      </c>
      <c r="H117">
        <f>H21 / (-2 * MAX(B3:AB27)) + 18</f>
        <v>18</v>
      </c>
      <c r="I117">
        <f>I21 / (-2 * MAX(B3:AB27)) + 18</f>
        <v>18</v>
      </c>
      <c r="J117">
        <f>J21 / (-2 * MAX(B3:AB27)) + 18</f>
        <v>18</v>
      </c>
      <c r="K117">
        <f>K21 / (-2 * MAX(B3:AB27)) + 18</f>
        <v>18</v>
      </c>
      <c r="L117">
        <f>L21 / (-2 * MAX(B3:AB27)) + 18</f>
        <v>18</v>
      </c>
      <c r="M117">
        <f>M21 / (-2 * MAX(B3:AB27)) + 18</f>
        <v>18</v>
      </c>
      <c r="N117">
        <f>N21 / (-2 * MAX(B3:AB27)) + 18</f>
        <v>18</v>
      </c>
      <c r="O117">
        <f>O21 / (-2 * MAX(B3:AB27)) + 18</f>
        <v>18</v>
      </c>
      <c r="P117">
        <f>P21 / (-2 * MAX(B3:AB27)) + 18</f>
        <v>18</v>
      </c>
      <c r="Q117">
        <f>Q21 / (-2 * MAX(B3:AB27)) + 18</f>
        <v>18</v>
      </c>
      <c r="R117">
        <f>R21 / (-2 * MAX(B3:AB27)) + 18</f>
        <v>18</v>
      </c>
      <c r="S117">
        <f>S21 / (-2 * MAX(B3:AB27)) + 18</f>
        <v>18</v>
      </c>
      <c r="T117">
        <f>T21 / (-2 * MAX(B3:AB27)) + 18</f>
        <v>18</v>
      </c>
      <c r="U117">
        <f>U21 / (-2 * MAX(B3:AB27)) + 18</f>
        <v>18</v>
      </c>
      <c r="V117">
        <f>V21 / (-2 * MAX(B3:AB27)) + 18</f>
        <v>18</v>
      </c>
      <c r="W117">
        <f>W21 / (-2 * MAX(B3:AB27)) + 18</f>
        <v>18</v>
      </c>
      <c r="X117">
        <f>X21 / (-2 * MAX(B3:AB27)) + 18</f>
        <v>18</v>
      </c>
      <c r="Y117">
        <f>Y21 / (-2 * MAX(B3:AB27)) + 18</f>
        <v>18</v>
      </c>
      <c r="Z117">
        <f>Z21 / (-2 * MAX(B3:AB27)) + 18</f>
        <v>18</v>
      </c>
      <c r="AA117">
        <f>AA21 / (-2 * MAX(B3:AB27)) + 18</f>
        <v>18</v>
      </c>
      <c r="AB117">
        <f>AB21 / (-2 * MAX(B3:AB27)) + 18</f>
        <v>18</v>
      </c>
    </row>
    <row r="118" spans="1:28" x14ac:dyDescent="0.2">
      <c r="A118" t="str">
        <f>A5</f>
        <v>Hydrolithon cruciatum (R)</v>
      </c>
      <c r="B118">
        <f>B4 / (2 * MAX(B3:AB27)) + 17</f>
        <v>17</v>
      </c>
      <c r="C118">
        <f>C4 / (2 * MAX(B3:AB27)) + 17</f>
        <v>17.001582278481013</v>
      </c>
      <c r="D118">
        <f>D4 / (2 * MAX(B3:AB27)) + 17</f>
        <v>17.0001582278481</v>
      </c>
      <c r="E118">
        <f>E4 / (2 * MAX(B3:AB27)) + 17</f>
        <v>17</v>
      </c>
      <c r="F118">
        <f>F4 / (2 * MAX(B3:AB27)) + 17</f>
        <v>17</v>
      </c>
      <c r="G118">
        <f>G4 / (2 * MAX(B3:AB27)) + 17</f>
        <v>17</v>
      </c>
      <c r="H118">
        <f>H4 / (2 * MAX(B3:AB27)) + 17</f>
        <v>17.000949367088609</v>
      </c>
      <c r="I118">
        <f>I4 / (2 * MAX(B3:AB27)) + 17</f>
        <v>17.050632911392405</v>
      </c>
      <c r="J118">
        <f>J4 / (2 * MAX(B3:AB27)) + 17</f>
        <v>17</v>
      </c>
      <c r="K118">
        <f>K4 / (2 * MAX(B3:AB27)) + 17</f>
        <v>17</v>
      </c>
      <c r="L118">
        <f>L4 / (2 * MAX(B3:AB27)) + 17</f>
        <v>17</v>
      </c>
      <c r="M118">
        <f>M4 / (2 * MAX(B3:AB27)) + 17</f>
        <v>17</v>
      </c>
      <c r="N118">
        <f>N4 / (2 * MAX(B3:AB27)) + 17</f>
        <v>17</v>
      </c>
      <c r="O118">
        <f>O4 / (2 * MAX(B3:AB27)) + 17</f>
        <v>17</v>
      </c>
      <c r="P118">
        <f>P4 / (2 * MAX(B3:AB27)) + 17</f>
        <v>17</v>
      </c>
      <c r="Q118">
        <f>Q4 / (2 * MAX(B3:AB27)) + 17</f>
        <v>17.004746835443036</v>
      </c>
      <c r="R118">
        <f>R4 / (2 * MAX(B3:AB27)) + 17</f>
        <v>17.007911392405063</v>
      </c>
      <c r="S118">
        <f>S4 / (2 * MAX(B3:AB27)) + 17</f>
        <v>17</v>
      </c>
      <c r="T118">
        <f>T4 / (2 * MAX(B3:AB27)) + 17</f>
        <v>17</v>
      </c>
      <c r="U118">
        <f>U4 / (2 * MAX(B3:AB27)) + 17</f>
        <v>17</v>
      </c>
      <c r="V118">
        <f>V4 / (2 * MAX(B3:AB27)) + 17</f>
        <v>17</v>
      </c>
      <c r="W118">
        <f>W4 / (2 * MAX(B3:AB27)) + 17</f>
        <v>17</v>
      </c>
      <c r="X118">
        <f>X4 / (2 * MAX(B3:AB27)) + 17</f>
        <v>17</v>
      </c>
      <c r="Y118">
        <f>Y4 / (2 * MAX(B3:AB27)) + 17</f>
        <v>17</v>
      </c>
      <c r="Z118">
        <f>Z4 / (2 * MAX(B3:AB27)) + 17</f>
        <v>17</v>
      </c>
      <c r="AA118">
        <f>AA4 / (2 * MAX(B3:AB27)) + 17</f>
        <v>17</v>
      </c>
      <c r="AB118">
        <f>AB4 / (2 * MAX(B3:AB27)) + 17</f>
        <v>17</v>
      </c>
    </row>
    <row r="119" spans="1:28" x14ac:dyDescent="0.2">
      <c r="A119" t="str">
        <f>A26</f>
        <v>Flabellia petiolata (C)</v>
      </c>
      <c r="B119">
        <f>B4 / (-2 * MAX(B3:AB27)) + 17</f>
        <v>17</v>
      </c>
      <c r="C119">
        <f>C4 / (-2 * MAX(B3:AB27)) + 17</f>
        <v>16.998417721518987</v>
      </c>
      <c r="D119">
        <f>D4 / (-2 * MAX(B3:AB27)) + 17</f>
        <v>16.9998417721519</v>
      </c>
      <c r="E119">
        <f>E4 / (-2 * MAX(B3:AB27)) + 17</f>
        <v>17</v>
      </c>
      <c r="F119">
        <f>F4 / (-2 * MAX(B3:AB27)) + 17</f>
        <v>17</v>
      </c>
      <c r="G119">
        <f>G4 / (-2 * MAX(B3:AB27)) + 17</f>
        <v>17</v>
      </c>
      <c r="H119">
        <f>H4 / (-2 * MAX(B3:AB27)) + 17</f>
        <v>16.999050632911391</v>
      </c>
      <c r="I119">
        <f>I4 / (-2 * MAX(B3:AB27)) + 17</f>
        <v>16.949367088607595</v>
      </c>
      <c r="J119">
        <f>J4 / (-2 * MAX(B3:AB27)) + 17</f>
        <v>17</v>
      </c>
      <c r="K119">
        <f>K4 / (-2 * MAX(B3:AB27)) + 17</f>
        <v>17</v>
      </c>
      <c r="L119">
        <f>L4 / (-2 * MAX(B3:AB27)) + 17</f>
        <v>17</v>
      </c>
      <c r="M119">
        <f>M4 / (-2 * MAX(B3:AB27)) + 17</f>
        <v>17</v>
      </c>
      <c r="N119">
        <f>N4 / (-2 * MAX(B3:AB27)) + 17</f>
        <v>17</v>
      </c>
      <c r="O119">
        <f>O4 / (-2 * MAX(B3:AB27)) + 17</f>
        <v>17</v>
      </c>
      <c r="P119">
        <f>P4 / (-2 * MAX(B3:AB27)) + 17</f>
        <v>17</v>
      </c>
      <c r="Q119">
        <f>Q4 / (-2 * MAX(B3:AB27)) + 17</f>
        <v>16.995253164556964</v>
      </c>
      <c r="R119">
        <f>R4 / (-2 * MAX(B3:AB27)) + 17</f>
        <v>16.992088607594937</v>
      </c>
      <c r="S119">
        <f>S4 / (-2 * MAX(B3:AB27)) + 17</f>
        <v>17</v>
      </c>
      <c r="T119">
        <f>T4 / (-2 * MAX(B3:AB27)) + 17</f>
        <v>17</v>
      </c>
      <c r="U119">
        <f>U4 / (-2 * MAX(B3:AB27)) + 17</f>
        <v>17</v>
      </c>
      <c r="V119">
        <f>V4 / (-2 * MAX(B3:AB27)) + 17</f>
        <v>17</v>
      </c>
      <c r="W119">
        <f>W4 / (-2 * MAX(B3:AB27)) + 17</f>
        <v>17</v>
      </c>
      <c r="X119">
        <f>X4 / (-2 * MAX(B3:AB27)) + 17</f>
        <v>17</v>
      </c>
      <c r="Y119">
        <f>Y4 / (-2 * MAX(B3:AB27)) + 17</f>
        <v>17</v>
      </c>
      <c r="Z119">
        <f>Z4 / (-2 * MAX(B3:AB27)) + 17</f>
        <v>17</v>
      </c>
      <c r="AA119">
        <f>AA4 / (-2 * MAX(B3:AB27)) + 17</f>
        <v>17</v>
      </c>
      <c r="AB119">
        <f>AB4 / (-2 * MAX(B3:AB27)) + 17</f>
        <v>17</v>
      </c>
    </row>
    <row r="120" spans="1:28" x14ac:dyDescent="0.2">
      <c r="A120" t="str">
        <f>A16</f>
        <v>Peyssonnelia squamaria (R)</v>
      </c>
      <c r="B120">
        <f>B11 / (2 * MAX(B3:AB27)) + 16</f>
        <v>16.037341772151898</v>
      </c>
      <c r="C120">
        <f>C11 / (2 * MAX(B3:AB27)) + 16</f>
        <v>16.013607594936708</v>
      </c>
      <c r="D120">
        <f>D11 / (2 * MAX(B3:AB27)) + 16</f>
        <v>16.047468354430379</v>
      </c>
      <c r="E120">
        <f>E11 / (2 * MAX(B3:AB27)) + 16</f>
        <v>16</v>
      </c>
      <c r="F120">
        <f>F11 / (2 * MAX(B3:AB27)) + 16</f>
        <v>16.001582278481013</v>
      </c>
      <c r="G120">
        <f>G11 / (2 * MAX(B3:AB27)) + 16</f>
        <v>16.037974683544302</v>
      </c>
      <c r="H120">
        <f>H11 / (2 * MAX(B3:AB27)) + 16</f>
        <v>16.023734177215189</v>
      </c>
      <c r="I120">
        <f>I11 / (2 * MAX(B3:AB27)) + 16</f>
        <v>16.060126582278482</v>
      </c>
      <c r="J120">
        <f>J11 / (2 * MAX(B3:AB27)) + 16</f>
        <v>16</v>
      </c>
      <c r="K120">
        <f>K11 / (2 * MAX(B3:AB27)) + 16</f>
        <v>16</v>
      </c>
      <c r="L120">
        <f>L11 / (2 * MAX(B3:AB27)) + 16</f>
        <v>16.009493670886076</v>
      </c>
      <c r="M120">
        <f>M11 / (2 * MAX(B3:AB27)) + 16</f>
        <v>16</v>
      </c>
      <c r="N120">
        <f>N11 / (2 * MAX(B3:AB27)) + 16</f>
        <v>16</v>
      </c>
      <c r="O120">
        <f>O11 / (2 * MAX(B3:AB27)) + 16</f>
        <v>16</v>
      </c>
      <c r="P120">
        <f>P11 / (2 * MAX(B3:AB27)) + 16</f>
        <v>16.01107594936709</v>
      </c>
      <c r="Q120">
        <f>Q11 / (2 * MAX(B3:AB27)) + 16</f>
        <v>16.025316455696203</v>
      </c>
      <c r="R120">
        <f>R11 / (2 * MAX(B3:AB27)) + 16</f>
        <v>16.018987341772153</v>
      </c>
      <c r="S120">
        <f>S11 / (2 * MAX(B3:AB27)) + 16</f>
        <v>16.018987341772153</v>
      </c>
      <c r="T120">
        <f>T11 / (2 * MAX(B3:AB27)) + 16</f>
        <v>16</v>
      </c>
      <c r="U120">
        <f>U11 / (2 * MAX(B3:AB27)) + 16</f>
        <v>16</v>
      </c>
      <c r="V120">
        <f>V11 / (2 * MAX(B3:AB27)) + 16</f>
        <v>16</v>
      </c>
      <c r="W120">
        <f>W11 / (2 * MAX(B3:AB27)) + 16</f>
        <v>16</v>
      </c>
      <c r="X120">
        <f>X11 / (2 * MAX(B3:AB27)) + 16</f>
        <v>16</v>
      </c>
      <c r="Y120">
        <f>Y11 / (2 * MAX(B3:AB27)) + 16</f>
        <v>16</v>
      </c>
      <c r="Z120">
        <f>Z11 / (2 * MAX(B3:AB27)) + 16</f>
        <v>16</v>
      </c>
      <c r="AA120">
        <f>AA11 / (2 * MAX(B3:AB27)) + 16</f>
        <v>16</v>
      </c>
      <c r="AB120">
        <f>AB11 / (2 * MAX(B3:AB27)) + 16</f>
        <v>16</v>
      </c>
    </row>
    <row r="121" spans="1:28" x14ac:dyDescent="0.2">
      <c r="A121" t="str">
        <f>A12</f>
        <v>Chondracanthus acicularis (R)</v>
      </c>
      <c r="B121">
        <f>B11 / (-2 * MAX(B3:AB27)) + 16</f>
        <v>15.962658227848101</v>
      </c>
      <c r="C121">
        <f>C11 / (-2 * MAX(B3:AB27)) + 16</f>
        <v>15.986392405063292</v>
      </c>
      <c r="D121">
        <f>D11 / (-2 * MAX(B3:AB27)) + 16</f>
        <v>15.95253164556962</v>
      </c>
      <c r="E121">
        <f>E11 / (-2 * MAX(B3:AB27)) + 16</f>
        <v>16</v>
      </c>
      <c r="F121">
        <f>F11 / (-2 * MAX(B3:AB27)) + 16</f>
        <v>15.998417721518987</v>
      </c>
      <c r="G121">
        <f>G11 / (-2 * MAX(B3:AB27)) + 16</f>
        <v>15.962025316455696</v>
      </c>
      <c r="H121">
        <f>H11 / (-2 * MAX(B3:AB27)) + 16</f>
        <v>15.976265822784811</v>
      </c>
      <c r="I121">
        <f>I11 / (-2 * MAX(B3:AB27)) + 16</f>
        <v>15.939873417721518</v>
      </c>
      <c r="J121">
        <f>J11 / (-2 * MAX(B3:AB27)) + 16</f>
        <v>16</v>
      </c>
      <c r="K121">
        <f>K11 / (-2 * MAX(B3:AB27)) + 16</f>
        <v>16</v>
      </c>
      <c r="L121">
        <f>L11 / (-2 * MAX(B3:AB27)) + 16</f>
        <v>15.990506329113924</v>
      </c>
      <c r="M121">
        <f>M11 / (-2 * MAX(B3:AB27)) + 16</f>
        <v>16</v>
      </c>
      <c r="N121">
        <f>N11 / (-2 * MAX(B3:AB27)) + 16</f>
        <v>16</v>
      </c>
      <c r="O121">
        <f>O11 / (-2 * MAX(B3:AB27)) + 16</f>
        <v>16</v>
      </c>
      <c r="P121">
        <f>P11 / (-2 * MAX(B3:AB27)) + 16</f>
        <v>15.988924050632912</v>
      </c>
      <c r="Q121">
        <f>Q11 / (-2 * MAX(B3:AB27)) + 16</f>
        <v>15.974683544303797</v>
      </c>
      <c r="R121">
        <f>R11 / (-2 * MAX(B3:AB27)) + 16</f>
        <v>15.981012658227849</v>
      </c>
      <c r="S121">
        <f>S11 / (-2 * MAX(B3:AB27)) + 16</f>
        <v>15.981012658227849</v>
      </c>
      <c r="T121">
        <f>T11 / (-2 * MAX(B3:AB27)) + 16</f>
        <v>16</v>
      </c>
      <c r="U121">
        <f>U11 / (-2 * MAX(B3:AB27)) + 16</f>
        <v>16</v>
      </c>
      <c r="V121">
        <f>V11 / (-2 * MAX(B3:AB27)) + 16</f>
        <v>16</v>
      </c>
      <c r="W121">
        <f>W11 / (-2 * MAX(B3:AB27)) + 16</f>
        <v>16</v>
      </c>
      <c r="X121">
        <f>X11 / (-2 * MAX(B3:AB27)) + 16</f>
        <v>16</v>
      </c>
      <c r="Y121">
        <f>Y11 / (-2 * MAX(B3:AB27)) + 16</f>
        <v>16</v>
      </c>
      <c r="Z121">
        <f>Z11 / (-2 * MAX(B3:AB27)) + 16</f>
        <v>16</v>
      </c>
      <c r="AA121">
        <f>AA11 / (-2 * MAX(B3:AB27)) + 16</f>
        <v>16</v>
      </c>
      <c r="AB121">
        <f>AB11 / (-2 * MAX(B3:AB27)) + 16</f>
        <v>16</v>
      </c>
    </row>
    <row r="122" spans="1:28" x14ac:dyDescent="0.2">
      <c r="A122" t="str">
        <f>A17</f>
        <v>Osmundea truncata (R)</v>
      </c>
      <c r="B122">
        <f>B14 / (2 * MAX(B3:AB27)) + 15</f>
        <v>15</v>
      </c>
      <c r="C122">
        <f>C14 / (2 * MAX(B3:AB27)) + 15</f>
        <v>15</v>
      </c>
      <c r="D122">
        <f>D14 / (2 * MAX(B3:AB27)) + 15</f>
        <v>15</v>
      </c>
      <c r="E122">
        <f>E14 / (2 * MAX(B3:AB27)) + 15</f>
        <v>15</v>
      </c>
      <c r="F122">
        <f>F14 / (2 * MAX(B3:AB27)) + 15</f>
        <v>15</v>
      </c>
      <c r="G122">
        <f>G14 / (2 * MAX(B3:AB27)) + 15</f>
        <v>15</v>
      </c>
      <c r="H122">
        <f>H14 / (2 * MAX(B3:AB27)) + 15</f>
        <v>15.033227848101266</v>
      </c>
      <c r="I122">
        <f>I14 / (2 * MAX(B3:AB27)) + 15</f>
        <v>15.069620253164556</v>
      </c>
      <c r="J122">
        <f>J14 / (2 * MAX(B3:AB27)) + 15</f>
        <v>15.01740506329114</v>
      </c>
      <c r="K122">
        <f>K14 / (2 * MAX(B3:AB27)) + 15</f>
        <v>15</v>
      </c>
      <c r="L122">
        <f>L14 / (2 * MAX(B3:AB27)) + 15</f>
        <v>15</v>
      </c>
      <c r="M122">
        <f>M14 / (2 * MAX(B3:AB27)) + 15</f>
        <v>15</v>
      </c>
      <c r="N122">
        <f>N14 / (2 * MAX(B3:AB27)) + 15</f>
        <v>15</v>
      </c>
      <c r="O122">
        <f>O14 / (2 * MAX(B3:AB27)) + 15</f>
        <v>15.00632911392405</v>
      </c>
      <c r="P122">
        <f>P14 / (2 * MAX(B3:AB27)) + 15</f>
        <v>15.022151898734178</v>
      </c>
      <c r="Q122">
        <f>Q14 / (2 * MAX(B3:AB27)) + 15</f>
        <v>15</v>
      </c>
      <c r="R122">
        <f>R14 / (2 * MAX(B3:AB27)) + 15</f>
        <v>15.003164556962025</v>
      </c>
      <c r="S122">
        <f>S14 / (2 * MAX(B3:AB27)) + 15</f>
        <v>15.011075949367088</v>
      </c>
      <c r="T122">
        <f>T14 / (2 * MAX(B3:AB27)) + 15</f>
        <v>15</v>
      </c>
      <c r="U122">
        <f>U14 / (2 * MAX(B3:AB27)) + 15</f>
        <v>15</v>
      </c>
      <c r="V122">
        <f>V14 / (2 * MAX(B3:AB27)) + 15</f>
        <v>15</v>
      </c>
      <c r="W122">
        <f>W14 / (2 * MAX(B3:AB27)) + 15</f>
        <v>15</v>
      </c>
      <c r="X122">
        <f>X14 / (2 * MAX(B3:AB27)) + 15</f>
        <v>15</v>
      </c>
      <c r="Y122">
        <f>Y14 / (2 * MAX(B3:AB27)) + 15</f>
        <v>15</v>
      </c>
      <c r="Z122">
        <f>Z14 / (2 * MAX(B3:AB27)) + 15</f>
        <v>15</v>
      </c>
      <c r="AA122">
        <f>AA14 / (2 * MAX(B3:AB27)) + 15</f>
        <v>15</v>
      </c>
      <c r="AB122">
        <f>AB14 / (2 * MAX(B3:AB27)) + 15</f>
        <v>15</v>
      </c>
    </row>
    <row r="123" spans="1:28" x14ac:dyDescent="0.2">
      <c r="A123" t="str">
        <f>A13</f>
        <v>Hildenbrandia rubra (R)</v>
      </c>
      <c r="B123">
        <f>B14 / (-2 * MAX(B3:AB27)) + 15</f>
        <v>15</v>
      </c>
      <c r="C123">
        <f>C14 / (-2 * MAX(B3:AB27)) + 15</f>
        <v>15</v>
      </c>
      <c r="D123">
        <f>D14 / (-2 * MAX(B3:AB27)) + 15</f>
        <v>15</v>
      </c>
      <c r="E123">
        <f>E14 / (-2 * MAX(B3:AB27)) + 15</f>
        <v>15</v>
      </c>
      <c r="F123">
        <f>F14 / (-2 * MAX(B3:AB27)) + 15</f>
        <v>15</v>
      </c>
      <c r="G123">
        <f>G14 / (-2 * MAX(B3:AB27)) + 15</f>
        <v>15</v>
      </c>
      <c r="H123">
        <f>H14 / (-2 * MAX(B3:AB27)) + 15</f>
        <v>14.966772151898734</v>
      </c>
      <c r="I123">
        <f>I14 / (-2 * MAX(B3:AB27)) + 15</f>
        <v>14.930379746835444</v>
      </c>
      <c r="J123">
        <f>J14 / (-2 * MAX(B3:AB27)) + 15</f>
        <v>14.98259493670886</v>
      </c>
      <c r="K123">
        <f>K14 / (-2 * MAX(B3:AB27)) + 15</f>
        <v>15</v>
      </c>
      <c r="L123">
        <f>L14 / (-2 * MAX(B3:AB27)) + 15</f>
        <v>15</v>
      </c>
      <c r="M123">
        <f>M14 / (-2 * MAX(B3:AB27)) + 15</f>
        <v>15</v>
      </c>
      <c r="N123">
        <f>N14 / (-2 * MAX(B3:AB27)) + 15</f>
        <v>15</v>
      </c>
      <c r="O123">
        <f>O14 / (-2 * MAX(B3:AB27)) + 15</f>
        <v>14.99367088607595</v>
      </c>
      <c r="P123">
        <f>P14 / (-2 * MAX(B3:AB27)) + 15</f>
        <v>14.977848101265822</v>
      </c>
      <c r="Q123">
        <f>Q14 / (-2 * MAX(B3:AB27)) + 15</f>
        <v>15</v>
      </c>
      <c r="R123">
        <f>R14 / (-2 * MAX(B3:AB27)) + 15</f>
        <v>14.996835443037975</v>
      </c>
      <c r="S123">
        <f>S14 / (-2 * MAX(B3:AB27)) + 15</f>
        <v>14.988924050632912</v>
      </c>
      <c r="T123">
        <f>T14 / (-2 * MAX(B3:AB27)) + 15</f>
        <v>15</v>
      </c>
      <c r="U123">
        <f>U14 / (-2 * MAX(B3:AB27)) + 15</f>
        <v>15</v>
      </c>
      <c r="V123">
        <f>V14 / (-2 * MAX(B3:AB27)) + 15</f>
        <v>15</v>
      </c>
      <c r="W123">
        <f>W14 / (-2 * MAX(B3:AB27)) + 15</f>
        <v>15</v>
      </c>
      <c r="X123">
        <f>X14 / (-2 * MAX(B3:AB27)) + 15</f>
        <v>15</v>
      </c>
      <c r="Y123">
        <f>Y14 / (-2 * MAX(B3:AB27)) + 15</f>
        <v>15</v>
      </c>
      <c r="Z123">
        <f>Z14 / (-2 * MAX(B3:AB27)) + 15</f>
        <v>15</v>
      </c>
      <c r="AA123">
        <f>AA14 / (-2 * MAX(B3:AB27)) + 15</f>
        <v>15</v>
      </c>
      <c r="AB123">
        <f>AB14 / (-2 * MAX(B3:AB27)) + 15</f>
        <v>15</v>
      </c>
    </row>
    <row r="124" spans="1:28" x14ac:dyDescent="0.2">
      <c r="A124" t="str">
        <f>A18</f>
        <v>Dictyota dichotoma (O)</v>
      </c>
      <c r="B124">
        <f>B10 / (2 * MAX(B3:AB27)) + 14</f>
        <v>14.000949367088607</v>
      </c>
      <c r="C124">
        <f>C10 / (2 * MAX(B3:AB27)) + 14</f>
        <v>14.007911392405063</v>
      </c>
      <c r="D124">
        <f>D10 / (2 * MAX(B3:AB27)) + 14</f>
        <v>14.01740506329114</v>
      </c>
      <c r="E124">
        <f>E10 / (2 * MAX(B3:AB27)) + 14</f>
        <v>14.012025316455697</v>
      </c>
      <c r="F124">
        <f>F10 / (2 * MAX(B3:AB27)) + 14</f>
        <v>14.012658227848101</v>
      </c>
      <c r="G124">
        <f>G10 / (2 * MAX(B3:AB27)) + 14</f>
        <v>14</v>
      </c>
      <c r="H124">
        <f>H10 / (2 * MAX(B3:AB27)) + 14</f>
        <v>14</v>
      </c>
      <c r="I124">
        <f>I10 / (2 * MAX(B3:AB27)) + 14</f>
        <v>14</v>
      </c>
      <c r="J124">
        <f>J10 / (2 * MAX(B3:AB27)) + 14</f>
        <v>14.031645569620252</v>
      </c>
      <c r="K124">
        <f>K10 / (2 * MAX(B3:AB27)) + 14</f>
        <v>14.003164556962025</v>
      </c>
      <c r="L124">
        <f>L10 / (2 * MAX(B3:AB27)) + 14</f>
        <v>14</v>
      </c>
      <c r="M124">
        <f>M10 / (2 * MAX(B3:AB27)) + 14</f>
        <v>14.003164556962025</v>
      </c>
      <c r="N124">
        <f>N10 / (2 * MAX(B3:AB27)) + 14</f>
        <v>14</v>
      </c>
      <c r="O124">
        <f>O10 / (2 * MAX(B3:AB27)) + 14</f>
        <v>14</v>
      </c>
      <c r="P124">
        <f>P10 / (2 * MAX(B3:AB27)) + 14</f>
        <v>14</v>
      </c>
      <c r="Q124">
        <f>Q10 / (2 * MAX(B3:AB27)) + 14</f>
        <v>14</v>
      </c>
      <c r="R124">
        <f>R10 / (2 * MAX(B3:AB27)) + 14</f>
        <v>14</v>
      </c>
      <c r="S124">
        <f>S10 / (2 * MAX(B3:AB27)) + 14</f>
        <v>14</v>
      </c>
      <c r="T124">
        <f>T10 / (2 * MAX(B3:AB27)) + 14</f>
        <v>14</v>
      </c>
      <c r="U124">
        <f>U10 / (2 * MAX(B3:AB27)) + 14</f>
        <v>14</v>
      </c>
      <c r="V124">
        <f>V10 / (2 * MAX(B3:AB27)) + 14</f>
        <v>14</v>
      </c>
      <c r="W124">
        <f>W10 / (2 * MAX(B3:AB27)) + 14</f>
        <v>14</v>
      </c>
      <c r="X124">
        <f>X10 / (2 * MAX(B3:AB27)) + 14</f>
        <v>14</v>
      </c>
      <c r="Y124">
        <f>Y10 / (2 * MAX(B3:AB27)) + 14</f>
        <v>14</v>
      </c>
      <c r="Z124">
        <f>Z10 / (2 * MAX(B3:AB27)) + 14</f>
        <v>14</v>
      </c>
      <c r="AA124">
        <f>AA10 / (2 * MAX(B3:AB27)) + 14</f>
        <v>14</v>
      </c>
      <c r="AB124">
        <f>AB10 / (2 * MAX(B3:AB27)) + 14</f>
        <v>14</v>
      </c>
    </row>
    <row r="125" spans="1:28" x14ac:dyDescent="0.2">
      <c r="A125" t="str">
        <f>A22</f>
        <v>Sargassum vulgare (O)</v>
      </c>
      <c r="B125">
        <f>B10 / (-2 * MAX(B3:AB27)) + 14</f>
        <v>13.999050632911393</v>
      </c>
      <c r="C125">
        <f>C10 / (-2 * MAX(B3:AB27)) + 14</f>
        <v>13.992088607594937</v>
      </c>
      <c r="D125">
        <f>D10 / (-2 * MAX(B3:AB27)) + 14</f>
        <v>13.98259493670886</v>
      </c>
      <c r="E125">
        <f>E10 / (-2 * MAX(B3:AB27)) + 14</f>
        <v>13.987974683544303</v>
      </c>
      <c r="F125">
        <f>F10 / (-2 * MAX(B3:AB27)) + 14</f>
        <v>13.987341772151899</v>
      </c>
      <c r="G125">
        <f>G10 / (-2 * MAX(B3:AB27)) + 14</f>
        <v>14</v>
      </c>
      <c r="H125">
        <f>H10 / (-2 * MAX(B3:AB27)) + 14</f>
        <v>14</v>
      </c>
      <c r="I125">
        <f>I10 / (-2 * MAX(B3:AB27)) + 14</f>
        <v>14</v>
      </c>
      <c r="J125">
        <f>J10 / (-2 * MAX(B3:AB27)) + 14</f>
        <v>13.968354430379748</v>
      </c>
      <c r="K125">
        <f>K10 / (-2 * MAX(B3:AB27)) + 14</f>
        <v>13.996835443037975</v>
      </c>
      <c r="L125">
        <f>L10 / (-2 * MAX(B3:AB27)) + 14</f>
        <v>14</v>
      </c>
      <c r="M125">
        <f>M10 / (-2 * MAX(B3:AB27)) + 14</f>
        <v>13.996835443037975</v>
      </c>
      <c r="N125">
        <f>N10 / (-2 * MAX(B3:AB27)) + 14</f>
        <v>14</v>
      </c>
      <c r="O125">
        <f>O10 / (-2 * MAX(B3:AB27)) + 14</f>
        <v>14</v>
      </c>
      <c r="P125">
        <f>P10 / (-2 * MAX(B3:AB27)) + 14</f>
        <v>14</v>
      </c>
      <c r="Q125">
        <f>Q10 / (-2 * MAX(B3:AB27)) + 14</f>
        <v>14</v>
      </c>
      <c r="R125">
        <f>R10 / (-2 * MAX(B3:AB27)) + 14</f>
        <v>14</v>
      </c>
      <c r="S125">
        <f>S10 / (-2 * MAX(B3:AB27)) + 14</f>
        <v>14</v>
      </c>
      <c r="T125">
        <f>T10 / (-2 * MAX(B3:AB27)) + 14</f>
        <v>14</v>
      </c>
      <c r="U125">
        <f>U10 / (-2 * MAX(B3:AB27)) + 14</f>
        <v>14</v>
      </c>
      <c r="V125">
        <f>V10 / (-2 * MAX(B3:AB27)) + 14</f>
        <v>14</v>
      </c>
      <c r="W125">
        <f>W10 / (-2 * MAX(B3:AB27)) + 14</f>
        <v>14</v>
      </c>
      <c r="X125">
        <f>X10 / (-2 * MAX(B3:AB27)) + 14</f>
        <v>14</v>
      </c>
      <c r="Y125">
        <f>Y10 / (-2 * MAX(B3:AB27)) + 14</f>
        <v>14</v>
      </c>
      <c r="Z125">
        <f>Z10 / (-2 * MAX(B3:AB27)) + 14</f>
        <v>14</v>
      </c>
      <c r="AA125">
        <f>AA10 / (-2 * MAX(B3:AB27)) + 14</f>
        <v>14</v>
      </c>
      <c r="AB125">
        <f>AB10 / (-2 * MAX(B3:AB27)) + 14</f>
        <v>14</v>
      </c>
    </row>
    <row r="126" spans="1:28" x14ac:dyDescent="0.2">
      <c r="A126" t="str">
        <f>A23</f>
        <v>Cladostephus spongiosus (O)</v>
      </c>
      <c r="B126">
        <f>B9 / (2 * MAX(B3:AB27)) + 13</f>
        <v>13</v>
      </c>
      <c r="C126">
        <f>C9 / (2 * MAX(B3:AB27)) + 13</f>
        <v>13</v>
      </c>
      <c r="D126">
        <f>D9 / (2 * MAX(B3:AB27)) + 13</f>
        <v>13</v>
      </c>
      <c r="E126">
        <f>E9 / (2 * MAX(B3:AB27)) + 13</f>
        <v>13</v>
      </c>
      <c r="F126">
        <f>F9 / (2 * MAX(B3:AB27)) + 13</f>
        <v>13</v>
      </c>
      <c r="G126">
        <f>G9 / (2 * MAX(B3:AB27)) + 13</f>
        <v>13</v>
      </c>
      <c r="H126">
        <f>H9 / (2 * MAX(B3:AB27)) + 13</f>
        <v>13.025316455696203</v>
      </c>
      <c r="I126">
        <f>I9 / (2 * MAX(B3:AB27)) + 13</f>
        <v>13.026898734177216</v>
      </c>
      <c r="J126">
        <f>J9 / (2 * MAX(B3:AB27)) + 13</f>
        <v>13</v>
      </c>
      <c r="K126">
        <f>K9 / (2 * MAX(B3:AB27)) + 13</f>
        <v>13.00632911392405</v>
      </c>
      <c r="L126">
        <f>L9 / (2 * MAX(B3:AB27)) + 13</f>
        <v>13.022151898734178</v>
      </c>
      <c r="M126">
        <f>M9 / (2 * MAX(B3:AB27)) + 13</f>
        <v>13.082278481012658</v>
      </c>
      <c r="N126">
        <f>N9 / (2 * MAX(B3:AB27)) + 13</f>
        <v>13</v>
      </c>
      <c r="O126">
        <f>O9 / (2 * MAX(B3:AB27)) + 13</f>
        <v>13.020569620253164</v>
      </c>
      <c r="P126">
        <f>P9 / (2 * MAX(B3:AB27)) + 13</f>
        <v>13</v>
      </c>
      <c r="Q126">
        <f>Q9 / (2 * MAX(B3:AB27)) + 13</f>
        <v>13</v>
      </c>
      <c r="R126">
        <f>R9 / (2 * MAX(B3:AB27)) + 13</f>
        <v>13</v>
      </c>
      <c r="S126">
        <f>S9 / (2 * MAX(B3:AB27)) + 13</f>
        <v>13</v>
      </c>
      <c r="T126">
        <f>T9 / (2 * MAX(B3:AB27)) + 13</f>
        <v>13</v>
      </c>
      <c r="U126">
        <f>U9 / (2 * MAX(B3:AB27)) + 13</f>
        <v>13</v>
      </c>
      <c r="V126">
        <f>V9 / (2 * MAX(B3:AB27)) + 13</f>
        <v>13</v>
      </c>
      <c r="W126">
        <f>W9 / (2 * MAX(B3:AB27)) + 13</f>
        <v>13</v>
      </c>
      <c r="X126">
        <f>X9 / (2 * MAX(B3:AB27)) + 13</f>
        <v>13</v>
      </c>
      <c r="Y126">
        <f>Y9 / (2 * MAX(B3:AB27)) + 13</f>
        <v>13</v>
      </c>
      <c r="Z126">
        <f>Z9 / (2 * MAX(B3:AB27)) + 13</f>
        <v>13</v>
      </c>
      <c r="AA126">
        <f>AA9 / (2 * MAX(B3:AB27)) + 13</f>
        <v>13</v>
      </c>
      <c r="AB126">
        <f>AB9 / (2 * MAX(B3:AB27)) + 13</f>
        <v>13</v>
      </c>
    </row>
    <row r="127" spans="1:28" x14ac:dyDescent="0.2">
      <c r="B127">
        <f>B9 / (-2 * MAX(B3:AB27)) + 13</f>
        <v>13</v>
      </c>
      <c r="C127">
        <f>C9 / (-2 * MAX(B3:AB27)) + 13</f>
        <v>13</v>
      </c>
      <c r="D127">
        <f>D9 / (-2 * MAX(B3:AB27)) + 13</f>
        <v>13</v>
      </c>
      <c r="E127">
        <f>E9 / (-2 * MAX(B3:AB27)) + 13</f>
        <v>13</v>
      </c>
      <c r="F127">
        <f>F9 / (-2 * MAX(B3:AB27)) + 13</f>
        <v>13</v>
      </c>
      <c r="G127">
        <f>G9 / (-2 * MAX(B3:AB27)) + 13</f>
        <v>13</v>
      </c>
      <c r="H127">
        <f>H9 / (-2 * MAX(B3:AB27)) + 13</f>
        <v>12.974683544303797</v>
      </c>
      <c r="I127">
        <f>I9 / (-2 * MAX(B3:AB27)) + 13</f>
        <v>12.973101265822784</v>
      </c>
      <c r="J127">
        <f>J9 / (-2 * MAX(B3:AB27)) + 13</f>
        <v>13</v>
      </c>
      <c r="K127">
        <f>K9 / (-2 * MAX(B3:AB27)) + 13</f>
        <v>12.99367088607595</v>
      </c>
      <c r="L127">
        <f>L9 / (-2 * MAX(B3:AB27)) + 13</f>
        <v>12.977848101265822</v>
      </c>
      <c r="M127">
        <f>M9 / (-2 * MAX(B3:AB27)) + 13</f>
        <v>12.917721518987342</v>
      </c>
      <c r="N127">
        <f>N9 / (-2 * MAX(B3:AB27)) + 13</f>
        <v>13</v>
      </c>
      <c r="O127">
        <f>O9 / (-2 * MAX(B3:AB27)) + 13</f>
        <v>12.979430379746836</v>
      </c>
      <c r="P127">
        <f>P9 / (-2 * MAX(B3:AB27)) + 13</f>
        <v>13</v>
      </c>
      <c r="Q127">
        <f>Q9 / (-2 * MAX(B3:AB27)) + 13</f>
        <v>13</v>
      </c>
      <c r="R127">
        <f>R9 / (-2 * MAX(B3:AB27)) + 13</f>
        <v>13</v>
      </c>
      <c r="S127">
        <f>S9 / (-2 * MAX(B3:AB27)) + 13</f>
        <v>13</v>
      </c>
      <c r="T127">
        <f>T9 / (-2 * MAX(B3:AB27)) + 13</f>
        <v>13</v>
      </c>
      <c r="U127">
        <f>U9 / (-2 * MAX(B3:AB27)) + 13</f>
        <v>13</v>
      </c>
      <c r="V127">
        <f>V9 / (-2 * MAX(B3:AB27)) + 13</f>
        <v>13</v>
      </c>
      <c r="W127">
        <f>W9 / (-2 * MAX(B3:AB27)) + 13</f>
        <v>13</v>
      </c>
      <c r="X127">
        <f>X9 / (-2 * MAX(B3:AB27)) + 13</f>
        <v>13</v>
      </c>
      <c r="Y127">
        <f>Y9 / (-2 * MAX(B3:AB27)) + 13</f>
        <v>13</v>
      </c>
      <c r="Z127">
        <f>Z9 / (-2 * MAX(B3:AB27)) + 13</f>
        <v>13</v>
      </c>
      <c r="AA127">
        <f>AA9 / (-2 * MAX(B3:AB27)) + 13</f>
        <v>13</v>
      </c>
      <c r="AB127">
        <f>AB9 / (-2 * MAX(B3:AB27)) + 13</f>
        <v>13</v>
      </c>
    </row>
    <row r="128" spans="1:28" x14ac:dyDescent="0.2">
      <c r="B128">
        <f>B15 / (2 * MAX(B3:AB27)) + 12</f>
        <v>12</v>
      </c>
      <c r="C128">
        <f>C15 / (2 * MAX(B3:AB27)) + 12</f>
        <v>12.009493670886076</v>
      </c>
      <c r="D128">
        <f>D15 / (2 * MAX(B3:AB27)) + 12</f>
        <v>12</v>
      </c>
      <c r="E128">
        <f>E15 / (2 * MAX(B3:AB27)) + 12</f>
        <v>12.060126582278482</v>
      </c>
      <c r="F128">
        <f>F15 / (2 * MAX(B3:AB27)) + 12</f>
        <v>12.015822784810126</v>
      </c>
      <c r="G128">
        <f>G15 / (2 * MAX(B3:AB27)) + 12</f>
        <v>12.00632911392405</v>
      </c>
      <c r="H128">
        <f>H15 / (2 * MAX(B3:AB27)) + 12</f>
        <v>12.041139240506329</v>
      </c>
      <c r="I128">
        <f>I15 / (2 * MAX(B3:AB27)) + 12</f>
        <v>12</v>
      </c>
      <c r="J128">
        <f>J15 / (2 * MAX(B3:AB27)) + 12</f>
        <v>12</v>
      </c>
      <c r="K128">
        <f>K15 / (2 * MAX(B3:AB27)) + 12</f>
        <v>12</v>
      </c>
      <c r="L128">
        <f>L15 / (2 * MAX(B3:AB27)) + 12</f>
        <v>12</v>
      </c>
      <c r="M128">
        <f>M15 / (2 * MAX(B3:AB27)) + 12</f>
        <v>12</v>
      </c>
      <c r="N128">
        <f>N15 / (2 * MAX(B3:AB27)) + 12</f>
        <v>12.069620253164556</v>
      </c>
      <c r="O128">
        <f>O15 / (2 * MAX(B3:AB27)) + 12</f>
        <v>12</v>
      </c>
      <c r="P128">
        <f>P15 / (2 * MAX(B3:AB27)) + 12</f>
        <v>12</v>
      </c>
      <c r="Q128">
        <f>Q15 / (2 * MAX(B3:AB27)) + 12</f>
        <v>12</v>
      </c>
      <c r="R128">
        <f>R15 / (2 * MAX(B3:AB27)) + 12</f>
        <v>12</v>
      </c>
      <c r="S128">
        <f>S15 / (2 * MAX(B3:AB27)) + 12</f>
        <v>12</v>
      </c>
      <c r="T128">
        <f>T15 / (2 * MAX(B3:AB27)) + 12</f>
        <v>12</v>
      </c>
      <c r="U128">
        <f>U15 / (2 * MAX(B3:AB27)) + 12</f>
        <v>12</v>
      </c>
      <c r="V128">
        <f>V15 / (2 * MAX(B3:AB27)) + 12</f>
        <v>12</v>
      </c>
      <c r="W128">
        <f>W15 / (2 * MAX(B3:AB27)) + 12</f>
        <v>12</v>
      </c>
      <c r="X128">
        <f>X15 / (2 * MAX(B3:AB27)) + 12</f>
        <v>12</v>
      </c>
      <c r="Y128">
        <f>Y15 / (2 * MAX(B3:AB27)) + 12</f>
        <v>12</v>
      </c>
      <c r="Z128">
        <f>Z15 / (2 * MAX(B3:AB27)) + 12</f>
        <v>12</v>
      </c>
      <c r="AA128">
        <f>AA15 / (2 * MAX(B3:AB27)) + 12</f>
        <v>12</v>
      </c>
      <c r="AB128">
        <f>AB15 / (2 * MAX(B3:AB27)) + 12</f>
        <v>12</v>
      </c>
    </row>
    <row r="129" spans="2:28" x14ac:dyDescent="0.2">
      <c r="B129">
        <f>B15 / (-2 * MAX(B3:AB27)) + 12</f>
        <v>12</v>
      </c>
      <c r="C129">
        <f>C15 / (-2 * MAX(B3:AB27)) + 12</f>
        <v>11.990506329113924</v>
      </c>
      <c r="D129">
        <f>D15 / (-2 * MAX(B3:AB27)) + 12</f>
        <v>12</v>
      </c>
      <c r="E129">
        <f>E15 / (-2 * MAX(B3:AB27)) + 12</f>
        <v>11.939873417721518</v>
      </c>
      <c r="F129">
        <f>F15 / (-2 * MAX(B3:AB27)) + 12</f>
        <v>11.984177215189874</v>
      </c>
      <c r="G129">
        <f>G15 / (-2 * MAX(B3:AB27)) + 12</f>
        <v>11.99367088607595</v>
      </c>
      <c r="H129">
        <f>H15 / (-2 * MAX(B3:AB27)) + 12</f>
        <v>11.958860759493671</v>
      </c>
      <c r="I129">
        <f>I15 / (-2 * MAX(B3:AB27)) + 12</f>
        <v>12</v>
      </c>
      <c r="J129">
        <f>J15 / (-2 * MAX(B3:AB27)) + 12</f>
        <v>12</v>
      </c>
      <c r="K129">
        <f>K15 / (-2 * MAX(B3:AB27)) + 12</f>
        <v>12</v>
      </c>
      <c r="L129">
        <f>L15 / (-2 * MAX(B3:AB27)) + 12</f>
        <v>12</v>
      </c>
      <c r="M129">
        <f>M15 / (-2 * MAX(B3:AB27)) + 12</f>
        <v>12</v>
      </c>
      <c r="N129">
        <f>N15 / (-2 * MAX(B3:AB27)) + 12</f>
        <v>11.930379746835444</v>
      </c>
      <c r="O129">
        <f>O15 / (-2 * MAX(B3:AB27)) + 12</f>
        <v>12</v>
      </c>
      <c r="P129">
        <f>P15 / (-2 * MAX(B3:AB27)) + 12</f>
        <v>12</v>
      </c>
      <c r="Q129">
        <f>Q15 / (-2 * MAX(B3:AB27)) + 12</f>
        <v>12</v>
      </c>
      <c r="R129">
        <f>R15 / (-2 * MAX(B3:AB27)) + 12</f>
        <v>12</v>
      </c>
      <c r="S129">
        <f>S15 / (-2 * MAX(B3:AB27)) + 12</f>
        <v>12</v>
      </c>
      <c r="T129">
        <f>T15 / (-2 * MAX(B3:AB27)) + 12</f>
        <v>12</v>
      </c>
      <c r="U129">
        <f>U15 / (-2 * MAX(B3:AB27)) + 12</f>
        <v>12</v>
      </c>
      <c r="V129">
        <f>V15 / (-2 * MAX(B3:AB27)) + 12</f>
        <v>12</v>
      </c>
      <c r="W129">
        <f>W15 / (-2 * MAX(B3:AB27)) + 12</f>
        <v>12</v>
      </c>
      <c r="X129">
        <f>X15 / (-2 * MAX(B3:AB27)) + 12</f>
        <v>12</v>
      </c>
      <c r="Y129">
        <f>Y15 / (-2 * MAX(B3:AB27)) + 12</f>
        <v>12</v>
      </c>
      <c r="Z129">
        <f>Z15 / (-2 * MAX(B3:AB27)) + 12</f>
        <v>12</v>
      </c>
      <c r="AA129">
        <f>AA15 / (-2 * MAX(B3:AB27)) + 12</f>
        <v>12</v>
      </c>
      <c r="AB129">
        <f>AB15 / (-2 * MAX(B3:AB27)) + 12</f>
        <v>12</v>
      </c>
    </row>
    <row r="130" spans="2:28" x14ac:dyDescent="0.2">
      <c r="B130">
        <f>B19 / (2 * MAX(B3:AB27)) + 11</f>
        <v>11.01993670886076</v>
      </c>
      <c r="C130">
        <f>C19 / (2 * MAX(B3:AB27)) + 11</f>
        <v>11.022151898734178</v>
      </c>
      <c r="D130">
        <f>D19 / (2 * MAX(B3:AB27)) + 11</f>
        <v>11</v>
      </c>
      <c r="E130">
        <f>E19 / (2 * MAX(B3:AB27)) + 11</f>
        <v>11.003164556962025</v>
      </c>
      <c r="F130">
        <f>F19 / (2 * MAX(B3:AB27)) + 11</f>
        <v>11.007278481012658</v>
      </c>
      <c r="G130">
        <f>G19 / (2 * MAX(B3:AB27)) + 11</f>
        <v>11</v>
      </c>
      <c r="H130">
        <f>H19 / (2 * MAX(B3:AB27)) + 11</f>
        <v>11.042721518987342</v>
      </c>
      <c r="I130">
        <f>I19 / (2 * MAX(B3:AB27)) + 11</f>
        <v>11.000949367088607</v>
      </c>
      <c r="J130">
        <f>J19 / (2 * MAX(B3:AB27)) + 11</f>
        <v>11.00632911392405</v>
      </c>
      <c r="K130">
        <f>K19 / (2 * MAX(B3:AB27)) + 11</f>
        <v>11.015822784810126</v>
      </c>
      <c r="L130">
        <f>L19 / (2 * MAX(B3:AB27)) + 11</f>
        <v>11.050632911392405</v>
      </c>
      <c r="M130">
        <f>M19 / (2 * MAX(B3:AB27)) + 11</f>
        <v>11.037974683544304</v>
      </c>
      <c r="N130">
        <f>N19 / (2 * MAX(B3:AB27)) + 11</f>
        <v>11.034810126582279</v>
      </c>
      <c r="O130">
        <f>O19 / (2 * MAX(B3:AB27)) + 11</f>
        <v>11.082278481012658</v>
      </c>
      <c r="P130">
        <f>P19 / (2 * MAX(B3:AB27)) + 11</f>
        <v>11.01740506329114</v>
      </c>
      <c r="Q130">
        <f>Q19 / (2 * MAX(B3:AB27)) + 11</f>
        <v>11</v>
      </c>
      <c r="R130">
        <f>R19 / (2 * MAX(B3:AB27)) + 11</f>
        <v>11</v>
      </c>
      <c r="S130">
        <f>S19 / (2 * MAX(B3:AB27)) + 11</f>
        <v>11</v>
      </c>
      <c r="T130">
        <f>T19 / (2 * MAX(B3:AB27)) + 11</f>
        <v>11</v>
      </c>
      <c r="U130">
        <f>U19 / (2 * MAX(B3:AB27)) + 11</f>
        <v>11</v>
      </c>
      <c r="V130">
        <f>V19 / (2 * MAX(B3:AB27)) + 11</f>
        <v>11</v>
      </c>
      <c r="W130">
        <f>W19 / (2 * MAX(B3:AB27)) + 11</f>
        <v>11</v>
      </c>
      <c r="X130">
        <f>X19 / (2 * MAX(B3:AB27)) + 11</f>
        <v>11</v>
      </c>
      <c r="Y130">
        <f>Y19 / (2 * MAX(B3:AB27)) + 11</f>
        <v>11</v>
      </c>
      <c r="Z130">
        <f>Z19 / (2 * MAX(B3:AB27)) + 11</f>
        <v>11</v>
      </c>
      <c r="AA130">
        <f>AA19 / (2 * MAX(B3:AB27)) + 11</f>
        <v>11</v>
      </c>
      <c r="AB130">
        <f>AB19 / (2 * MAX(B3:AB27)) + 11</f>
        <v>11</v>
      </c>
    </row>
    <row r="131" spans="2:28" x14ac:dyDescent="0.2">
      <c r="B131">
        <f>B19 / (-2 * MAX(B3:AB27)) + 11</f>
        <v>10.98006329113924</v>
      </c>
      <c r="C131">
        <f>C19 / (-2 * MAX(B3:AB27)) + 11</f>
        <v>10.977848101265822</v>
      </c>
      <c r="D131">
        <f>D19 / (-2 * MAX(B3:AB27)) + 11</f>
        <v>11</v>
      </c>
      <c r="E131">
        <f>E19 / (-2 * MAX(B3:AB27)) + 11</f>
        <v>10.996835443037975</v>
      </c>
      <c r="F131">
        <f>F19 / (-2 * MAX(B3:AB27)) + 11</f>
        <v>10.992721518987342</v>
      </c>
      <c r="G131">
        <f>G19 / (-2 * MAX(B3:AB27)) + 11</f>
        <v>11</v>
      </c>
      <c r="H131">
        <f>H19 / (-2 * MAX(B3:AB27)) + 11</f>
        <v>10.957278481012658</v>
      </c>
      <c r="I131">
        <f>I19 / (-2 * MAX(B3:AB27)) + 11</f>
        <v>10.999050632911393</v>
      </c>
      <c r="J131">
        <f>J19 / (-2 * MAX(B3:AB27)) + 11</f>
        <v>10.99367088607595</v>
      </c>
      <c r="K131">
        <f>K19 / (-2 * MAX(B3:AB27)) + 11</f>
        <v>10.984177215189874</v>
      </c>
      <c r="L131">
        <f>L19 / (-2 * MAX(B3:AB27)) + 11</f>
        <v>10.949367088607595</v>
      </c>
      <c r="M131">
        <f>M19 / (-2 * MAX(B3:AB27)) + 11</f>
        <v>10.962025316455696</v>
      </c>
      <c r="N131">
        <f>N19 / (-2 * MAX(B3:AB27)) + 11</f>
        <v>10.965189873417721</v>
      </c>
      <c r="O131">
        <f>O19 / (-2 * MAX(B3:AB27)) + 11</f>
        <v>10.917721518987342</v>
      </c>
      <c r="P131">
        <f>P19 / (-2 * MAX(B3:AB27)) + 11</f>
        <v>10.98259493670886</v>
      </c>
      <c r="Q131">
        <f>Q19 / (-2 * MAX(B3:AB27)) + 11</f>
        <v>11</v>
      </c>
      <c r="R131">
        <f>R19 / (-2 * MAX(B3:AB27)) + 11</f>
        <v>11</v>
      </c>
      <c r="S131">
        <f>S19 / (-2 * MAX(B3:AB27)) + 11</f>
        <v>11</v>
      </c>
      <c r="T131">
        <f>T19 / (-2 * MAX(B3:AB27)) + 11</f>
        <v>11</v>
      </c>
      <c r="U131">
        <f>U19 / (-2 * MAX(B3:AB27)) + 11</f>
        <v>11</v>
      </c>
      <c r="V131">
        <f>V19 / (-2 * MAX(B3:AB27)) + 11</f>
        <v>11</v>
      </c>
      <c r="W131">
        <f>W19 / (-2 * MAX(B3:AB27)) + 11</f>
        <v>11</v>
      </c>
      <c r="X131">
        <f>X19 / (-2 * MAX(B3:AB27)) + 11</f>
        <v>11</v>
      </c>
      <c r="Y131">
        <f>Y19 / (-2 * MAX(B3:AB27)) + 11</f>
        <v>11</v>
      </c>
      <c r="Z131">
        <f>Z19 / (-2 * MAX(B3:AB27)) + 11</f>
        <v>11</v>
      </c>
      <c r="AA131">
        <f>AA19 / (-2 * MAX(B3:AB27)) + 11</f>
        <v>11</v>
      </c>
      <c r="AB131">
        <f>AB19 / (-2 * MAX(B3:AB27)) + 11</f>
        <v>11</v>
      </c>
    </row>
    <row r="132" spans="2:28" x14ac:dyDescent="0.2">
      <c r="B132">
        <f>B7 / (2 * MAX(B3:AB27)) + 10</f>
        <v>10</v>
      </c>
      <c r="C132">
        <f>C7 / (2 * MAX(B3:AB27)) + 10</f>
        <v>10</v>
      </c>
      <c r="D132">
        <f>D7 / (2 * MAX(B3:AB27)) + 10</f>
        <v>10</v>
      </c>
      <c r="E132">
        <f>E7 / (2 * MAX(B3:AB27)) + 10</f>
        <v>10</v>
      </c>
      <c r="F132">
        <f>F7 / (2 * MAX(B3:AB27)) + 10</f>
        <v>10</v>
      </c>
      <c r="G132">
        <f>G7 / (2 * MAX(B3:AB27)) + 10</f>
        <v>10</v>
      </c>
      <c r="H132">
        <f>H7 / (2 * MAX(B3:AB27)) + 10</f>
        <v>10</v>
      </c>
      <c r="I132">
        <f>I7 / (2 * MAX(B3:AB27)) + 10</f>
        <v>10</v>
      </c>
      <c r="J132">
        <f>J7 / (2 * MAX(B3:AB27)) + 10</f>
        <v>10</v>
      </c>
      <c r="K132">
        <f>K7 / (2 * MAX(B3:AB27)) + 10</f>
        <v>10</v>
      </c>
      <c r="L132">
        <f>L7 / (2 * MAX(B3:AB27)) + 10</f>
        <v>10</v>
      </c>
      <c r="M132">
        <f>M7 / (2 * MAX(B3:AB27)) + 10</f>
        <v>10</v>
      </c>
      <c r="N132">
        <f>N7 / (2 * MAX(B3:AB27)) + 10</f>
        <v>10.012658227848101</v>
      </c>
      <c r="O132">
        <f>O7 / (2 * MAX(B3:AB27)) + 10</f>
        <v>10</v>
      </c>
      <c r="P132">
        <f>P7 / (2 * MAX(B3:AB27)) + 10</f>
        <v>10.022151898734178</v>
      </c>
      <c r="Q132">
        <f>Q7 / (2 * MAX(B3:AB27)) + 10</f>
        <v>10</v>
      </c>
      <c r="R132">
        <f>R7 / (2 * MAX(B3:AB27)) + 10</f>
        <v>10</v>
      </c>
      <c r="S132">
        <f>S7 / (2 * MAX(B3:AB27)) + 10</f>
        <v>10</v>
      </c>
      <c r="T132">
        <f>T7 / (2 * MAX(B3:AB27)) + 10</f>
        <v>10</v>
      </c>
      <c r="U132">
        <f>U7 / (2 * MAX(B3:AB27)) + 10</f>
        <v>10</v>
      </c>
      <c r="V132">
        <f>V7 / (2 * MAX(B3:AB27)) + 10</f>
        <v>10</v>
      </c>
      <c r="W132">
        <f>W7 / (2 * MAX(B3:AB27)) + 10</f>
        <v>10</v>
      </c>
      <c r="X132">
        <f>X7 / (2 * MAX(B3:AB27)) + 10</f>
        <v>10</v>
      </c>
      <c r="Y132">
        <f>Y7 / (2 * MAX(B3:AB27)) + 10</f>
        <v>10</v>
      </c>
      <c r="Z132">
        <f>Z7 / (2 * MAX(B3:AB27)) + 10</f>
        <v>10</v>
      </c>
      <c r="AA132">
        <f>AA7 / (2 * MAX(B3:AB27)) + 10</f>
        <v>10</v>
      </c>
      <c r="AB132">
        <f>AB7 / (2 * MAX(B3:AB27)) + 10</f>
        <v>10</v>
      </c>
    </row>
    <row r="133" spans="2:28" x14ac:dyDescent="0.2">
      <c r="B133">
        <f>B7 / (-2 * MAX(B3:AB27)) + 10</f>
        <v>10</v>
      </c>
      <c r="C133">
        <f>C7 / (-2 * MAX(B3:AB27)) + 10</f>
        <v>10</v>
      </c>
      <c r="D133">
        <f>D7 / (-2 * MAX(B3:AB27)) + 10</f>
        <v>10</v>
      </c>
      <c r="E133">
        <f>E7 / (-2 * MAX(B3:AB27)) + 10</f>
        <v>10</v>
      </c>
      <c r="F133">
        <f>F7 / (-2 * MAX(B3:AB27)) + 10</f>
        <v>10</v>
      </c>
      <c r="G133">
        <f>G7 / (-2 * MAX(B3:AB27)) + 10</f>
        <v>10</v>
      </c>
      <c r="H133">
        <f>H7 / (-2 * MAX(B3:AB27)) + 10</f>
        <v>10</v>
      </c>
      <c r="I133">
        <f>I7 / (-2 * MAX(B3:AB27)) + 10</f>
        <v>10</v>
      </c>
      <c r="J133">
        <f>J7 / (-2 * MAX(B3:AB27)) + 10</f>
        <v>10</v>
      </c>
      <c r="K133">
        <f>K7 / (-2 * MAX(B3:AB27)) + 10</f>
        <v>10</v>
      </c>
      <c r="L133">
        <f>L7 / (-2 * MAX(B3:AB27)) + 10</f>
        <v>10</v>
      </c>
      <c r="M133">
        <f>M7 / (-2 * MAX(B3:AB27)) + 10</f>
        <v>10</v>
      </c>
      <c r="N133">
        <f>N7 / (-2 * MAX(B3:AB27)) + 10</f>
        <v>9.9873417721518987</v>
      </c>
      <c r="O133">
        <f>O7 / (-2 * MAX(B3:AB27)) + 10</f>
        <v>10</v>
      </c>
      <c r="P133">
        <f>P7 / (-2 * MAX(B3:AB27)) + 10</f>
        <v>9.9778481012658222</v>
      </c>
      <c r="Q133">
        <f>Q7 / (-2 * MAX(B3:AB27)) + 10</f>
        <v>10</v>
      </c>
      <c r="R133">
        <f>R7 / (-2 * MAX(B3:AB27)) + 10</f>
        <v>10</v>
      </c>
      <c r="S133">
        <f>S7 / (-2 * MAX(B3:AB27)) + 10</f>
        <v>10</v>
      </c>
      <c r="T133">
        <f>T7 / (-2 * MAX(B3:AB27)) + 10</f>
        <v>10</v>
      </c>
      <c r="U133">
        <f>U7 / (-2 * MAX(B3:AB27)) + 10</f>
        <v>10</v>
      </c>
      <c r="V133">
        <f>V7 / (-2 * MAX(B3:AB27)) + 10</f>
        <v>10</v>
      </c>
      <c r="W133">
        <f>W7 / (-2 * MAX(B3:AB27)) + 10</f>
        <v>10</v>
      </c>
      <c r="X133">
        <f>X7 / (-2 * MAX(B3:AB27)) + 10</f>
        <v>10</v>
      </c>
      <c r="Y133">
        <f>Y7 / (-2 * MAX(B3:AB27)) + 10</f>
        <v>10</v>
      </c>
      <c r="Z133">
        <f>Z7 / (-2 * MAX(B3:AB27)) + 10</f>
        <v>10</v>
      </c>
      <c r="AA133">
        <f>AA7 / (-2 * MAX(B3:AB27)) + 10</f>
        <v>10</v>
      </c>
      <c r="AB133">
        <f>AB7 / (-2 * MAX(B3:AB27)) + 10</f>
        <v>10</v>
      </c>
    </row>
    <row r="134" spans="2:28" x14ac:dyDescent="0.2">
      <c r="B134">
        <f>B5 / (2 * MAX(B3:AB27)) + 9</f>
        <v>9.0126582278481013</v>
      </c>
      <c r="C134">
        <f>C5 / (2 * MAX(B3:AB27)) + 9</f>
        <v>9.011075949367088</v>
      </c>
      <c r="D134">
        <f>D5 / (2 * MAX(B3:AB27)) + 9</f>
        <v>9.013291139240506</v>
      </c>
      <c r="E134">
        <f>E5 / (2 * MAX(B3:AB27)) + 9</f>
        <v>9.0031645569620249</v>
      </c>
      <c r="F134">
        <f>F5 / (2 * MAX(B3:AB27)) + 9</f>
        <v>9.0158227848101262</v>
      </c>
      <c r="G134">
        <f>G5 / (2 * MAX(B3:AB27)) + 9</f>
        <v>9.0003164556962023</v>
      </c>
      <c r="H134">
        <f>H5 / (2 * MAX(B3:AB27)) + 9</f>
        <v>9.0037974683544295</v>
      </c>
      <c r="I134">
        <f>I5 / (2 * MAX(B3:AB27)) + 9</f>
        <v>9.0120253164556967</v>
      </c>
      <c r="J134">
        <f>J5 / (2 * MAX(B3:AB27)) + 9</f>
        <v>9</v>
      </c>
      <c r="K134">
        <f>K5 / (2 * MAX(B3:AB27)) + 9</f>
        <v>9.0430379746835445</v>
      </c>
      <c r="L134">
        <f>L5 / (2 * MAX(B3:AB27)) + 9</f>
        <v>9.0003164556962023</v>
      </c>
      <c r="M134">
        <f>M5 / (2 * MAX(B3:AB27)) + 9</f>
        <v>9.000158227848102</v>
      </c>
      <c r="N134">
        <f>N5 / (2 * MAX(B3:AB27)) + 9</f>
        <v>9.0316455696202524</v>
      </c>
      <c r="O134">
        <f>O5 / (2 * MAX(B3:AB27)) + 9</f>
        <v>9.0965189873417724</v>
      </c>
      <c r="P134">
        <f>P5 / (2 * MAX(B3:AB27)) + 9</f>
        <v>9.0791139240506329</v>
      </c>
      <c r="Q134">
        <f>Q5 / (2 * MAX(B3:AB27)) + 9</f>
        <v>9.1566455696202524</v>
      </c>
      <c r="R134">
        <f>R5 / (2 * MAX(B3:AB27)) + 9</f>
        <v>9.0253164556962027</v>
      </c>
      <c r="S134">
        <f>S5 / (2 * MAX(B3:AB27)) + 9</f>
        <v>9.0949367088607591</v>
      </c>
      <c r="T134">
        <f>T5 / (2 * MAX(B3:AB27)) + 9</f>
        <v>9</v>
      </c>
      <c r="U134">
        <f>U5 / (2 * MAX(B3:AB27)) + 9</f>
        <v>9</v>
      </c>
      <c r="V134">
        <f>V5 / (2 * MAX(B3:AB27)) + 9</f>
        <v>9</v>
      </c>
      <c r="W134">
        <f>W5 / (2 * MAX(B3:AB27)) + 9</f>
        <v>9</v>
      </c>
      <c r="X134">
        <f>X5 / (2 * MAX(B3:AB27)) + 9</f>
        <v>9</v>
      </c>
      <c r="Y134">
        <f>Y5 / (2 * MAX(B3:AB27)) + 9</f>
        <v>9</v>
      </c>
      <c r="Z134">
        <f>Z5 / (2 * MAX(B3:AB27)) + 9</f>
        <v>9</v>
      </c>
      <c r="AA134">
        <f>AA5 / (2 * MAX(B3:AB27)) + 9</f>
        <v>9</v>
      </c>
      <c r="AB134">
        <f>AB5 / (2 * MAX(B3:AB27)) + 9</f>
        <v>9</v>
      </c>
    </row>
    <row r="135" spans="2:28" x14ac:dyDescent="0.2">
      <c r="B135">
        <f>B5 / (-2 * MAX(B3:AB27)) + 9</f>
        <v>8.9873417721518987</v>
      </c>
      <c r="C135">
        <f>C5 / (-2 * MAX(B3:AB27)) + 9</f>
        <v>8.988924050632912</v>
      </c>
      <c r="D135">
        <f>D5 / (-2 * MAX(B3:AB27)) + 9</f>
        <v>8.986708860759494</v>
      </c>
      <c r="E135">
        <f>E5 / (-2 * MAX(B3:AB27)) + 9</f>
        <v>8.9968354430379751</v>
      </c>
      <c r="F135">
        <f>F5 / (-2 * MAX(B3:AB27)) + 9</f>
        <v>8.9841772151898738</v>
      </c>
      <c r="G135">
        <f>G5 / (-2 * MAX(B3:AB27)) + 9</f>
        <v>8.9996835443037977</v>
      </c>
      <c r="H135">
        <f>H5 / (-2 * MAX(B3:AB27)) + 9</f>
        <v>8.9962025316455705</v>
      </c>
      <c r="I135">
        <f>I5 / (-2 * MAX(B3:AB27)) + 9</f>
        <v>8.9879746835443033</v>
      </c>
      <c r="J135">
        <f>J5 / (-2 * MAX(B3:AB27)) + 9</f>
        <v>9</v>
      </c>
      <c r="K135">
        <f>K5 / (-2 * MAX(B3:AB27)) + 9</f>
        <v>8.9569620253164555</v>
      </c>
      <c r="L135">
        <f>L5 / (-2 * MAX(B3:AB27)) + 9</f>
        <v>8.9996835443037977</v>
      </c>
      <c r="M135">
        <f>M5 / (-2 * MAX(B3:AB27)) + 9</f>
        <v>8.999841772151898</v>
      </c>
      <c r="N135">
        <f>N5 / (-2 * MAX(B3:AB27)) + 9</f>
        <v>8.9683544303797476</v>
      </c>
      <c r="O135">
        <f>O5 / (-2 * MAX(B3:AB27)) + 9</f>
        <v>8.9034810126582276</v>
      </c>
      <c r="P135">
        <f>P5 / (-2 * MAX(B3:AB27)) + 9</f>
        <v>8.9208860759493671</v>
      </c>
      <c r="Q135">
        <f>Q5 / (-2 * MAX(B3:AB27)) + 9</f>
        <v>8.8433544303797476</v>
      </c>
      <c r="R135">
        <f>R5 / (-2 * MAX(B3:AB27)) + 9</f>
        <v>8.9746835443037973</v>
      </c>
      <c r="S135">
        <f>S5 / (-2 * MAX(B3:AB27)) + 9</f>
        <v>8.9050632911392409</v>
      </c>
      <c r="T135">
        <f>T5 / (-2 * MAX(B3:AB27)) + 9</f>
        <v>9</v>
      </c>
      <c r="U135">
        <f>U5 / (-2 * MAX(B3:AB27)) + 9</f>
        <v>9</v>
      </c>
      <c r="V135">
        <f>V5 / (-2 * MAX(B3:AB27)) + 9</f>
        <v>9</v>
      </c>
      <c r="W135">
        <f>W5 / (-2 * MAX(B3:AB27)) + 9</f>
        <v>9</v>
      </c>
      <c r="X135">
        <f>X5 / (-2 * MAX(B3:AB27)) + 9</f>
        <v>9</v>
      </c>
      <c r="Y135">
        <f>Y5 / (-2 * MAX(B3:AB27)) + 9</f>
        <v>9</v>
      </c>
      <c r="Z135">
        <f>Z5 / (-2 * MAX(B3:AB27)) + 9</f>
        <v>9</v>
      </c>
      <c r="AA135">
        <f>AA5 / (-2 * MAX(B3:AB27)) + 9</f>
        <v>9</v>
      </c>
      <c r="AB135">
        <f>AB5 / (-2 * MAX(B3:AB27)) + 9</f>
        <v>9</v>
      </c>
    </row>
    <row r="136" spans="2:28" x14ac:dyDescent="0.2">
      <c r="B136">
        <f>B26 / (2 * MAX(B3:AB27)) + 8</f>
        <v>8</v>
      </c>
      <c r="C136">
        <f>C26 / (2 * MAX(B3:AB27)) + 8</f>
        <v>8.1708860759493671</v>
      </c>
      <c r="D136">
        <f>D26 / (2 * MAX(B3:AB27)) + 8</f>
        <v>8.0727848101265831</v>
      </c>
      <c r="E136">
        <f>E26 / (2 * MAX(B3:AB27)) + 8</f>
        <v>8.0063291139240498</v>
      </c>
      <c r="F136">
        <f>F26 / (2 * MAX(B3:AB27)) + 8</f>
        <v>8.1329113924050631</v>
      </c>
      <c r="G136">
        <f>G26 / (2 * MAX(B3:AB27)) + 8</f>
        <v>8</v>
      </c>
      <c r="H136">
        <f>H26 / (2 * MAX(B3:AB27)) + 8</f>
        <v>8.075949367088608</v>
      </c>
      <c r="I136">
        <f>I26 / (2 * MAX(B3:AB27)) + 8</f>
        <v>8.1202531645569618</v>
      </c>
      <c r="J136">
        <f>J26 / (2 * MAX(B3:AB27)) + 8</f>
        <v>8</v>
      </c>
      <c r="K136">
        <f>K26 / (2 * MAX(B3:AB27)) + 8</f>
        <v>8.2151898734177209</v>
      </c>
      <c r="L136">
        <f>L26 / (2 * MAX(B3:AB27)) + 8</f>
        <v>8</v>
      </c>
      <c r="M136">
        <f>M26 / (2 * MAX(B3:AB27)) + 8</f>
        <v>8.0443037974683538</v>
      </c>
      <c r="N136">
        <f>N26 / (2 * MAX(B3:AB27)) + 8</f>
        <v>8.3164556962025316</v>
      </c>
      <c r="O136">
        <f>O26 / (2 * MAX(B3:AB27)) + 8</f>
        <v>8.1613924050632907</v>
      </c>
      <c r="P136">
        <f>P26 / (2 * MAX(B3:AB27)) + 8</f>
        <v>8.1582278481012658</v>
      </c>
      <c r="Q136">
        <f>Q26 / (2 * MAX(B3:AB27)) + 8</f>
        <v>8.5</v>
      </c>
      <c r="R136">
        <f>R26 / (2 * MAX(B3:AB27)) + 8</f>
        <v>8.174050632911392</v>
      </c>
      <c r="S136">
        <f>S26 / (2 * MAX(B3:AB27)) + 8</f>
        <v>8.3164556962025316</v>
      </c>
      <c r="T136">
        <f>T26 / (2 * MAX(B3:AB27)) + 8</f>
        <v>8</v>
      </c>
      <c r="U136">
        <f>U26 / (2 * MAX(B3:AB27)) + 8</f>
        <v>8</v>
      </c>
      <c r="V136">
        <f>V26 / (2 * MAX(B3:AB27)) + 8</f>
        <v>8</v>
      </c>
      <c r="W136">
        <f>W26 / (2 * MAX(B3:AB27)) + 8</f>
        <v>8</v>
      </c>
      <c r="X136">
        <f>X26 / (2 * MAX(B3:AB27)) + 8</f>
        <v>8</v>
      </c>
      <c r="Y136">
        <f>Y26 / (2 * MAX(B3:AB27)) + 8</f>
        <v>8</v>
      </c>
      <c r="Z136">
        <f>Z26 / (2 * MAX(B3:AB27)) + 8</f>
        <v>8</v>
      </c>
      <c r="AA136">
        <f>AA26 / (2 * MAX(B3:AB27)) + 8</f>
        <v>8</v>
      </c>
      <c r="AB136">
        <f>AB26 / (2 * MAX(B3:AB27)) + 8</f>
        <v>8</v>
      </c>
    </row>
    <row r="137" spans="2:28" x14ac:dyDescent="0.2">
      <c r="B137">
        <f>B26 / (-2 * MAX(B3:AB27)) + 8</f>
        <v>8</v>
      </c>
      <c r="C137">
        <f>C26 / (-2 * MAX(B3:AB27)) + 8</f>
        <v>7.8291139240506329</v>
      </c>
      <c r="D137">
        <f>D26 / (-2 * MAX(B3:AB27)) + 8</f>
        <v>7.9272151898734178</v>
      </c>
      <c r="E137">
        <f>E26 / (-2 * MAX(B3:AB27)) + 8</f>
        <v>7.9936708860759493</v>
      </c>
      <c r="F137">
        <f>F26 / (-2 * MAX(B3:AB27)) + 8</f>
        <v>7.8670886075949369</v>
      </c>
      <c r="G137">
        <f>G26 / (-2 * MAX(B3:AB27)) + 8</f>
        <v>8</v>
      </c>
      <c r="H137">
        <f>H26 / (-2 * MAX(B3:AB27)) + 8</f>
        <v>7.924050632911392</v>
      </c>
      <c r="I137">
        <f>I26 / (-2 * MAX(B3:AB27)) + 8</f>
        <v>7.8797468354430382</v>
      </c>
      <c r="J137">
        <f>J26 / (-2 * MAX(B3:AB27)) + 8</f>
        <v>8</v>
      </c>
      <c r="K137">
        <f>K26 / (-2 * MAX(B3:AB27)) + 8</f>
        <v>7.7848101265822782</v>
      </c>
      <c r="L137">
        <f>L26 / (-2 * MAX(B3:AB27)) + 8</f>
        <v>8</v>
      </c>
      <c r="M137">
        <f>M26 / (-2 * MAX(B3:AB27)) + 8</f>
        <v>7.9556962025316453</v>
      </c>
      <c r="N137">
        <f>N26 / (-2 * MAX(B3:AB27)) + 8</f>
        <v>7.6835443037974684</v>
      </c>
      <c r="O137">
        <f>O26 / (-2 * MAX(B3:AB27)) + 8</f>
        <v>7.8386075949367084</v>
      </c>
      <c r="P137">
        <f>P26 / (-2 * MAX(B3:AB27)) + 8</f>
        <v>7.8417721518987342</v>
      </c>
      <c r="Q137">
        <f>Q26 / (-2 * MAX(B3:AB27)) + 8</f>
        <v>7.5</v>
      </c>
      <c r="R137">
        <f>R26 / (-2 * MAX(B3:AB27)) + 8</f>
        <v>7.825949367088608</v>
      </c>
      <c r="S137">
        <f>S26 / (-2 * MAX(B3:AB27)) + 8</f>
        <v>7.6835443037974684</v>
      </c>
      <c r="T137">
        <f>T26 / (-2 * MAX(B3:AB27)) + 8</f>
        <v>8</v>
      </c>
      <c r="U137">
        <f>U26 / (-2 * MAX(B3:AB27)) + 8</f>
        <v>8</v>
      </c>
      <c r="V137">
        <f>V26 / (-2 * MAX(B3:AB27)) + 8</f>
        <v>8</v>
      </c>
      <c r="W137">
        <f>W26 / (-2 * MAX(B3:AB27)) + 8</f>
        <v>8</v>
      </c>
      <c r="X137">
        <f>X26 / (-2 * MAX(B3:AB27)) + 8</f>
        <v>8</v>
      </c>
      <c r="Y137">
        <f>Y26 / (-2 * MAX(B3:AB27)) + 8</f>
        <v>8</v>
      </c>
      <c r="Z137">
        <f>Z26 / (-2 * MAX(B3:AB27)) + 8</f>
        <v>8</v>
      </c>
      <c r="AA137">
        <f>AA26 / (-2 * MAX(B3:AB27)) + 8</f>
        <v>8</v>
      </c>
      <c r="AB137">
        <f>AB26 / (-2 * MAX(B3:AB27)) + 8</f>
        <v>8</v>
      </c>
    </row>
    <row r="138" spans="2:28" x14ac:dyDescent="0.2">
      <c r="B138">
        <f>B16 / (2 * MAX(B3:AB27)) + 7</f>
        <v>7.0041139240506327</v>
      </c>
      <c r="C138">
        <f>C16 / (2 * MAX(B3:AB27)) + 7</f>
        <v>7.018987341772152</v>
      </c>
      <c r="D138">
        <f>D16 / (2 * MAX(B3:AB27)) + 7</f>
        <v>7.0041139240506327</v>
      </c>
      <c r="E138">
        <f>E16 / (2 * MAX(B3:AB27)) + 7</f>
        <v>7</v>
      </c>
      <c r="F138">
        <f>F16 / (2 * MAX(B3:AB27)) + 7</f>
        <v>7</v>
      </c>
      <c r="G138">
        <f>G16 / (2 * MAX(B3:AB27)) + 7</f>
        <v>7</v>
      </c>
      <c r="H138">
        <f>H16 / (2 * MAX(B3:AB27)) + 7</f>
        <v>7.0363924050632916</v>
      </c>
      <c r="I138">
        <f>I16 / (2 * MAX(B3:AB27)) + 7</f>
        <v>7.040189873417722</v>
      </c>
      <c r="J138">
        <f>J16 / (2 * MAX(B3:AB27)) + 7</f>
        <v>7.0063291139240507</v>
      </c>
      <c r="K138">
        <f>K16 / (2 * MAX(B3:AB27)) + 7</f>
        <v>7.0031645569620249</v>
      </c>
      <c r="L138">
        <f>L16 / (2 * MAX(B3:AB27)) + 7</f>
        <v>7</v>
      </c>
      <c r="M138">
        <f>M16 / (2 * MAX(B3:AB27)) + 7</f>
        <v>7.0006329113924046</v>
      </c>
      <c r="N138">
        <f>N16 / (2 * MAX(B3:AB27)) + 7</f>
        <v>7.0221518987341769</v>
      </c>
      <c r="O138">
        <f>O16 / (2 * MAX(B3:AB27)) + 7</f>
        <v>7.0126582278481013</v>
      </c>
      <c r="P138">
        <f>P16 / (2 * MAX(B3:AB27)) + 7</f>
        <v>7</v>
      </c>
      <c r="Q138">
        <f>Q16 / (2 * MAX(B3:AB27)) + 7</f>
        <v>7.0237341772151902</v>
      </c>
      <c r="R138">
        <f>R16 / (2 * MAX(B3:AB27)) + 7</f>
        <v>7.1471518987341769</v>
      </c>
      <c r="S138">
        <f>S16 / (2 * MAX(B3:AB27)) + 7</f>
        <v>7.0427215189873413</v>
      </c>
      <c r="T138">
        <f>T16 / (2 * MAX(B3:AB27)) + 7</f>
        <v>7</v>
      </c>
      <c r="U138">
        <f>U16 / (2 * MAX(B3:AB27)) + 7</f>
        <v>7</v>
      </c>
      <c r="V138">
        <f>V16 / (2 * MAX(B3:AB27)) + 7</f>
        <v>7</v>
      </c>
      <c r="W138">
        <f>W16 / (2 * MAX(B3:AB27)) + 7</f>
        <v>7</v>
      </c>
      <c r="X138">
        <f>X16 / (2 * MAX(B3:AB27)) + 7</f>
        <v>7</v>
      </c>
      <c r="Y138">
        <f>Y16 / (2 * MAX(B3:AB27)) + 7</f>
        <v>7</v>
      </c>
      <c r="Z138">
        <f>Z16 / (2 * MAX(B3:AB27)) + 7</f>
        <v>7</v>
      </c>
      <c r="AA138">
        <f>AA16 / (2 * MAX(B3:AB27)) + 7</f>
        <v>7</v>
      </c>
      <c r="AB138">
        <f>AB16 / (2 * MAX(B3:AB27)) + 7</f>
        <v>7</v>
      </c>
    </row>
    <row r="139" spans="2:28" x14ac:dyDescent="0.2">
      <c r="B139">
        <f>B16 / (-2 * MAX(B3:AB27)) + 7</f>
        <v>6.9958860759493673</v>
      </c>
      <c r="C139">
        <f>C16 / (-2 * MAX(B3:AB27)) + 7</f>
        <v>6.981012658227848</v>
      </c>
      <c r="D139">
        <f>D16 / (-2 * MAX(B3:AB27)) + 7</f>
        <v>6.9958860759493673</v>
      </c>
      <c r="E139">
        <f>E16 / (-2 * MAX(B3:AB27)) + 7</f>
        <v>7</v>
      </c>
      <c r="F139">
        <f>F16 / (-2 * MAX(B3:AB27)) + 7</f>
        <v>7</v>
      </c>
      <c r="G139">
        <f>G16 / (-2 * MAX(B3:AB27)) + 7</f>
        <v>7</v>
      </c>
      <c r="H139">
        <f>H16 / (-2 * MAX(B3:AB27)) + 7</f>
        <v>6.9636075949367084</v>
      </c>
      <c r="I139">
        <f>I16 / (-2 * MAX(B3:AB27)) + 7</f>
        <v>6.959810126582278</v>
      </c>
      <c r="J139">
        <f>J16 / (-2 * MAX(B3:AB27)) + 7</f>
        <v>6.9936708860759493</v>
      </c>
      <c r="K139">
        <f>K16 / (-2 * MAX(B3:AB27)) + 7</f>
        <v>6.9968354430379751</v>
      </c>
      <c r="L139">
        <f>L16 / (-2 * MAX(B3:AB27)) + 7</f>
        <v>7</v>
      </c>
      <c r="M139">
        <f>M16 / (-2 * MAX(B3:AB27)) + 7</f>
        <v>6.9993670886075954</v>
      </c>
      <c r="N139">
        <f>N16 / (-2 * MAX(B3:AB27)) + 7</f>
        <v>6.9778481012658231</v>
      </c>
      <c r="O139">
        <f>O16 / (-2 * MAX(B3:AB27)) + 7</f>
        <v>6.9873417721518987</v>
      </c>
      <c r="P139">
        <f>P16 / (-2 * MAX(B3:AB27)) + 7</f>
        <v>7</v>
      </c>
      <c r="Q139">
        <f>Q16 / (-2 * MAX(B3:AB27)) + 7</f>
        <v>6.9762658227848098</v>
      </c>
      <c r="R139">
        <f>R16 / (-2 * MAX(B3:AB27)) + 7</f>
        <v>6.8528481012658231</v>
      </c>
      <c r="S139">
        <f>S16 / (-2 * MAX(B3:AB27)) + 7</f>
        <v>6.9572784810126587</v>
      </c>
      <c r="T139">
        <f>T16 / (-2 * MAX(B3:AB27)) + 7</f>
        <v>7</v>
      </c>
      <c r="U139">
        <f>U16 / (-2 * MAX(B3:AB27)) + 7</f>
        <v>7</v>
      </c>
      <c r="V139">
        <f>V16 / (-2 * MAX(B3:AB27)) + 7</f>
        <v>7</v>
      </c>
      <c r="W139">
        <f>W16 / (-2 * MAX(B3:AB27)) + 7</f>
        <v>7</v>
      </c>
      <c r="X139">
        <f>X16 / (-2 * MAX(B3:AB27)) + 7</f>
        <v>7</v>
      </c>
      <c r="Y139">
        <f>Y16 / (-2 * MAX(B3:AB27)) + 7</f>
        <v>7</v>
      </c>
      <c r="Z139">
        <f>Z16 / (-2 * MAX(B3:AB27)) + 7</f>
        <v>7</v>
      </c>
      <c r="AA139">
        <f>AA16 / (-2 * MAX(B3:AB27)) + 7</f>
        <v>7</v>
      </c>
      <c r="AB139">
        <f>AB16 / (-2 * MAX(B3:AB27)) + 7</f>
        <v>7</v>
      </c>
    </row>
    <row r="140" spans="2:28" x14ac:dyDescent="0.2">
      <c r="B140">
        <f>B12 / (2 * MAX(B3:AB27)) + 6</f>
        <v>6</v>
      </c>
      <c r="C140">
        <f>C12 / (2 * MAX(B3:AB27)) + 6</f>
        <v>6</v>
      </c>
      <c r="D140">
        <f>D12 / (2 * MAX(B3:AB27)) + 6</f>
        <v>6</v>
      </c>
      <c r="E140">
        <f>E12 / (2 * MAX(B3:AB27)) + 6</f>
        <v>6</v>
      </c>
      <c r="F140">
        <f>F12 / (2 * MAX(B3:AB27)) + 6</f>
        <v>6</v>
      </c>
      <c r="G140">
        <f>G12 / (2 * MAX(B3:AB27)) + 6</f>
        <v>6</v>
      </c>
      <c r="H140">
        <f>H12 / (2 * MAX(B3:AB27)) + 6</f>
        <v>6</v>
      </c>
      <c r="I140">
        <f>I12 / (2 * MAX(B3:AB27)) + 6</f>
        <v>6</v>
      </c>
      <c r="J140">
        <f>J12 / (2 * MAX(B3:AB27)) + 6</f>
        <v>6</v>
      </c>
      <c r="K140">
        <f>K12 / (2 * MAX(B3:AB27)) + 6</f>
        <v>6</v>
      </c>
      <c r="L140">
        <f>L12 / (2 * MAX(B3:AB27)) + 6</f>
        <v>6</v>
      </c>
      <c r="M140">
        <f>M12 / (2 * MAX(B3:AB27)) + 6</f>
        <v>6</v>
      </c>
      <c r="N140">
        <f>N12 / (2 * MAX(B3:AB27)) + 6</f>
        <v>6</v>
      </c>
      <c r="O140">
        <f>O12 / (2 * MAX(B3:AB27)) + 6</f>
        <v>6</v>
      </c>
      <c r="P140">
        <f>P12 / (2 * MAX(B3:AB27)) + 6</f>
        <v>6</v>
      </c>
      <c r="Q140">
        <f>Q12 / (2 * MAX(B3:AB27)) + 6</f>
        <v>6</v>
      </c>
      <c r="R140">
        <f>R12 / (2 * MAX(B3:AB27)) + 6</f>
        <v>6</v>
      </c>
      <c r="S140">
        <f>S12 / (2 * MAX(B3:AB27)) + 6</f>
        <v>6</v>
      </c>
      <c r="T140">
        <f>T12 / (2 * MAX(B3:AB27)) + 6</f>
        <v>6.0601265822784809</v>
      </c>
      <c r="U140">
        <f>U12 / (2 * MAX(B3:AB27)) + 6</f>
        <v>6.0094936708860756</v>
      </c>
      <c r="V140">
        <f>V12 / (2 * MAX(B3:AB27)) + 6</f>
        <v>6.0474683544303796</v>
      </c>
      <c r="W140">
        <f>W12 / (2 * MAX(B3:AB27)) + 6</f>
        <v>6.0079113924050631</v>
      </c>
      <c r="X140">
        <f>X12 / (2 * MAX(B3:AB27)) + 6</f>
        <v>6.0094936708860756</v>
      </c>
      <c r="Y140">
        <f>Y12 / (2 * MAX(B3:AB27)) + 6</f>
        <v>6.0063291139240507</v>
      </c>
      <c r="Z140">
        <f>Z12 / (2 * MAX(B3:AB27)) + 6</f>
        <v>6</v>
      </c>
      <c r="AA140">
        <f>AA12 / (2 * MAX(B3:AB27)) + 6</f>
        <v>6.0003164556962023</v>
      </c>
      <c r="AB140">
        <f>AB12 / (2 * MAX(B3:AB27)) + 6</f>
        <v>6</v>
      </c>
    </row>
    <row r="141" spans="2:28" x14ac:dyDescent="0.2">
      <c r="B141">
        <f>B12 / (-2 * MAX(B3:AB27)) + 6</f>
        <v>6</v>
      </c>
      <c r="C141">
        <f>C12 / (-2 * MAX(B3:AB27)) + 6</f>
        <v>6</v>
      </c>
      <c r="D141">
        <f>D12 / (-2 * MAX(B3:AB27)) + 6</f>
        <v>6</v>
      </c>
      <c r="E141">
        <f>E12 / (-2 * MAX(B3:AB27)) + 6</f>
        <v>6</v>
      </c>
      <c r="F141">
        <f>F12 / (-2 * MAX(B3:AB27)) + 6</f>
        <v>6</v>
      </c>
      <c r="G141">
        <f>G12 / (-2 * MAX(B3:AB27)) + 6</f>
        <v>6</v>
      </c>
      <c r="H141">
        <f>H12 / (-2 * MAX(B3:AB27)) + 6</f>
        <v>6</v>
      </c>
      <c r="I141">
        <f>I12 / (-2 * MAX(B3:AB27)) + 6</f>
        <v>6</v>
      </c>
      <c r="J141">
        <f>J12 / (-2 * MAX(B3:AB27)) + 6</f>
        <v>6</v>
      </c>
      <c r="K141">
        <f>K12 / (-2 * MAX(B3:AB27)) + 6</f>
        <v>6</v>
      </c>
      <c r="L141">
        <f>L12 / (-2 * MAX(B3:AB27)) + 6</f>
        <v>6</v>
      </c>
      <c r="M141">
        <f>M12 / (-2 * MAX(B3:AB27)) + 6</f>
        <v>6</v>
      </c>
      <c r="N141">
        <f>N12 / (-2 * MAX(B3:AB27)) + 6</f>
        <v>6</v>
      </c>
      <c r="O141">
        <f>O12 / (-2 * MAX(B3:AB27)) + 6</f>
        <v>6</v>
      </c>
      <c r="P141">
        <f>P12 / (-2 * MAX(B3:AB27)) + 6</f>
        <v>6</v>
      </c>
      <c r="Q141">
        <f>Q12 / (-2 * MAX(B3:AB27)) + 6</f>
        <v>6</v>
      </c>
      <c r="R141">
        <f>R12 / (-2 * MAX(B3:AB27)) + 6</f>
        <v>6</v>
      </c>
      <c r="S141">
        <f>S12 / (-2 * MAX(B3:AB27)) + 6</f>
        <v>6</v>
      </c>
      <c r="T141">
        <f>T12 / (-2 * MAX(B3:AB27)) + 6</f>
        <v>5.9398734177215191</v>
      </c>
      <c r="U141">
        <f>U12 / (-2 * MAX(B3:AB27)) + 6</f>
        <v>5.9905063291139244</v>
      </c>
      <c r="V141">
        <f>V12 / (-2 * MAX(B3:AB27)) + 6</f>
        <v>5.9525316455696204</v>
      </c>
      <c r="W141">
        <f>W12 / (-2 * MAX(B3:AB27)) + 6</f>
        <v>5.9920886075949369</v>
      </c>
      <c r="X141">
        <f>X12 / (-2 * MAX(B3:AB27)) + 6</f>
        <v>5.9905063291139244</v>
      </c>
      <c r="Y141">
        <f>Y12 / (-2 * MAX(B3:AB27)) + 6</f>
        <v>5.9936708860759493</v>
      </c>
      <c r="Z141">
        <f>Z12 / (-2 * MAX(B3:AB27)) + 6</f>
        <v>6</v>
      </c>
      <c r="AA141">
        <f>AA12 / (-2 * MAX(B3:AB27)) + 6</f>
        <v>5.9996835443037977</v>
      </c>
      <c r="AB141">
        <f>AB12 / (-2 * MAX(B3:AB27)) + 6</f>
        <v>6</v>
      </c>
    </row>
    <row r="142" spans="2:28" x14ac:dyDescent="0.2">
      <c r="B142">
        <f>B17 / (2 * MAX(B3:AB27)) + 5</f>
        <v>5</v>
      </c>
      <c r="C142">
        <f>C17 / (2 * MAX(B3:AB27)) + 5</f>
        <v>5</v>
      </c>
      <c r="D142">
        <f>D17 / (2 * MAX(B3:AB27)) + 5</f>
        <v>5</v>
      </c>
      <c r="E142">
        <f>E17 / (2 * MAX(B3:AB27)) + 5</f>
        <v>5</v>
      </c>
      <c r="F142">
        <f>F17 / (2 * MAX(B3:AB27)) + 5</f>
        <v>5</v>
      </c>
      <c r="G142">
        <f>G17 / (2 * MAX(B3:AB27)) + 5</f>
        <v>5</v>
      </c>
      <c r="H142">
        <f>H17 / (2 * MAX(B3:AB27)) + 5</f>
        <v>5.0063291139240507</v>
      </c>
      <c r="I142">
        <f>I17 / (2 * MAX(B3:AB27)) + 5</f>
        <v>5</v>
      </c>
      <c r="J142">
        <f>J17 / (2 * MAX(B3:AB27)) + 5</f>
        <v>5</v>
      </c>
      <c r="K142">
        <f>K17 / (2 * MAX(B3:AB27)) + 5</f>
        <v>5.0001582278481012</v>
      </c>
      <c r="L142">
        <f>L17 / (2 * MAX(B3:AB27)) + 5</f>
        <v>5.0009493670886078</v>
      </c>
      <c r="M142">
        <f>M17 / (2 * MAX(B3:AB27)) + 5</f>
        <v>5.0009493670886078</v>
      </c>
      <c r="N142">
        <f>N17 / (2 * MAX(B3:AB27)) + 5</f>
        <v>5</v>
      </c>
      <c r="O142">
        <f>O17 / (2 * MAX(B3:AB27)) + 5</f>
        <v>5</v>
      </c>
      <c r="P142">
        <f>P17 / (2 * MAX(B3:AB27)) + 5</f>
        <v>5</v>
      </c>
      <c r="Q142">
        <f>Q17 / (2 * MAX(B3:AB27)) + 5</f>
        <v>5</v>
      </c>
      <c r="R142">
        <f>R17 / (2 * MAX(B3:AB27)) + 5</f>
        <v>5</v>
      </c>
      <c r="S142">
        <f>S17 / (2 * MAX(B3:AB27)) + 5</f>
        <v>5</v>
      </c>
      <c r="T142">
        <f>T17 / (2 * MAX(B3:AB27)) + 5</f>
        <v>5.0632911392405067</v>
      </c>
      <c r="U142">
        <f>U17 / (2 * MAX(B3:AB27)) + 5</f>
        <v>5.0028481012658226</v>
      </c>
      <c r="V142">
        <f>V17 / (2 * MAX(B3:AB27)) + 5</f>
        <v>5.0158227848101262</v>
      </c>
      <c r="W142">
        <f>W17 / (2 * MAX(B3:AB27)) + 5</f>
        <v>5.0003164556962023</v>
      </c>
      <c r="X142">
        <f>X17 / (2 * MAX(B3:AB27)) + 5</f>
        <v>5.0047468354430382</v>
      </c>
      <c r="Y142">
        <f>Y17 / (2 * MAX(B3:AB27)) + 5</f>
        <v>5.0221518987341769</v>
      </c>
      <c r="Z142">
        <f>Z17 / (2 * MAX(B3:AB27)) + 5</f>
        <v>5.0110759493670889</v>
      </c>
      <c r="AA142">
        <f>AA17 / (2 * MAX(B3:AB27)) + 5</f>
        <v>5.0025316455696203</v>
      </c>
      <c r="AB142">
        <f>AB17 / (2 * MAX(B3:AB27)) + 5</f>
        <v>5.0110759493670889</v>
      </c>
    </row>
    <row r="143" spans="2:28" x14ac:dyDescent="0.2">
      <c r="B143">
        <f>B17 / (-2 * MAX(B3:AB27)) + 5</f>
        <v>5</v>
      </c>
      <c r="C143">
        <f>C17 / (-2 * MAX(B3:AB27)) + 5</f>
        <v>5</v>
      </c>
      <c r="D143">
        <f>D17 / (-2 * MAX(B3:AB27)) + 5</f>
        <v>5</v>
      </c>
      <c r="E143">
        <f>E17 / (-2 * MAX(B3:AB27)) + 5</f>
        <v>5</v>
      </c>
      <c r="F143">
        <f>F17 / (-2 * MAX(B3:AB27)) + 5</f>
        <v>5</v>
      </c>
      <c r="G143">
        <f>G17 / (-2 * MAX(B3:AB27)) + 5</f>
        <v>5</v>
      </c>
      <c r="H143">
        <f>H17 / (-2 * MAX(B3:AB27)) + 5</f>
        <v>4.9936708860759493</v>
      </c>
      <c r="I143">
        <f>I17 / (-2 * MAX(B3:AB27)) + 5</f>
        <v>5</v>
      </c>
      <c r="J143">
        <f>J17 / (-2 * MAX(B3:AB27)) + 5</f>
        <v>5</v>
      </c>
      <c r="K143">
        <f>K17 / (-2 * MAX(B3:AB27)) + 5</f>
        <v>4.9998417721518988</v>
      </c>
      <c r="L143">
        <f>L17 / (-2 * MAX(B3:AB27)) + 5</f>
        <v>4.9990506329113922</v>
      </c>
      <c r="M143">
        <f>M17 / (-2 * MAX(B3:AB27)) + 5</f>
        <v>4.9990506329113922</v>
      </c>
      <c r="N143">
        <f>N17 / (-2 * MAX(B3:AB27)) + 5</f>
        <v>5</v>
      </c>
      <c r="O143">
        <f>O17 / (-2 * MAX(B3:AB27)) + 5</f>
        <v>5</v>
      </c>
      <c r="P143">
        <f>P17 / (-2 * MAX(B3:AB27)) + 5</f>
        <v>5</v>
      </c>
      <c r="Q143">
        <f>Q17 / (-2 * MAX(B3:AB27)) + 5</f>
        <v>5</v>
      </c>
      <c r="R143">
        <f>R17 / (-2 * MAX(B3:AB27)) + 5</f>
        <v>5</v>
      </c>
      <c r="S143">
        <f>S17 / (-2 * MAX(B3:AB27)) + 5</f>
        <v>5</v>
      </c>
      <c r="T143">
        <f>T17 / (-2 * MAX(B3:AB27)) + 5</f>
        <v>4.9367088607594933</v>
      </c>
      <c r="U143">
        <f>U17 / (-2 * MAX(B3:AB27)) + 5</f>
        <v>4.9971518987341774</v>
      </c>
      <c r="V143">
        <f>V17 / (-2 * MAX(B3:AB27)) + 5</f>
        <v>4.9841772151898738</v>
      </c>
      <c r="W143">
        <f>W17 / (-2 * MAX(B3:AB27)) + 5</f>
        <v>4.9996835443037977</v>
      </c>
      <c r="X143">
        <f>X17 / (-2 * MAX(B3:AB27)) + 5</f>
        <v>4.9952531645569618</v>
      </c>
      <c r="Y143">
        <f>Y17 / (-2 * MAX(B3:AB27)) + 5</f>
        <v>4.9778481012658231</v>
      </c>
      <c r="Z143">
        <f>Z17 / (-2 * MAX(B3:AB27)) + 5</f>
        <v>4.9889240506329111</v>
      </c>
      <c r="AA143">
        <f>AA17 / (-2 * MAX(B3:AB27)) + 5</f>
        <v>4.9974683544303797</v>
      </c>
      <c r="AB143">
        <f>AB17 / (-2 * MAX(B3:AB27)) + 5</f>
        <v>4.9889240506329111</v>
      </c>
    </row>
    <row r="144" spans="2:28" x14ac:dyDescent="0.2">
      <c r="B144">
        <f>B13 / (2 * MAX(B3:AB27)) + 4</f>
        <v>4.0037974683544304</v>
      </c>
      <c r="C144">
        <f>C13 / (2 * MAX(B3:AB27)) + 4</f>
        <v>4.0094936708860756</v>
      </c>
      <c r="D144">
        <f>D13 / (2 * MAX(B3:AB27)) + 4</f>
        <v>4.0041139240506327</v>
      </c>
      <c r="E144">
        <f>E13 / (2 * MAX(B3:AB27)) + 4</f>
        <v>4.0088607594936709</v>
      </c>
      <c r="F144">
        <f>F13 / (2 * MAX(B3:AB27)) + 4</f>
        <v>4.0183544303797465</v>
      </c>
      <c r="G144">
        <f>G13 / (2 * MAX(B3:AB27)) + 4</f>
        <v>4.0015822784810124</v>
      </c>
      <c r="H144">
        <f>H13 / (2 * MAX(B3:AB27)) + 4</f>
        <v>4.0348101265822782</v>
      </c>
      <c r="I144">
        <f>I13 / (2 * MAX(B3:AB27)) + 4</f>
        <v>4.0094936708860756</v>
      </c>
      <c r="J144">
        <f>J13 / (2 * MAX(B3:AB27)) + 4</f>
        <v>4</v>
      </c>
      <c r="K144">
        <f>K13 / (2 * MAX(B3:AB27)) + 4</f>
        <v>4.0031645569620249</v>
      </c>
      <c r="L144">
        <f>L13 / (2 * MAX(B3:AB27)) + 4</f>
        <v>4.0015822784810124</v>
      </c>
      <c r="M144">
        <f>M13 / (2 * MAX(B3:AB27)) + 4</f>
        <v>4.0253164556962027</v>
      </c>
      <c r="N144">
        <f>N13 / (2 * MAX(B3:AB27)) + 4</f>
        <v>4.018987341772152</v>
      </c>
      <c r="O144">
        <f>O13 / (2 * MAX(B3:AB27)) + 4</f>
        <v>4.0110759493670889</v>
      </c>
      <c r="P144">
        <f>P13 / (2 * MAX(B3:AB27)) + 4</f>
        <v>4.0094936708860756</v>
      </c>
      <c r="Q144">
        <f>Q13 / (2 * MAX(B3:AB27)) + 4</f>
        <v>4.0158227848101262</v>
      </c>
      <c r="R144">
        <f>R13 / (2 * MAX(B3:AB27)) + 4</f>
        <v>4.0221518987341769</v>
      </c>
      <c r="S144">
        <f>S13 / (2 * MAX(B3:AB27)) + 4</f>
        <v>4.018987341772152</v>
      </c>
      <c r="T144">
        <f>T13 / (2 * MAX(B3:AB27)) + 4</f>
        <v>4.0949367088607591</v>
      </c>
      <c r="U144">
        <f>U13 / (2 * MAX(B3:AB27)) + 4</f>
        <v>4.0664556962025316</v>
      </c>
      <c r="V144">
        <f>V13 / (2 * MAX(B3:AB27)) + 4</f>
        <v>4.0601265822784809</v>
      </c>
      <c r="W144">
        <f>W13 / (2 * MAX(B3:AB27)) + 4</f>
        <v>4.0522151898734178</v>
      </c>
      <c r="X144">
        <f>X13 / (2 * MAX(B3:AB27)) + 4</f>
        <v>4.1265822784810124</v>
      </c>
      <c r="Y144">
        <f>Y13 / (2 * MAX(B3:AB27)) + 4</f>
        <v>4.0474683544303796</v>
      </c>
      <c r="Z144">
        <f>Z13 / (2 * MAX(B3:AB27)) + 4</f>
        <v>4.0949367088607591</v>
      </c>
      <c r="AA144">
        <f>AA13 / (2 * MAX(B3:AB27)) + 4</f>
        <v>4.1107594936708862</v>
      </c>
      <c r="AB144">
        <f>AB13 / (2 * MAX(B3:AB27)) + 4</f>
        <v>4.0949367088607591</v>
      </c>
    </row>
    <row r="145" spans="2:28" x14ac:dyDescent="0.2">
      <c r="B145">
        <f>B13 / (-2 * MAX(B3:AB27)) + 4</f>
        <v>3.9962025316455696</v>
      </c>
      <c r="C145">
        <f>C13 / (-2 * MAX(B3:AB27)) + 4</f>
        <v>3.990506329113924</v>
      </c>
      <c r="D145">
        <f>D13 / (-2 * MAX(B3:AB27)) + 4</f>
        <v>3.9958860759493673</v>
      </c>
      <c r="E145">
        <f>E13 / (-2 * MAX(B3:AB27)) + 4</f>
        <v>3.9911392405063291</v>
      </c>
      <c r="F145">
        <f>F13 / (-2 * MAX(B3:AB27)) + 4</f>
        <v>3.9816455696202531</v>
      </c>
      <c r="G145">
        <f>G13 / (-2 * MAX(B3:AB27)) + 4</f>
        <v>3.9984177215189876</v>
      </c>
      <c r="H145">
        <f>H13 / (-2 * MAX(B3:AB27)) + 4</f>
        <v>3.9651898734177213</v>
      </c>
      <c r="I145">
        <f>I13 / (-2 * MAX(B3:AB27)) + 4</f>
        <v>3.990506329113924</v>
      </c>
      <c r="J145">
        <f>J13 / (-2 * MAX(B3:AB27)) + 4</f>
        <v>4</v>
      </c>
      <c r="K145">
        <f>K13 / (-2 * MAX(B3:AB27)) + 4</f>
        <v>3.9968354430379747</v>
      </c>
      <c r="L145">
        <f>L13 / (-2 * MAX(B3:AB27)) + 4</f>
        <v>3.9984177215189876</v>
      </c>
      <c r="M145">
        <f>M13 / (-2 * MAX(B3:AB27)) + 4</f>
        <v>3.9746835443037973</v>
      </c>
      <c r="N145">
        <f>N13 / (-2 * MAX(B3:AB27)) + 4</f>
        <v>3.981012658227848</v>
      </c>
      <c r="O145">
        <f>O13 / (-2 * MAX(B3:AB27)) + 4</f>
        <v>3.9889240506329116</v>
      </c>
      <c r="P145">
        <f>P13 / (-2 * MAX(B3:AB27)) + 4</f>
        <v>3.990506329113924</v>
      </c>
      <c r="Q145">
        <f>Q13 / (-2 * MAX(B3:AB27)) + 4</f>
        <v>3.9841772151898733</v>
      </c>
      <c r="R145">
        <f>R13 / (-2 * MAX(B3:AB27)) + 4</f>
        <v>3.9778481012658227</v>
      </c>
      <c r="S145">
        <f>S13 / (-2 * MAX(B3:AB27)) + 4</f>
        <v>3.981012658227848</v>
      </c>
      <c r="T145">
        <f>T13 / (-2 * MAX(B3:AB27)) + 4</f>
        <v>3.9050632911392404</v>
      </c>
      <c r="U145">
        <f>U13 / (-2 * MAX(B3:AB27)) + 4</f>
        <v>3.9335443037974684</v>
      </c>
      <c r="V145">
        <f>V13 / (-2 * MAX(B3:AB27)) + 4</f>
        <v>3.9398734177215191</v>
      </c>
      <c r="W145">
        <f>W13 / (-2 * MAX(B3:AB27)) + 4</f>
        <v>3.9477848101265822</v>
      </c>
      <c r="X145">
        <f>X13 / (-2 * MAX(B3:AB27)) + 4</f>
        <v>3.8734177215189876</v>
      </c>
      <c r="Y145">
        <f>Y13 / (-2 * MAX(B3:AB27)) + 4</f>
        <v>3.9525316455696204</v>
      </c>
      <c r="Z145">
        <f>Z13 / (-2 * MAX(B3:AB27)) + 4</f>
        <v>3.9050632911392404</v>
      </c>
      <c r="AA145">
        <f>AA13 / (-2 * MAX(B3:AB27)) + 4</f>
        <v>3.8892405063291138</v>
      </c>
      <c r="AB145">
        <f>AB13 / (-2 * MAX(B3:AB27)) + 4</f>
        <v>3.9050632911392404</v>
      </c>
    </row>
    <row r="146" spans="2:28" x14ac:dyDescent="0.2">
      <c r="B146">
        <f>B18 / (2 * MAX(B3:AB27)) + 3</f>
        <v>3.009493670886076</v>
      </c>
      <c r="C146">
        <f>C18 / (2 * MAX(B3:AB27)) + 3</f>
        <v>3.0009493670886074</v>
      </c>
      <c r="D146">
        <f>D18 / (2 * MAX(B3:AB27)) + 3</f>
        <v>3.009493670886076</v>
      </c>
      <c r="E146">
        <f>E18 / (2 * MAX(B3:AB27)) + 3</f>
        <v>3.0253164556962027</v>
      </c>
      <c r="F146">
        <f>F18 / (2 * MAX(B3:AB27)) + 3</f>
        <v>3.0047468354430378</v>
      </c>
      <c r="G146">
        <f>G18 / (2 * MAX(B3:AB27)) + 3</f>
        <v>3.0506329113924049</v>
      </c>
      <c r="H146">
        <f>H18 / (2 * MAX(B3:AB27)) + 3</f>
        <v>3.0363924050632911</v>
      </c>
      <c r="I146">
        <f>I18 / (2 * MAX(B3:AB27)) + 3</f>
        <v>3.0325949367088607</v>
      </c>
      <c r="J146">
        <f>J18 / (2 * MAX(B3:AB27)) + 3</f>
        <v>3.0037974683544304</v>
      </c>
      <c r="K146">
        <f>K18 / (2 * MAX(B3:AB27)) + 3</f>
        <v>3.0158227848101267</v>
      </c>
      <c r="L146">
        <f>L18 / (2 * MAX(B3:AB27)) + 3</f>
        <v>3</v>
      </c>
      <c r="M146">
        <f>M18 / (2 * MAX(B3:AB27)) + 3</f>
        <v>3.0063291139240507</v>
      </c>
      <c r="N146">
        <f>N18 / (2 * MAX(B3:AB27)) + 3</f>
        <v>3</v>
      </c>
      <c r="O146">
        <f>O18 / (2 * MAX(B3:AB27)) + 3</f>
        <v>3</v>
      </c>
      <c r="P146">
        <f>P18 / (2 * MAX(B3:AB27)) + 3</f>
        <v>3.0041139240506327</v>
      </c>
      <c r="Q146">
        <f>Q18 / (2 * MAX(B3:AB27)) + 3</f>
        <v>3.0047468354430378</v>
      </c>
      <c r="R146">
        <f>R18 / (2 * MAX(B3:AB27)) + 3</f>
        <v>3.0063291139240507</v>
      </c>
      <c r="S146">
        <f>S18 / (2 * MAX(B3:AB27)) + 3</f>
        <v>3.0009493670886074</v>
      </c>
      <c r="T146">
        <f>T18 / (2 * MAX(B3:AB27)) + 3</f>
        <v>3.1677215189873418</v>
      </c>
      <c r="U146">
        <f>U18 / (2 * MAX(B3:AB27)) + 3</f>
        <v>3.1012658227848102</v>
      </c>
      <c r="V146">
        <f>V18 / (2 * MAX(B3:AB27)) + 3</f>
        <v>3.0775316455696204</v>
      </c>
      <c r="W146">
        <f>W18 / (2 * MAX(B3:AB27)) + 3</f>
        <v>3.2056962025316458</v>
      </c>
      <c r="X146">
        <f>X18 / (2 * MAX(B3:AB27)) + 3</f>
        <v>3.2056962025316458</v>
      </c>
      <c r="Y146">
        <f>Y18 / (2 * MAX(B3:AB27)) + 3</f>
        <v>3.2468354430379747</v>
      </c>
      <c r="Z146">
        <f>Z18 / (2 * MAX(B3:AB27)) + 3</f>
        <v>3.1202531645569622</v>
      </c>
      <c r="AA146">
        <f>AA18 / (2 * MAX(B3:AB27)) + 3</f>
        <v>3.0316455696202533</v>
      </c>
      <c r="AB146">
        <f>AB18 / (2 * MAX(B3:AB27)) + 3</f>
        <v>3.1012658227848102</v>
      </c>
    </row>
    <row r="147" spans="2:28" x14ac:dyDescent="0.2">
      <c r="B147">
        <f>B18 / (-2 * MAX(B3:AB27)) + 3</f>
        <v>2.990506329113924</v>
      </c>
      <c r="C147">
        <f>C18 / (-2 * MAX(B3:AB27)) + 3</f>
        <v>2.9990506329113926</v>
      </c>
      <c r="D147">
        <f>D18 / (-2 * MAX(B3:AB27)) + 3</f>
        <v>2.990506329113924</v>
      </c>
      <c r="E147">
        <f>E18 / (-2 * MAX(B3:AB27)) + 3</f>
        <v>2.9746835443037973</v>
      </c>
      <c r="F147">
        <f>F18 / (-2 * MAX(B3:AB27)) + 3</f>
        <v>2.9952531645569622</v>
      </c>
      <c r="G147">
        <f>G18 / (-2 * MAX(B3:AB27)) + 3</f>
        <v>2.9493670886075951</v>
      </c>
      <c r="H147">
        <f>H18 / (-2 * MAX(B3:AB27)) + 3</f>
        <v>2.9636075949367089</v>
      </c>
      <c r="I147">
        <f>I18 / (-2 * MAX(B3:AB27)) + 3</f>
        <v>2.9674050632911393</v>
      </c>
      <c r="J147">
        <f>J18 / (-2 * MAX(B3:AB27)) + 3</f>
        <v>2.9962025316455696</v>
      </c>
      <c r="K147">
        <f>K18 / (-2 * MAX(B3:AB27)) + 3</f>
        <v>2.9841772151898733</v>
      </c>
      <c r="L147">
        <f>L18 / (-2 * MAX(B3:AB27)) + 3</f>
        <v>3</v>
      </c>
      <c r="M147">
        <f>M18 / (-2 * MAX(B3:AB27)) + 3</f>
        <v>2.9936708860759493</v>
      </c>
      <c r="N147">
        <f>N18 / (-2 * MAX(B3:AB27)) + 3</f>
        <v>3</v>
      </c>
      <c r="O147">
        <f>O18 / (-2 * MAX(B3:AB27)) + 3</f>
        <v>3</v>
      </c>
      <c r="P147">
        <f>P18 / (-2 * MAX(B3:AB27)) + 3</f>
        <v>2.9958860759493673</v>
      </c>
      <c r="Q147">
        <f>Q18 / (-2 * MAX(B3:AB27)) + 3</f>
        <v>2.9952531645569622</v>
      </c>
      <c r="R147">
        <f>R18 / (-2 * MAX(B3:AB27)) + 3</f>
        <v>2.9936708860759493</v>
      </c>
      <c r="S147">
        <f>S18 / (-2 * MAX(B3:AB27)) + 3</f>
        <v>2.9990506329113926</v>
      </c>
      <c r="T147">
        <f>T18 / (-2 * MAX(B3:AB27)) + 3</f>
        <v>2.8322784810126582</v>
      </c>
      <c r="U147">
        <f>U18 / (-2 * MAX(B3:AB27)) + 3</f>
        <v>2.8987341772151898</v>
      </c>
      <c r="V147">
        <f>V18 / (-2 * MAX(B3:AB27)) + 3</f>
        <v>2.9224683544303796</v>
      </c>
      <c r="W147">
        <f>W18 / (-2 * MAX(B3:AB27)) + 3</f>
        <v>2.7943037974683542</v>
      </c>
      <c r="X147">
        <f>X18 / (-2 * MAX(B3:AB27)) + 3</f>
        <v>2.7943037974683542</v>
      </c>
      <c r="Y147">
        <f>Y18 / (-2 * MAX(B3:AB27)) + 3</f>
        <v>2.7531645569620253</v>
      </c>
      <c r="Z147">
        <f>Z18 / (-2 * MAX(B3:AB27)) + 3</f>
        <v>2.8797468354430378</v>
      </c>
      <c r="AA147">
        <f>AA18 / (-2 * MAX(B3:AB27)) + 3</f>
        <v>2.9683544303797467</v>
      </c>
      <c r="AB147">
        <f>AB18 / (-2 * MAX(B3:AB27)) + 3</f>
        <v>2.8987341772151898</v>
      </c>
    </row>
    <row r="148" spans="2:28" x14ac:dyDescent="0.2">
      <c r="B148">
        <f>B22 / (2 * MAX(B3:AB27)) + 2</f>
        <v>2</v>
      </c>
      <c r="C148">
        <f>C22 / (2 * MAX(B3:AB27)) + 2</f>
        <v>2</v>
      </c>
      <c r="D148">
        <f>D22 / (2 * MAX(B3:AB27)) + 2</f>
        <v>2</v>
      </c>
      <c r="E148">
        <f>E22 / (2 * MAX(B3:AB27)) + 2</f>
        <v>2</v>
      </c>
      <c r="F148">
        <f>F22 / (2 * MAX(B3:AB27)) + 2</f>
        <v>2</v>
      </c>
      <c r="G148">
        <f>G22 / (2 * MAX(B3:AB27)) + 2</f>
        <v>2</v>
      </c>
      <c r="H148">
        <f>H22 / (2 * MAX(B3:AB27)) + 2</f>
        <v>2</v>
      </c>
      <c r="I148">
        <f>I22 / (2 * MAX(B3:AB27)) + 2</f>
        <v>2</v>
      </c>
      <c r="J148">
        <f>J22 / (2 * MAX(B3:AB27)) + 2</f>
        <v>2</v>
      </c>
      <c r="K148">
        <f>K22 / (2 * MAX(B3:AB27)) + 2</f>
        <v>2</v>
      </c>
      <c r="L148">
        <f>L22 / (2 * MAX(B3:AB27)) + 2</f>
        <v>2</v>
      </c>
      <c r="M148">
        <f>M22 / (2 * MAX(B3:AB27)) + 2</f>
        <v>2</v>
      </c>
      <c r="N148">
        <f>N22 / (2 * MAX(B3:AB27)) + 2</f>
        <v>2</v>
      </c>
      <c r="O148">
        <f>O22 / (2 * MAX(B3:AB27)) + 2</f>
        <v>2</v>
      </c>
      <c r="P148">
        <f>P22 / (2 * MAX(B3:AB27)) + 2</f>
        <v>2</v>
      </c>
      <c r="Q148">
        <f>Q22 / (2 * MAX(B3:AB27)) + 2</f>
        <v>2</v>
      </c>
      <c r="R148">
        <f>R22 / (2 * MAX(B3:AB27)) + 2</f>
        <v>2</v>
      </c>
      <c r="S148">
        <f>S22 / (2 * MAX(B3:AB27)) + 2</f>
        <v>2</v>
      </c>
      <c r="T148">
        <f>T22 / (2 * MAX(B3:AB27)) + 2</f>
        <v>2</v>
      </c>
      <c r="U148">
        <f>U22 / (2 * MAX(B3:AB27)) + 2</f>
        <v>2</v>
      </c>
      <c r="V148">
        <f>V22 / (2 * MAX(B3:AB27)) + 2</f>
        <v>2</v>
      </c>
      <c r="W148">
        <f>W22 / (2 * MAX(B3:AB27)) + 2</f>
        <v>2</v>
      </c>
      <c r="X148">
        <f>X22 / (2 * MAX(B3:AB27)) + 2</f>
        <v>2.028481012658228</v>
      </c>
      <c r="Y148">
        <f>Y22 / (2 * MAX(B3:AB27)) + 2</f>
        <v>2.0142405063291138</v>
      </c>
      <c r="Z148">
        <f>Z22 / (2 * MAX(B3:AB27)) + 2</f>
        <v>2.3164556962025316</v>
      </c>
      <c r="AA148">
        <f>AA22 / (2 * MAX(B3:AB27)) + 2</f>
        <v>2.1139240506329116</v>
      </c>
      <c r="AB148">
        <f>AB22 / (2 * MAX(B3:AB27)) + 2</f>
        <v>2.1582278481012658</v>
      </c>
    </row>
    <row r="149" spans="2:28" x14ac:dyDescent="0.2">
      <c r="B149">
        <f>B22 / (-2 * MAX(B3:AB27)) + 2</f>
        <v>2</v>
      </c>
      <c r="C149">
        <f>C22 / (-2 * MAX(B3:AB27)) + 2</f>
        <v>2</v>
      </c>
      <c r="D149">
        <f>D22 / (-2 * MAX(B3:AB27)) + 2</f>
        <v>2</v>
      </c>
      <c r="E149">
        <f>E22 / (-2 * MAX(B3:AB27)) + 2</f>
        <v>2</v>
      </c>
      <c r="F149">
        <f>F22 / (-2 * MAX(B3:AB27)) + 2</f>
        <v>2</v>
      </c>
      <c r="G149">
        <f>G22 / (-2 * MAX(B3:AB27)) + 2</f>
        <v>2</v>
      </c>
      <c r="H149">
        <f>H22 / (-2 * MAX(B3:AB27)) + 2</f>
        <v>2</v>
      </c>
      <c r="I149">
        <f>I22 / (-2 * MAX(B3:AB27)) + 2</f>
        <v>2</v>
      </c>
      <c r="J149">
        <f>J22 / (-2 * MAX(B3:AB27)) + 2</f>
        <v>2</v>
      </c>
      <c r="K149">
        <f>K22 / (-2 * MAX(B3:AB27)) + 2</f>
        <v>2</v>
      </c>
      <c r="L149">
        <f>L22 / (-2 * MAX(B3:AB27)) + 2</f>
        <v>2</v>
      </c>
      <c r="M149">
        <f>M22 / (-2 * MAX(B3:AB27)) + 2</f>
        <v>2</v>
      </c>
      <c r="N149">
        <f>N22 / (-2 * MAX(B3:AB27)) + 2</f>
        <v>2</v>
      </c>
      <c r="O149">
        <f>O22 / (-2 * MAX(B3:AB27)) + 2</f>
        <v>2</v>
      </c>
      <c r="P149">
        <f>P22 / (-2 * MAX(B3:AB27)) + 2</f>
        <v>2</v>
      </c>
      <c r="Q149">
        <f>Q22 / (-2 * MAX(B3:AB27)) + 2</f>
        <v>2</v>
      </c>
      <c r="R149">
        <f>R22 / (-2 * MAX(B3:AB27)) + 2</f>
        <v>2</v>
      </c>
      <c r="S149">
        <f>S22 / (-2 * MAX(B3:AB27)) + 2</f>
        <v>2</v>
      </c>
      <c r="T149">
        <f>T22 / (-2 * MAX(B3:AB27)) + 2</f>
        <v>2</v>
      </c>
      <c r="U149">
        <f>U22 / (-2 * MAX(B3:AB27)) + 2</f>
        <v>2</v>
      </c>
      <c r="V149">
        <f>V22 / (-2 * MAX(B3:AB27)) + 2</f>
        <v>2</v>
      </c>
      <c r="W149">
        <f>W22 / (-2 * MAX(B3:AB27)) + 2</f>
        <v>2</v>
      </c>
      <c r="X149">
        <f>X22 / (-2 * MAX(B3:AB27)) + 2</f>
        <v>1.9715189873417722</v>
      </c>
      <c r="Y149">
        <f>Y22 / (-2 * MAX(B3:AB27)) + 2</f>
        <v>1.985759493670886</v>
      </c>
      <c r="Z149">
        <f>Z22 / (-2 * MAX(B3:AB27)) + 2</f>
        <v>1.6835443037974684</v>
      </c>
      <c r="AA149">
        <f>AA22 / (-2 * MAX(B3:AB27)) + 2</f>
        <v>1.8860759493670887</v>
      </c>
      <c r="AB149">
        <f>AB22 / (-2 * MAX(B3:AB27)) + 2</f>
        <v>1.8417721518987342</v>
      </c>
    </row>
    <row r="150" spans="2:28" x14ac:dyDescent="0.2">
      <c r="B150">
        <f>B23 / (2 * MAX(B3:AB27)) + 1</f>
        <v>1</v>
      </c>
      <c r="C150">
        <f>C23 / (2 * MAX(B3:AB27)) + 1</f>
        <v>1</v>
      </c>
      <c r="D150">
        <f>D23 / (2 * MAX(B3:AB27)) + 1</f>
        <v>1</v>
      </c>
      <c r="E150">
        <f>E23 / (2 * MAX(B3:AB27)) + 1</f>
        <v>1</v>
      </c>
      <c r="F150">
        <f>F23 / (2 * MAX(B3:AB27)) + 1</f>
        <v>1</v>
      </c>
      <c r="G150">
        <f>G23 / (2 * MAX(B3:AB27)) + 1</f>
        <v>1</v>
      </c>
      <c r="H150">
        <f>H23 / (2 * MAX(B3:AB27)) + 1</f>
        <v>1</v>
      </c>
      <c r="I150">
        <f>I23 / (2 * MAX(B3:AB27)) + 1</f>
        <v>1</v>
      </c>
      <c r="J150">
        <f>J23 / (2 * MAX(B3:AB27)) + 1</f>
        <v>1.0006329113924051</v>
      </c>
      <c r="K150">
        <f>K23 / (2 * MAX(B3:AB27)) + 1</f>
        <v>1</v>
      </c>
      <c r="L150">
        <f>L23 / (2 * MAX(B3:AB27)) + 1</f>
        <v>1</v>
      </c>
      <c r="M150">
        <f>M23 / (2 * MAX(B3:AB27)) + 1</f>
        <v>1</v>
      </c>
      <c r="N150">
        <f>N23 / (2 * MAX(B3:AB27)) + 1</f>
        <v>1</v>
      </c>
      <c r="O150">
        <f>O23 / (2 * MAX(B3:AB27)) + 1</f>
        <v>1</v>
      </c>
      <c r="P150">
        <f>P23 / (2 * MAX(B3:AB27)) + 1</f>
        <v>1</v>
      </c>
      <c r="Q150">
        <f>Q23 / (2 * MAX(B3:AB27)) + 1</f>
        <v>1</v>
      </c>
      <c r="R150">
        <f>R23 / (2 * MAX(B3:AB27)) + 1</f>
        <v>1</v>
      </c>
      <c r="S150">
        <f>S23 / (2 * MAX(B3:AB27)) + 1</f>
        <v>1</v>
      </c>
      <c r="T150">
        <f>T23 / (2 * MAX(B3:AB27)) + 1</f>
        <v>1.0001582278481012</v>
      </c>
      <c r="U150">
        <f>U23 / (2 * MAX(B3:AB27)) + 1</f>
        <v>1</v>
      </c>
      <c r="V150">
        <f>V23 / (2 * MAX(B3:AB27)) + 1</f>
        <v>1</v>
      </c>
      <c r="W150">
        <f>W23 / (2 * MAX(B3:AB27)) + 1</f>
        <v>1.0001582278481012</v>
      </c>
      <c r="X150">
        <f>X23 / (2 * MAX(B3:AB27)) + 1</f>
        <v>1.0031645569620253</v>
      </c>
      <c r="Y150">
        <f>Y23 / (2 * MAX(B3:AB27)) + 1</f>
        <v>1.0063291139240507</v>
      </c>
      <c r="Z150">
        <f>Z23 / (2 * MAX(B3:AB27)) + 1</f>
        <v>1.0110759493670887</v>
      </c>
      <c r="AA150">
        <f>AA23 / (2 * MAX(B3:AB27)) + 1</f>
        <v>1.0427215189873418</v>
      </c>
      <c r="AB150">
        <f>AB23 / (2 * MAX(B3:AB27)) + 1</f>
        <v>1.009493670886076</v>
      </c>
    </row>
    <row r="151" spans="2:28" x14ac:dyDescent="0.2">
      <c r="B151">
        <f>B23 / (-2 * MAX(B3:AB27)) + 1</f>
        <v>1</v>
      </c>
      <c r="C151">
        <f>C23 / (-2 * MAX(B3:AB27)) + 1</f>
        <v>1</v>
      </c>
      <c r="D151">
        <f>D23 / (-2 * MAX(B3:AB27)) + 1</f>
        <v>1</v>
      </c>
      <c r="E151">
        <f>E23 / (-2 * MAX(B3:AB27)) + 1</f>
        <v>1</v>
      </c>
      <c r="F151">
        <f>F23 / (-2 * MAX(B3:AB27)) + 1</f>
        <v>1</v>
      </c>
      <c r="G151">
        <f>G23 / (-2 * MAX(B3:AB27)) + 1</f>
        <v>1</v>
      </c>
      <c r="H151">
        <f>H23 / (-2 * MAX(B3:AB27)) + 1</f>
        <v>1</v>
      </c>
      <c r="I151">
        <f>I23 / (-2 * MAX(B3:AB27)) + 1</f>
        <v>1</v>
      </c>
      <c r="J151">
        <f>J23 / (-2 * MAX(B3:AB27)) + 1</f>
        <v>0.99936708860759493</v>
      </c>
      <c r="K151">
        <f>K23 / (-2 * MAX(B3:AB27)) + 1</f>
        <v>1</v>
      </c>
      <c r="L151">
        <f>L23 / (-2 * MAX(B3:AB27)) + 1</f>
        <v>1</v>
      </c>
      <c r="M151">
        <f>M23 / (-2 * MAX(B3:AB27)) + 1</f>
        <v>1</v>
      </c>
      <c r="N151">
        <f>N23 / (-2 * MAX(B3:AB27)) + 1</f>
        <v>1</v>
      </c>
      <c r="O151">
        <f>O23 / (-2 * MAX(B3:AB27)) + 1</f>
        <v>1</v>
      </c>
      <c r="P151">
        <f>P23 / (-2 * MAX(B3:AB27)) + 1</f>
        <v>1</v>
      </c>
      <c r="Q151">
        <f>Q23 / (-2 * MAX(B3:AB27)) + 1</f>
        <v>1</v>
      </c>
      <c r="R151">
        <f>R23 / (-2 * MAX(B3:AB27)) + 1</f>
        <v>1</v>
      </c>
      <c r="S151">
        <f>S23 / (-2 * MAX(B3:AB27)) + 1</f>
        <v>1</v>
      </c>
      <c r="T151">
        <f>T23 / (-2 * MAX(B3:AB27)) + 1</f>
        <v>0.99984177215189873</v>
      </c>
      <c r="U151">
        <f>U23 / (-2 * MAX(B3:AB27)) + 1</f>
        <v>1</v>
      </c>
      <c r="V151">
        <f>V23 / (-2 * MAX(B3:AB27)) + 1</f>
        <v>1</v>
      </c>
      <c r="W151">
        <f>W23 / (-2 * MAX(B3:AB27)) + 1</f>
        <v>0.99984177215189873</v>
      </c>
      <c r="X151">
        <f>X23 / (-2 * MAX(B3:AB27)) + 1</f>
        <v>0.99683544303797467</v>
      </c>
      <c r="Y151">
        <f>Y23 / (-2 * MAX(B3:AB27)) + 1</f>
        <v>0.99367088607594933</v>
      </c>
      <c r="Z151">
        <f>Z23 / (-2 * MAX(B3:AB27)) + 1</f>
        <v>0.98892405063291144</v>
      </c>
      <c r="AA151">
        <f>AA23 / (-2 * MAX(B3:AB27)) + 1</f>
        <v>0.95727848101265822</v>
      </c>
      <c r="AB151">
        <f>AB23 / (-2 * MAX(B3:AB27)) + 1</f>
        <v>0.990506329113924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PORZIO</dc:creator>
  <cp:lastModifiedBy>Trevor Branch</cp:lastModifiedBy>
  <cp:lastPrinted>2010-11-25T14:48:24Z</cp:lastPrinted>
  <dcterms:created xsi:type="dcterms:W3CDTF">2010-11-25T12:41:11Z</dcterms:created>
  <dcterms:modified xsi:type="dcterms:W3CDTF">2011-09-16T00:12:51Z</dcterms:modified>
</cp:coreProperties>
</file>