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0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2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4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46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48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pivotTables/pivotTable1.xml" ContentType="application/vnd.openxmlformats-officedocument.spreadsheetml.pivotTable+xml"/>
  <Override PartName="/xl/drawings/drawing49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50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C67679DF-827B-4A4D-90AE-1F9766FD0AA0}" xr6:coauthVersionLast="47" xr6:coauthVersionMax="47" xr10:uidLastSave="{00000000-0000-0000-0000-000000000000}"/>
  <bookViews>
    <workbookView xWindow="-120" yWindow="-120" windowWidth="29040" windowHeight="15840" tabRatio="833" firstSheet="27" activeTab="36" xr2:uid="{7870587B-7670-408B-B7E9-87ED25422A40}"/>
  </bookViews>
  <sheets>
    <sheet name="test1" sheetId="2" state="hidden" r:id="rId1"/>
    <sheet name="Hoja4" sheetId="7" state="hidden" r:id="rId2"/>
    <sheet name="test2" sheetId="3" state="hidden" r:id="rId3"/>
    <sheet name="test3" sheetId="4" state="hidden" r:id="rId4"/>
    <sheet name="test4" sheetId="6" state="hidden" r:id="rId5"/>
    <sheet name="test5" sheetId="8" state="hidden" r:id="rId6"/>
    <sheet name="test6" sheetId="20" state="hidden" r:id="rId7"/>
    <sheet name="test8 yalma" sheetId="25" state="hidden" r:id="rId8"/>
    <sheet name="test7 pc" sheetId="23" state="hidden" r:id="rId9"/>
    <sheet name="test10 yalma" sheetId="26" state="hidden" r:id="rId10"/>
    <sheet name="test11 PC" sheetId="33" state="hidden" r:id="rId11"/>
    <sheet name="test11 yalma" sheetId="32" state="hidden" r:id="rId12"/>
    <sheet name="test 12 PC" sheetId="36" state="hidden" r:id="rId13"/>
    <sheet name="test 12 yalma" sheetId="35" state="hidden" r:id="rId14"/>
    <sheet name="test 13 yalma" sheetId="37" state="hidden" r:id="rId15"/>
    <sheet name="test 14 yalma" sheetId="38" state="hidden" r:id="rId16"/>
    <sheet name="test 15" sheetId="39" state="hidden" r:id="rId17"/>
    <sheet name="timetest_61_yalma" sheetId="46" state="hidden" r:id="rId18"/>
    <sheet name="timetest_99_yalma" sheetId="53" state="hidden" r:id="rId19"/>
    <sheet name="timetest_99_yalma (2)" sheetId="56" state="hidden" r:id="rId20"/>
    <sheet name="timetest_99_yalma (3)" sheetId="58" state="hidden" r:id="rId21"/>
    <sheet name="uc_01" sheetId="81" r:id="rId22"/>
    <sheet name="uc_70" sheetId="82" r:id="rId23"/>
    <sheet name="uc_70b" sheetId="40" r:id="rId24"/>
    <sheet name="uc_71" sheetId="83" r:id="rId25"/>
    <sheet name="uc_71b" sheetId="54" r:id="rId26"/>
    <sheet name="uc_72" sheetId="74" r:id="rId27"/>
    <sheet name="uc_73" sheetId="75" r:id="rId28"/>
    <sheet name="uc_74" sheetId="76" r:id="rId29"/>
    <sheet name="uc_75" sheetId="77" r:id="rId30"/>
    <sheet name="uc_76" sheetId="73" r:id="rId31"/>
    <sheet name="uc_77" sheetId="78" r:id="rId32"/>
    <sheet name="uc_78" sheetId="79" r:id="rId33"/>
    <sheet name="uc_79" sheetId="80" r:id="rId34"/>
    <sheet name="uc_80" sheetId="71" r:id="rId35"/>
    <sheet name="uc_90" sheetId="85" r:id="rId36"/>
    <sheet name="uc_91" sheetId="70" r:id="rId37"/>
    <sheet name="uc_92" sheetId="69" r:id="rId38"/>
    <sheet name="uc_93" sheetId="68" r:id="rId39"/>
    <sheet name="uc_94" sheetId="67" r:id="rId40"/>
    <sheet name="uc_95" sheetId="66" r:id="rId41"/>
    <sheet name="uc_96" sheetId="63" r:id="rId42"/>
    <sheet name="uc_97" sheetId="61" r:id="rId43"/>
    <sheet name="uc_98" sheetId="60" r:id="rId44"/>
    <sheet name="uc_99" sheetId="59" r:id="rId45"/>
    <sheet name="uc_100" sheetId="92" r:id="rId46"/>
    <sheet name="MI_PC_61" sheetId="84" r:id="rId47"/>
    <sheet name="MI_PC_58" sheetId="65" r:id="rId48"/>
    <sheet name="DEMANDA" sheetId="72" r:id="rId49"/>
    <sheet name="DUAL_57" sheetId="87" r:id="rId50"/>
    <sheet name="Hoja1" sheetId="89" r:id="rId51"/>
    <sheet name="Hoja3" sheetId="88" r:id="rId52"/>
    <sheet name="Hoja2" sheetId="90" r:id="rId53"/>
    <sheet name="Trayectories" sheetId="91" r:id="rId54"/>
    <sheet name="test10 PC" sheetId="27" state="hidden" r:id="rId55"/>
  </sheets>
  <externalReferences>
    <externalReference r:id="rId56"/>
  </externalReferences>
  <calcPr calcId="181029"/>
  <pivotCaches>
    <pivotCache cacheId="0" r:id="rId5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2" l="1"/>
  <c r="J1" i="82"/>
  <c r="G1" i="82"/>
  <c r="C8" i="89"/>
  <c r="C7" i="89"/>
  <c r="C6" i="89"/>
  <c r="C5" i="89"/>
  <c r="C4" i="89"/>
  <c r="C3" i="89"/>
  <c r="C2" i="89"/>
  <c r="D15" i="88"/>
  <c r="F13" i="88"/>
  <c r="G5" i="88"/>
  <c r="G6" i="88"/>
  <c r="G7" i="88"/>
  <c r="G8" i="88"/>
  <c r="G4" i="88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9" i="72"/>
  <c r="D2" i="72"/>
  <c r="D3" i="72"/>
  <c r="D4" i="72"/>
  <c r="D5" i="72"/>
  <c r="D6" i="72"/>
  <c r="D7" i="72"/>
  <c r="D8" i="72"/>
  <c r="D1" i="72"/>
  <c r="N2" i="72"/>
  <c r="N3" i="72"/>
  <c r="N4" i="72"/>
  <c r="N5" i="72"/>
  <c r="N6" i="72"/>
  <c r="N7" i="72"/>
  <c r="N8" i="72"/>
  <c r="N9" i="72"/>
  <c r="N10" i="72"/>
  <c r="N11" i="72"/>
  <c r="N12" i="72"/>
  <c r="N13" i="72"/>
  <c r="N14" i="72"/>
  <c r="N15" i="72"/>
  <c r="N16" i="72"/>
  <c r="Q16" i="72" s="1"/>
  <c r="Q136" i="72" s="1"/>
  <c r="N17" i="72"/>
  <c r="Q17" i="72" s="1"/>
  <c r="Q113" i="72" s="1"/>
  <c r="N18" i="72"/>
  <c r="N19" i="72"/>
  <c r="N20" i="72"/>
  <c r="N21" i="72"/>
  <c r="N22" i="72"/>
  <c r="N23" i="72"/>
  <c r="N24" i="72"/>
  <c r="N25" i="72"/>
  <c r="Q25" i="72" s="1"/>
  <c r="Q73" i="72" s="1"/>
  <c r="N26" i="72"/>
  <c r="N27" i="72"/>
  <c r="N28" i="72"/>
  <c r="N29" i="72"/>
  <c r="N30" i="72"/>
  <c r="Q30" i="72" s="1"/>
  <c r="Q150" i="72" s="1"/>
  <c r="N31" i="72"/>
  <c r="Q31" i="72" s="1"/>
  <c r="Q79" i="72" s="1"/>
  <c r="N32" i="72"/>
  <c r="Q32" i="72" s="1"/>
  <c r="Q152" i="72" s="1"/>
  <c r="N33" i="72"/>
  <c r="Q33" i="72" s="1"/>
  <c r="Q81" i="72" s="1"/>
  <c r="N34" i="72"/>
  <c r="N35" i="72"/>
  <c r="N36" i="72"/>
  <c r="N37" i="72"/>
  <c r="N38" i="72"/>
  <c r="Q38" i="72" s="1"/>
  <c r="Q158" i="72" s="1"/>
  <c r="N39" i="72"/>
  <c r="Q39" i="72" s="1"/>
  <c r="Q87" i="72" s="1"/>
  <c r="N40" i="72"/>
  <c r="Q40" i="72" s="1"/>
  <c r="Q160" i="72" s="1"/>
  <c r="N41" i="72"/>
  <c r="Q41" i="72" s="1"/>
  <c r="Q89" i="72" s="1"/>
  <c r="N42" i="72"/>
  <c r="N43" i="72"/>
  <c r="N44" i="72"/>
  <c r="N45" i="72"/>
  <c r="N46" i="72"/>
  <c r="Q46" i="72" s="1"/>
  <c r="Q166" i="72" s="1"/>
  <c r="N47" i="72"/>
  <c r="Q47" i="72" s="1"/>
  <c r="N48" i="72"/>
  <c r="Q48" i="72" s="1"/>
  <c r="Q168" i="72" s="1"/>
  <c r="N1" i="72"/>
  <c r="Q1" i="72" s="1"/>
  <c r="Q97" i="72" s="1"/>
  <c r="Q26" i="72"/>
  <c r="Q146" i="72" s="1"/>
  <c r="Q27" i="72"/>
  <c r="Q75" i="72" s="1"/>
  <c r="Q28" i="72"/>
  <c r="Q148" i="72" s="1"/>
  <c r="Q29" i="72"/>
  <c r="Q149" i="72" s="1"/>
  <c r="Q34" i="72"/>
  <c r="Q154" i="72" s="1"/>
  <c r="Q35" i="72"/>
  <c r="Q83" i="72" s="1"/>
  <c r="Q36" i="72"/>
  <c r="Q156" i="72" s="1"/>
  <c r="Q37" i="72"/>
  <c r="Q85" i="72" s="1"/>
  <c r="Q42" i="72"/>
  <c r="Q162" i="72" s="1"/>
  <c r="Q43" i="72"/>
  <c r="Q91" i="72" s="1"/>
  <c r="Q44" i="72"/>
  <c r="Q164" i="72" s="1"/>
  <c r="Q45" i="72"/>
  <c r="Q165" i="72" s="1"/>
  <c r="Q3" i="72"/>
  <c r="Q99" i="72" s="1"/>
  <c r="Q4" i="72"/>
  <c r="Q100" i="72" s="1"/>
  <c r="Q5" i="72"/>
  <c r="Q125" i="72" s="1"/>
  <c r="Q6" i="72"/>
  <c r="Q102" i="72" s="1"/>
  <c r="Q7" i="72"/>
  <c r="Q127" i="72" s="1"/>
  <c r="Q10" i="72"/>
  <c r="Q106" i="72" s="1"/>
  <c r="Q18" i="72"/>
  <c r="Q114" i="72" s="1"/>
  <c r="Q103" i="40"/>
  <c r="B8" i="58"/>
  <c r="B9" i="58"/>
  <c r="B10" i="58"/>
  <c r="B11" i="58"/>
  <c r="B12" i="58"/>
  <c r="C99" i="40"/>
  <c r="C100" i="40"/>
  <c r="C101" i="40"/>
  <c r="C102" i="40"/>
  <c r="C103" i="40"/>
  <c r="C104" i="40"/>
  <c r="C105" i="40"/>
  <c r="C106" i="40"/>
  <c r="C107" i="40"/>
  <c r="C108" i="40"/>
  <c r="C98" i="40"/>
  <c r="C62" i="40"/>
  <c r="C63" i="40"/>
  <c r="C64" i="40"/>
  <c r="C65" i="40"/>
  <c r="C61" i="40"/>
  <c r="C96" i="40"/>
  <c r="C87" i="40"/>
  <c r="C88" i="40"/>
  <c r="C89" i="40"/>
  <c r="C90" i="40"/>
  <c r="C91" i="40"/>
  <c r="C92" i="40"/>
  <c r="C93" i="40"/>
  <c r="C94" i="40"/>
  <c r="C95" i="40"/>
  <c r="C86" i="40"/>
  <c r="A86" i="40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C76" i="40"/>
  <c r="C75" i="40"/>
  <c r="C74" i="40"/>
  <c r="C73" i="40"/>
  <c r="C72" i="40"/>
  <c r="C71" i="40"/>
  <c r="C70" i="40"/>
  <c r="C51" i="40"/>
  <c r="C52" i="40"/>
  <c r="C53" i="40"/>
  <c r="C54" i="40"/>
  <c r="C55" i="40"/>
  <c r="C56" i="40"/>
  <c r="C57" i="40"/>
  <c r="C58" i="40"/>
  <c r="C59" i="40"/>
  <c r="C50" i="40"/>
  <c r="C69" i="40"/>
  <c r="C68" i="40"/>
  <c r="C67" i="40"/>
  <c r="G42" i="40"/>
  <c r="G41" i="40"/>
  <c r="G40" i="40"/>
  <c r="G39" i="40"/>
  <c r="G38" i="40"/>
  <c r="G37" i="40"/>
  <c r="G36" i="40"/>
  <c r="G35" i="40"/>
  <c r="G34" i="40"/>
  <c r="G28" i="40"/>
  <c r="G27" i="40"/>
  <c r="G26" i="40"/>
  <c r="G25" i="40"/>
  <c r="G24" i="40"/>
  <c r="G23" i="40"/>
  <c r="G22" i="40"/>
  <c r="G21" i="40"/>
  <c r="G20" i="40"/>
  <c r="G11" i="40"/>
  <c r="G12" i="40"/>
  <c r="G6" i="40"/>
  <c r="G7" i="40"/>
  <c r="G8" i="40"/>
  <c r="G9" i="40"/>
  <c r="G10" i="40"/>
  <c r="G5" i="40"/>
  <c r="G44" i="38"/>
  <c r="G45" i="38" s="1"/>
  <c r="G46" i="38" s="1"/>
  <c r="G47" i="38" s="1"/>
  <c r="G48" i="38" s="1"/>
  <c r="G49" i="38" s="1"/>
  <c r="G50" i="38" s="1"/>
  <c r="G51" i="38" s="1"/>
  <c r="G52" i="38" s="1"/>
  <c r="G53" i="38" s="1"/>
  <c r="G9" i="88" l="1"/>
  <c r="Q95" i="72"/>
  <c r="Q167" i="72"/>
  <c r="Q163" i="72"/>
  <c r="Q159" i="72"/>
  <c r="Q155" i="72"/>
  <c r="Q151" i="72"/>
  <c r="Q147" i="72"/>
  <c r="Q49" i="72"/>
  <c r="S49" i="72" s="1"/>
  <c r="Q65" i="72"/>
  <c r="S65" i="72" s="1"/>
  <c r="Q96" i="72"/>
  <c r="Q88" i="72"/>
  <c r="Q80" i="72"/>
  <c r="Q161" i="72"/>
  <c r="Q153" i="72"/>
  <c r="Q145" i="72"/>
  <c r="Q137" i="72"/>
  <c r="S137" i="72" s="1"/>
  <c r="Q64" i="72"/>
  <c r="Q55" i="72"/>
  <c r="Q94" i="72"/>
  <c r="Q86" i="72"/>
  <c r="Q78" i="72"/>
  <c r="Q93" i="72"/>
  <c r="Q77" i="72"/>
  <c r="Q126" i="72"/>
  <c r="S126" i="72" s="1"/>
  <c r="Q53" i="72"/>
  <c r="S53" i="72" s="1"/>
  <c r="Q92" i="72"/>
  <c r="Q84" i="72"/>
  <c r="Q76" i="72"/>
  <c r="Q157" i="72"/>
  <c r="Q54" i="72"/>
  <c r="S54" i="72" s="1"/>
  <c r="Q52" i="72"/>
  <c r="S52" i="72" s="1"/>
  <c r="Q124" i="72"/>
  <c r="S124" i="72" s="1"/>
  <c r="Q51" i="72"/>
  <c r="Q90" i="72"/>
  <c r="Q82" i="72"/>
  <c r="Q74" i="72"/>
  <c r="Q123" i="72"/>
  <c r="Q66" i="72"/>
  <c r="Q58" i="72"/>
  <c r="S58" i="72" s="1"/>
  <c r="Q138" i="72"/>
  <c r="S138" i="72" s="1"/>
  <c r="Q130" i="72"/>
  <c r="Q112" i="72"/>
  <c r="Q103" i="72"/>
  <c r="Q101" i="72"/>
  <c r="S101" i="72"/>
  <c r="S88" i="72"/>
  <c r="S114" i="72"/>
  <c r="S106" i="72"/>
  <c r="S130" i="72"/>
  <c r="S89" i="72"/>
  <c r="S73" i="72"/>
  <c r="Q121" i="72"/>
  <c r="S121" i="72" s="1"/>
  <c r="S55" i="72"/>
  <c r="S66" i="72"/>
  <c r="Q11" i="72"/>
  <c r="Q15" i="72"/>
  <c r="Q20" i="72"/>
  <c r="Q12" i="72"/>
  <c r="Q13" i="72"/>
  <c r="Q19" i="72"/>
  <c r="Q14" i="72"/>
  <c r="Q23" i="72"/>
  <c r="Q8" i="72"/>
  <c r="S3" i="72"/>
  <c r="S41" i="72"/>
  <c r="S25" i="72"/>
  <c r="S17" i="72"/>
  <c r="S136" i="72"/>
  <c r="S40" i="72"/>
  <c r="S16" i="72"/>
  <c r="S31" i="72"/>
  <c r="S7" i="72"/>
  <c r="S30" i="72"/>
  <c r="S6" i="72"/>
  <c r="S125" i="72"/>
  <c r="S29" i="72"/>
  <c r="S5" i="72"/>
  <c r="S1" i="72"/>
  <c r="S28" i="72"/>
  <c r="S4" i="72"/>
  <c r="Q22" i="72"/>
  <c r="S42" i="72"/>
  <c r="S34" i="72"/>
  <c r="S18" i="72"/>
  <c r="S10" i="72"/>
  <c r="Q24" i="72"/>
  <c r="Q9" i="72"/>
  <c r="Q2" i="72"/>
  <c r="Q21" i="72"/>
  <c r="Q41" i="32"/>
  <c r="W15" i="23"/>
  <c r="W14" i="23"/>
  <c r="W13" i="23"/>
  <c r="AE7" i="25"/>
  <c r="AE8" i="25"/>
  <c r="AE9" i="25"/>
  <c r="AE10" i="25"/>
  <c r="AE11" i="25"/>
  <c r="AE12" i="25"/>
  <c r="AE13" i="25"/>
  <c r="AE14" i="25"/>
  <c r="AE15" i="25"/>
  <c r="AE16" i="25"/>
  <c r="AE17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5" i="25"/>
  <c r="AE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5" i="25"/>
  <c r="L23" i="25"/>
  <c r="J23" i="25"/>
  <c r="AC4" i="25"/>
  <c r="AC2" i="25"/>
  <c r="AC3" i="25"/>
  <c r="N25" i="20"/>
  <c r="M26" i="20"/>
  <c r="M25" i="20"/>
  <c r="M24" i="20"/>
  <c r="M21" i="20"/>
  <c r="N21" i="20" s="1"/>
  <c r="M22" i="20"/>
  <c r="M20" i="20"/>
  <c r="I34" i="8"/>
  <c r="V31" i="6"/>
  <c r="V30" i="6"/>
  <c r="V7" i="6"/>
  <c r="V8" i="6"/>
  <c r="V9" i="6"/>
  <c r="V10" i="6"/>
  <c r="V11" i="6"/>
  <c r="V12" i="6"/>
  <c r="V13" i="6"/>
  <c r="V14" i="6"/>
  <c r="V15" i="6"/>
  <c r="V16" i="6"/>
  <c r="V18" i="6"/>
  <c r="V19" i="6"/>
  <c r="V20" i="6"/>
  <c r="V21" i="6"/>
  <c r="V22" i="6"/>
  <c r="V23" i="6"/>
  <c r="V24" i="6"/>
  <c r="V25" i="6"/>
  <c r="V26" i="6"/>
  <c r="V27" i="6"/>
  <c r="V28" i="6"/>
  <c r="V29" i="6"/>
  <c r="V4" i="6"/>
  <c r="V5" i="6"/>
  <c r="V6" i="6"/>
  <c r="V3" i="6"/>
  <c r="M34" i="2"/>
  <c r="L40" i="2"/>
  <c r="Q110" i="72" l="1"/>
  <c r="Q62" i="72"/>
  <c r="S62" i="72" s="1"/>
  <c r="Q134" i="72"/>
  <c r="Q115" i="72"/>
  <c r="S115" i="72" s="1"/>
  <c r="Q139" i="72"/>
  <c r="Q67" i="72"/>
  <c r="S67" i="72" s="1"/>
  <c r="Q105" i="72"/>
  <c r="Q129" i="72"/>
  <c r="Q57" i="72"/>
  <c r="Q104" i="72"/>
  <c r="Q128" i="72"/>
  <c r="Q56" i="72"/>
  <c r="S56" i="72" s="1"/>
  <c r="Q119" i="72"/>
  <c r="Q143" i="72"/>
  <c r="S143" i="72" s="1"/>
  <c r="Q71" i="72"/>
  <c r="Q109" i="72"/>
  <c r="Q133" i="72"/>
  <c r="Q61" i="72"/>
  <c r="S61" i="72" s="1"/>
  <c r="Q117" i="72"/>
  <c r="Q141" i="72"/>
  <c r="Q69" i="72"/>
  <c r="Q118" i="72"/>
  <c r="Q142" i="72"/>
  <c r="Q70" i="72"/>
  <c r="Q116" i="72"/>
  <c r="Q140" i="72"/>
  <c r="S140" i="72" s="1"/>
  <c r="Q68" i="72"/>
  <c r="Q107" i="72"/>
  <c r="Q131" i="72"/>
  <c r="S131" i="72" s="1"/>
  <c r="Q59" i="72"/>
  <c r="S59" i="72" s="1"/>
  <c r="Q120" i="72"/>
  <c r="Q144" i="72"/>
  <c r="Q72" i="72"/>
  <c r="Q108" i="72"/>
  <c r="Q132" i="72"/>
  <c r="S132" i="72" s="1"/>
  <c r="Q60" i="72"/>
  <c r="S60" i="72" s="1"/>
  <c r="Q98" i="72"/>
  <c r="Q122" i="72"/>
  <c r="Q50" i="72"/>
  <c r="Q111" i="72"/>
  <c r="Q135" i="72"/>
  <c r="Q63" i="72"/>
  <c r="S63" i="72" s="1"/>
  <c r="S90" i="72"/>
  <c r="S78" i="72"/>
  <c r="S82" i="72"/>
  <c r="S150" i="72"/>
  <c r="S161" i="72"/>
  <c r="S112" i="72"/>
  <c r="S148" i="72"/>
  <c r="S100" i="72"/>
  <c r="S151" i="72"/>
  <c r="S157" i="72"/>
  <c r="S133" i="72"/>
  <c r="S156" i="72"/>
  <c r="S76" i="72"/>
  <c r="S102" i="72"/>
  <c r="S164" i="72"/>
  <c r="S68" i="72"/>
  <c r="S154" i="72"/>
  <c r="S159" i="72"/>
  <c r="S135" i="72"/>
  <c r="S162" i="72"/>
  <c r="S152" i="72"/>
  <c r="S128" i="72"/>
  <c r="S155" i="72"/>
  <c r="S113" i="72"/>
  <c r="S167" i="72"/>
  <c r="S71" i="72"/>
  <c r="S160" i="72"/>
  <c r="S158" i="72"/>
  <c r="S134" i="72"/>
  <c r="S149" i="72"/>
  <c r="S127" i="72"/>
  <c r="S79" i="72"/>
  <c r="S103" i="72"/>
  <c r="S64" i="72"/>
  <c r="S77" i="72"/>
  <c r="S92" i="72"/>
  <c r="S36" i="72"/>
  <c r="S83" i="72"/>
  <c r="S44" i="72"/>
  <c r="S12" i="72"/>
  <c r="S91" i="72"/>
  <c r="S11" i="72"/>
  <c r="S35" i="72"/>
  <c r="S15" i="72"/>
  <c r="S39" i="72"/>
  <c r="S20" i="72"/>
  <c r="S84" i="72"/>
  <c r="S87" i="72"/>
  <c r="S38" i="72"/>
  <c r="S86" i="72"/>
  <c r="S85" i="72"/>
  <c r="S13" i="72"/>
  <c r="S23" i="72"/>
  <c r="S37" i="72"/>
  <c r="S19" i="72"/>
  <c r="S8" i="72"/>
  <c r="S32" i="72"/>
  <c r="S14" i="72"/>
  <c r="S163" i="72"/>
  <c r="S43" i="72"/>
  <c r="S95" i="72"/>
  <c r="S47" i="72"/>
  <c r="S80" i="72"/>
  <c r="S21" i="72"/>
  <c r="S2" i="72"/>
  <c r="S22" i="72"/>
  <c r="S9" i="72"/>
  <c r="S24" i="72"/>
  <c r="S27" i="72"/>
  <c r="S108" i="72" l="1"/>
  <c r="S116" i="72"/>
  <c r="S107" i="72"/>
  <c r="S145" i="72"/>
  <c r="S97" i="72"/>
  <c r="S109" i="72"/>
  <c r="S110" i="72"/>
  <c r="S104" i="72"/>
  <c r="S119" i="72"/>
  <c r="S111" i="72"/>
  <c r="S139" i="72"/>
  <c r="S48" i="72"/>
  <c r="S45" i="72"/>
  <c r="S33" i="72"/>
  <c r="S51" i="72"/>
  <c r="S46" i="72"/>
  <c r="S26" i="72"/>
  <c r="S70" i="72" l="1"/>
  <c r="S72" i="72"/>
  <c r="S75" i="72"/>
  <c r="S57" i="72"/>
  <c r="S50" i="72"/>
  <c r="S69" i="72"/>
  <c r="S74" i="72" l="1"/>
  <c r="S94" i="72"/>
  <c r="S81" i="72"/>
  <c r="S99" i="72"/>
  <c r="S93" i="72"/>
  <c r="S96" i="72"/>
  <c r="S117" i="72" l="1"/>
  <c r="S147" i="72"/>
  <c r="S123" i="72"/>
  <c r="S98" i="72"/>
  <c r="S105" i="72"/>
  <c r="S120" i="72"/>
  <c r="S118" i="72"/>
  <c r="S168" i="72" l="1"/>
  <c r="S144" i="72"/>
  <c r="S165" i="72"/>
  <c r="S141" i="72"/>
  <c r="S153" i="72"/>
  <c r="S129" i="72"/>
  <c r="S146" i="72"/>
  <c r="S122" i="72"/>
  <c r="S166" i="72"/>
  <c r="S142" i="72"/>
</calcChain>
</file>

<file path=xl/sharedStrings.xml><?xml version="1.0" encoding="utf-8"?>
<sst xmlns="http://schemas.openxmlformats.org/spreadsheetml/2006/main" count="4090" uniqueCount="777">
  <si>
    <t>localtime</t>
  </si>
  <si>
    <t>instancia</t>
  </si>
  <si>
    <t>T</t>
  </si>
  <si>
    <t>G</t>
  </si>
  <si>
    <t>z_lp</t>
  </si>
  <si>
    <t>t_lp</t>
  </si>
  <si>
    <t>z_milp</t>
  </si>
  <si>
    <t>t_milp</t>
  </si>
  <si>
    <t>gap</t>
  </si>
  <si>
    <t>uc_1.json</t>
  </si>
  <si>
    <t>n_fixU</t>
  </si>
  <si>
    <t>uc_2.json</t>
  </si>
  <si>
    <t>uc_3.json</t>
  </si>
  <si>
    <t>uc_4.json</t>
  </si>
  <si>
    <t>uc_5.json</t>
  </si>
  <si>
    <t>uc_6.json</t>
  </si>
  <si>
    <t>t_soft</t>
  </si>
  <si>
    <t>z_soft</t>
  </si>
  <si>
    <t>z_hard</t>
  </si>
  <si>
    <t>t_hard</t>
  </si>
  <si>
    <t>z_lbc</t>
  </si>
  <si>
    <t>t_lbc</t>
  </si>
  <si>
    <t>gap_soft_milp</t>
  </si>
  <si>
    <t>nU_no_int</t>
  </si>
  <si>
    <t>k</t>
  </si>
  <si>
    <t>Fri Mar 18 00:04:49 2022</t>
  </si>
  <si>
    <t>uc_45.json</t>
  </si>
  <si>
    <t>Fri Mar 18 00:09:33 2022</t>
  </si>
  <si>
    <t>uc_46.json</t>
  </si>
  <si>
    <t>Fri Mar 18 00:13:55 2022</t>
  </si>
  <si>
    <t>uc_47.json</t>
  </si>
  <si>
    <t>Fri Mar 18 00:14:58 2022</t>
  </si>
  <si>
    <t>uc_48.json</t>
  </si>
  <si>
    <t>Fri Mar 18 00:16:05 2022</t>
  </si>
  <si>
    <t>uc_49.json</t>
  </si>
  <si>
    <t>Fri Mar 18 00:17:33 2022</t>
  </si>
  <si>
    <t>uc_50.json</t>
  </si>
  <si>
    <t>Fri Mar 18 00:18:39 2022</t>
  </si>
  <si>
    <t>uc_51.json</t>
  </si>
  <si>
    <t>Fri Mar 18 00:21:23 2022</t>
  </si>
  <si>
    <t>uc_53.json</t>
  </si>
  <si>
    <t>Fri Mar 18 00:23:02 2022</t>
  </si>
  <si>
    <t>uc_54.json</t>
  </si>
  <si>
    <t>uc_55.json</t>
  </si>
  <si>
    <t>Fri Mar 18 00:28:00 2022</t>
  </si>
  <si>
    <t>uc_56.json</t>
  </si>
  <si>
    <t>Fri Mar 18 00:24:19 2022</t>
  </si>
  <si>
    <t>Fri Mar 18 00:36:46 2022</t>
  </si>
  <si>
    <t>Fri Mar 18 01:22:55 2022</t>
  </si>
  <si>
    <t>Fri Mar 18 02:39:04 2022</t>
  </si>
  <si>
    <t>Fri Mar 18 04:28:50 2022</t>
  </si>
  <si>
    <t>Fri Mar 18 07:39:01 2022</t>
  </si>
  <si>
    <t>Fri Mar 18 08:04:48 2022</t>
  </si>
  <si>
    <t>Fri Mar 18 09:31:36 2022</t>
  </si>
  <si>
    <t>uc_7.json</t>
  </si>
  <si>
    <t>Fri Mar 18 10:29:08 2022</t>
  </si>
  <si>
    <t>uc_8.json</t>
  </si>
  <si>
    <t>Fri Mar 18 12:00:23 2022</t>
  </si>
  <si>
    <t>uc_9.json</t>
  </si>
  <si>
    <t>Fri Mar 18 12:25:29 2022</t>
  </si>
  <si>
    <t>uc_10.json</t>
  </si>
  <si>
    <t>Fri Mar 18 13:11:34 2022</t>
  </si>
  <si>
    <t>uc_11.json</t>
  </si>
  <si>
    <t>uc_12.json</t>
  </si>
  <si>
    <t>uc_13.json</t>
  </si>
  <si>
    <t>uc_14.json</t>
  </si>
  <si>
    <t>Fri Mar 18 14:10:33 2022</t>
  </si>
  <si>
    <t>Fri Mar 18 15:40:31 2022</t>
  </si>
  <si>
    <t>Fri Mar 18 16:05:55 2022</t>
  </si>
  <si>
    <t>Fri Mar 18 16:58:21 2022</t>
  </si>
  <si>
    <t>uc_15.json</t>
  </si>
  <si>
    <t>Fri Mar 18 17:59:14 2022</t>
  </si>
  <si>
    <t>uc_16.json</t>
  </si>
  <si>
    <t>Fri Mar 18 19:20:30 2022</t>
  </si>
  <si>
    <t>uc_17.json</t>
  </si>
  <si>
    <t>Fri Mar 18 19:57:50 2022</t>
  </si>
  <si>
    <t>uc_18.json</t>
  </si>
  <si>
    <t>Fri Mar 18 21:18:08 2022</t>
  </si>
  <si>
    <t>uc_19.json</t>
  </si>
  <si>
    <t>Fri Mar 18 22:36:45 2022</t>
  </si>
  <si>
    <t>uc_20.json</t>
  </si>
  <si>
    <t>Sat Mar 19 00:55:34 2022</t>
  </si>
  <si>
    <t>Sat Mar 19 01:04:51 2022</t>
  </si>
  <si>
    <t>Sat Mar 19 01:11:09 2022</t>
  </si>
  <si>
    <t>Sat Mar 19 01:12:22 2022</t>
  </si>
  <si>
    <t>Sat Mar 19 01:13:49 2022</t>
  </si>
  <si>
    <t>cm</t>
  </si>
  <si>
    <t>Sat Mar 19 01:15:51 2022</t>
  </si>
  <si>
    <t>Sat Mar 19 01:20:57 2022</t>
  </si>
  <si>
    <t>Sat Mar 19 01:31:12 2022</t>
  </si>
  <si>
    <t>Sat Mar 19 01:33:13 2022</t>
  </si>
  <si>
    <t>Sat Mar 19 01:34:58 2022</t>
  </si>
  <si>
    <t>Sat Mar 19 01:53:12 2022</t>
  </si>
  <si>
    <t>archivox.json</t>
  </si>
  <si>
    <t>t_soft+cut</t>
  </si>
  <si>
    <t>z_soft+cut</t>
  </si>
  <si>
    <t>gapabs_z_lbc-z_milp</t>
  </si>
  <si>
    <t>n_Uu_no_int</t>
  </si>
  <si>
    <t>n_Uu_1_0</t>
  </si>
  <si>
    <t>ambiente</t>
  </si>
  <si>
    <t>bs</t>
  </si>
  <si>
    <t>localPC</t>
  </si>
  <si>
    <t>Sat Mar 19 20:30:04 2022</t>
  </si>
  <si>
    <t>Sat Mar 19 20:59:09 2022</t>
  </si>
  <si>
    <t>bin_sup</t>
  </si>
  <si>
    <t>Sat Mar 19 21:05:31 2022</t>
  </si>
  <si>
    <t>Sat Mar 19 21:10:47 2022</t>
  </si>
  <si>
    <t>Sat Mar 19 22:07:12 2022</t>
  </si>
  <si>
    <t>Sat Mar 19 22:12:33 2022</t>
  </si>
  <si>
    <t>Sat Mar 19 22:18:26 2022</t>
  </si>
  <si>
    <t>Sun Mar 20 08:54:26 2022</t>
  </si>
  <si>
    <t>Sun Mar 20 09:03:05 2022</t>
  </si>
  <si>
    <t>Soft_pmin</t>
  </si>
  <si>
    <t>Sun Mar 20 09:19:15 2022</t>
  </si>
  <si>
    <t>1==0</t>
  </si>
  <si>
    <t>Sun Mar 20 10:55:03 2022</t>
  </si>
  <si>
    <t>Soft+pmin,LBC+pmin</t>
  </si>
  <si>
    <t>localPC,Sun Mar 20 11:12:07 2022,uc_51.json,48,73,0.001,517818965.1,519150298.7,0,0,519049189.9,518945792.9,10.8,20.6,0,10.8,84.5,76.8,518945792.8952,3128,0,0,3504,44,2816,"Soft+pmin,LBC+pmin"</t>
  </si>
  <si>
    <t>timelimit</t>
  </si>
  <si>
    <t>comment</t>
  </si>
  <si>
    <t>yalma</t>
  </si>
  <si>
    <t>Mon Mar 21 14:20:43 2022</t>
  </si>
  <si>
    <t>Mon Mar 21 18:09:30 2022</t>
  </si>
  <si>
    <t>Mon Mar 21 18:20:03 2022</t>
  </si>
  <si>
    <t>Mon Mar 21 18:27:52 2022</t>
  </si>
  <si>
    <t>Mon Mar 21 18:29:07 2022</t>
  </si>
  <si>
    <t>Mon Mar 21 18:30:34 2022</t>
  </si>
  <si>
    <t>Mon Mar 21 18:32:27 2022</t>
  </si>
  <si>
    <t>Mon Mar 21 18:36:48 2022</t>
  </si>
  <si>
    <t>Mon Mar 21 18:52:19 2022</t>
  </si>
  <si>
    <t>Mon Mar 21 18:54:27 2022</t>
  </si>
  <si>
    <t>Mon Mar 21 18:56:10 2022</t>
  </si>
  <si>
    <t>Tue Mar 22 08:18:47 2022</t>
  </si>
  <si>
    <t>Tue Mar 22 08:27:54 2022</t>
  </si>
  <si>
    <t>Tue Mar 22 09:43:30 2022</t>
  </si>
  <si>
    <t>Tue Mar 22 12:44:41 2022</t>
  </si>
  <si>
    <t>Tue Mar 22 22:43:12 2022</t>
  </si>
  <si>
    <t>Wed Mar 23 11:35:46 2022</t>
  </si>
  <si>
    <t>Soft+pmin,LBC+pmin;con su y sc de holguras</t>
  </si>
  <si>
    <t>Wed Mar 23 12:05:23 2022</t>
  </si>
  <si>
    <t>Wed Mar 23 13:43:23 2022</t>
  </si>
  <si>
    <t>Wed Mar 23 14:53:25 2022</t>
  </si>
  <si>
    <t>Wed Mar 23 19:14:55 2022</t>
  </si>
  <si>
    <t>Wed Mar 23 19:50:54 2022</t>
  </si>
  <si>
    <t>gap_z_soft+cutc-z_milp</t>
  </si>
  <si>
    <t>Wed Mar 23 20:55:45 2022</t>
  </si>
  <si>
    <t>Soft+pmin</t>
  </si>
  <si>
    <t>LBC+pmin</t>
  </si>
  <si>
    <t>hard-FIXING U,V,W,Soft+pmin,LBC+pmin</t>
  </si>
  <si>
    <t>z_harduvw</t>
  </si>
  <si>
    <t>t_harduvw</t>
  </si>
  <si>
    <t>comment'</t>
  </si>
  <si>
    <t>Wed Mar 23 22:13:24 2022</t>
  </si>
  <si>
    <t>Thu Mar 24 00:59:59 2022</t>
  </si>
  <si>
    <t>Thu Mar 24 01:31:59 2022</t>
  </si>
  <si>
    <t>Thu Mar 24 02:36:32 2022</t>
  </si>
  <si>
    <t>Thu Mar 24 07:52:41 2022</t>
  </si>
  <si>
    <t>Thu Mar 24 04:04:24 2022</t>
  </si>
  <si>
    <t>Thu Mar 24 09:01:10 2022</t>
  </si>
  <si>
    <t>Thu Mar 24 11:04:06 2022</t>
  </si>
  <si>
    <t>Thu Mar 24 12:06:51 2022</t>
  </si>
  <si>
    <t>hard-FIXING U,V,W,delta, Soft+pmin,LBC+pmin</t>
  </si>
  <si>
    <t>t_harduvwdel</t>
  </si>
  <si>
    <t>z_harduvwdel</t>
  </si>
  <si>
    <t>Thu Mar 24 12:23:23 2022</t>
  </si>
  <si>
    <t>Thu Mar 24 14:06:49 2022</t>
  </si>
  <si>
    <t>Thu Mar 24 15:03:45 2022</t>
  </si>
  <si>
    <t>z_milp2</t>
  </si>
  <si>
    <t>t_milp2</t>
  </si>
  <si>
    <t>Thu Mar 24 16:00:28 2022</t>
  </si>
  <si>
    <t>Thu Mar 24 22:04:26 2022</t>
  </si>
  <si>
    <t>test MILP + new restriction</t>
  </si>
  <si>
    <t>Sat May 14 22:01:16 2022</t>
  </si>
  <si>
    <t>Sat May 14 22:10:26 2022</t>
  </si>
  <si>
    <t>Sat May 14 22:48:42 2022</t>
  </si>
  <si>
    <t>Sat May 14 22:57:17 2022</t>
  </si>
  <si>
    <t>Sat May 14 23:04:16 2022</t>
  </si>
  <si>
    <t>Sun May 15 07:29:18 2022</t>
  </si>
  <si>
    <t>Sun May 15 07:36:45 2022</t>
  </si>
  <si>
    <t>Sun May 15 08:01:09 2022</t>
  </si>
  <si>
    <t>Sun May 15 10:07:11 2022</t>
  </si>
  <si>
    <t>Sun May 15 17:30:01 2022</t>
  </si>
  <si>
    <t>Sun May 15 17:59:35 2022</t>
  </si>
  <si>
    <t>Sun May 15 18:11:19 2022</t>
  </si>
  <si>
    <t>Mon May 16 08:30:58 2022</t>
  </si>
  <si>
    <t>Mon May 16 09:19:56 2022</t>
  </si>
  <si>
    <t>Tue May 17 00:51:21 2022</t>
  </si>
  <si>
    <t>Tue May 17 01:13:45 2022</t>
  </si>
  <si>
    <t>z_softpmin</t>
  </si>
  <si>
    <t>z_softcut</t>
  </si>
  <si>
    <t>z_softcut2</t>
  </si>
  <si>
    <t>t_softcut2</t>
  </si>
  <si>
    <t>t_softcut</t>
  </si>
  <si>
    <t>z_softcut3</t>
  </si>
  <si>
    <t>t_softpmin</t>
  </si>
  <si>
    <t>emphasize</t>
  </si>
  <si>
    <t>preliminary test</t>
  </si>
  <si>
    <t>optimality</t>
  </si>
  <si>
    <t>t_softcut3</t>
  </si>
  <si>
    <t>Tue May 17 23:25:27 2022</t>
  </si>
  <si>
    <t>feasiability</t>
  </si>
  <si>
    <t>Wed May 18 13:14:01 2022</t>
  </si>
  <si>
    <t>Wed May 18 19:36:08 2022</t>
  </si>
  <si>
    <t>Thu May 19 10:03:25 2022</t>
  </si>
  <si>
    <t>Thu May 19 10:05:28 2022</t>
  </si>
  <si>
    <t>Thu May 19 10:07:32 2022</t>
  </si>
  <si>
    <t>Thu May 19 10:27:24 2022</t>
  </si>
  <si>
    <t>Thu May 19 10:28:30 2022</t>
  </si>
  <si>
    <t>Thu May 19 10:31:12 2022</t>
  </si>
  <si>
    <t>Thu May 19 10:36:12 2022</t>
  </si>
  <si>
    <t>Thu May 19 10:49:55 2022</t>
  </si>
  <si>
    <t>Thu May 19 10:52:19 2022</t>
  </si>
  <si>
    <t>Thu May 19 10:54:14 2022</t>
  </si>
  <si>
    <t>Thu May 19 10:56:07 2022</t>
  </si>
  <si>
    <t>Thu May 19 18:09:37 2022</t>
  </si>
  <si>
    <t>t_soft0</t>
  </si>
  <si>
    <t>z_soft0</t>
  </si>
  <si>
    <t>gap_hard</t>
  </si>
  <si>
    <t>gap_milp</t>
  </si>
  <si>
    <t>gap_milp2</t>
  </si>
  <si>
    <t>gap_soft0</t>
  </si>
  <si>
    <t>gap_lbc</t>
  </si>
  <si>
    <t>ns</t>
  </si>
  <si>
    <t>Thu May 19 20:11:44 2022</t>
  </si>
  <si>
    <t>Thu May 19 20:25:30 2022</t>
  </si>
  <si>
    <t>Thu May 19 20:53:00 2022</t>
  </si>
  <si>
    <t>Thu May 19 21:10:23 2022</t>
  </si>
  <si>
    <t>Soft0,Milp,Milp2 SIN CUT-OFF</t>
  </si>
  <si>
    <t>Thu May 19 21:53:43 2022</t>
  </si>
  <si>
    <t>Thu May 19 22:00:50 2022</t>
  </si>
  <si>
    <t>Soft0,Milp,Milp2 SIN CUT-OFF. Soft0 fijando las variables de la solución LP (iNFACTIBLE)</t>
  </si>
  <si>
    <t>Soft0,Milp,Milp2 SIN CUT-OFF.S Soft0 fijando las variables Uu de la solución Hard</t>
  </si>
  <si>
    <t>Thu May 19 22:14:39 2022</t>
  </si>
  <si>
    <t>Soft0,SIN la restricción del 90perc a las variables fijadas por el Hard</t>
  </si>
  <si>
    <t>Thu May 19 22:26:54 2022</t>
  </si>
  <si>
    <t>Soft0, Con la restricci�n del 90perc a las variables fijadas por el Hard</t>
  </si>
  <si>
    <t>Soft0, Con la restricción del 90perc a las variables fijadas por el Hard</t>
  </si>
  <si>
    <t>Thu May 19 22:59:53 2022</t>
  </si>
  <si>
    <t>Thu May 19 23:45:22 2022</t>
  </si>
  <si>
    <t>z_soft4</t>
  </si>
  <si>
    <t>z_soft5</t>
  </si>
  <si>
    <t>t_soft4</t>
  </si>
  <si>
    <t>t_soft5</t>
  </si>
  <si>
    <t>gap_soft4</t>
  </si>
  <si>
    <t>gap_soft5</t>
  </si>
  <si>
    <t>Fri May 20 00:48:26 2022</t>
  </si>
  <si>
    <t>timeheu</t>
  </si>
  <si>
    <t>timemilp</t>
  </si>
  <si>
    <t>Fri May 20 00:54:13 2022</t>
  </si>
  <si>
    <t>Fri May 20 01:26:38 2022</t>
  </si>
  <si>
    <t>Soft0, Con la restricciÃ³n del 90perc a las variables fijadas por el Hard</t>
  </si>
  <si>
    <t>z_soft6</t>
  </si>
  <si>
    <t>t_soft6</t>
  </si>
  <si>
    <t>uc_21.json</t>
  </si>
  <si>
    <t>uc_22.json</t>
  </si>
  <si>
    <t>uc_23.json</t>
  </si>
  <si>
    <t>uc_24.json</t>
  </si>
  <si>
    <t>uc_38.json</t>
  </si>
  <si>
    <t>Validacion de Soft0, Soft4 y Soft5. Se incorpora Soft-pure</t>
  </si>
  <si>
    <t>uc_39.json</t>
  </si>
  <si>
    <t>Tue May 24 18:06:19 2022</t>
  </si>
  <si>
    <t>uc_01.json</t>
  </si>
  <si>
    <t>uc_02.json</t>
  </si>
  <si>
    <t>z_soft7</t>
  </si>
  <si>
    <t>z_softp</t>
  </si>
  <si>
    <t>t_soft7</t>
  </si>
  <si>
    <t>t_softp</t>
  </si>
  <si>
    <t>gap_softp</t>
  </si>
  <si>
    <t>Validacion de Soft4 con LBC de tamanio 10</t>
  </si>
  <si>
    <t>Wed May 25 11:45:56 2022</t>
  </si>
  <si>
    <t>Validacion de Soft4-LBC de tamanio 10</t>
  </si>
  <si>
    <t>z_hard2</t>
  </si>
  <si>
    <t>t_hard2</t>
  </si>
  <si>
    <t>gap_hard2</t>
  </si>
  <si>
    <t>z_hard3</t>
  </si>
  <si>
    <t>t_hard3</t>
  </si>
  <si>
    <t>gap_hard3</t>
  </si>
  <si>
    <t>gap_soft7</t>
  </si>
  <si>
    <t>gap_hard4</t>
  </si>
  <si>
    <t>localPC,Wed May 25 14:24:25 2022,archivox.json,48,73,0.0001,0,4000,40000,279311866.4,0,283870175.1,284618883.5,284618883.5,283849653.5,283849653.5,284618883.5,283849653.5,14.2,0,28.4,29.8,32.1,46.6,45.0,30.3,46.3,0,0.0001,6e-05,5e-05,3e-05,7e-05,3e-05,6e-05,0,0,Validacion de Soft4-LBC de tamanio 10</t>
  </si>
  <si>
    <t>emph</t>
  </si>
  <si>
    <t>Wed May 25 15:20:54 2022</t>
  </si>
  <si>
    <t>Wed May 25 15:22:19 2022</t>
  </si>
  <si>
    <t>Wed May 25 15:23:48 2022</t>
  </si>
  <si>
    <t>Wed May 25 15:25:05 2022</t>
  </si>
  <si>
    <t>Wed May 25 15:26:24 2022</t>
  </si>
  <si>
    <t>Wed May 25 15:27:44 2022</t>
  </si>
  <si>
    <t>Wed May 25 15:29:05 2022</t>
  </si>
  <si>
    <t>Wed May 25 15:30:32 2022</t>
  </si>
  <si>
    <t>Wed May 25 15:31:59 2022</t>
  </si>
  <si>
    <t>Wed May 25 15:33:18 2022</t>
  </si>
  <si>
    <t>Wed May 25 15:34:39 2022</t>
  </si>
  <si>
    <t>Wed May 25 16:59:28 2022</t>
  </si>
  <si>
    <t>Wed May 25 18:06:03 2022</t>
  </si>
  <si>
    <t>Wed May 25 19:11:01 2022</t>
  </si>
  <si>
    <t>Wed May 25 20:53:22 2022</t>
  </si>
  <si>
    <t>Wed May 25 21:56:01 2022</t>
  </si>
  <si>
    <t>Thu May 26 07:21:04 2022</t>
  </si>
  <si>
    <t>t_lbc0</t>
  </si>
  <si>
    <t>Thu May 26 08:56:51 2022</t>
  </si>
  <si>
    <t>Validacion de &lt;lbc0&gt;</t>
  </si>
  <si>
    <t>Thu May 26 10:19:50 2022</t>
  </si>
  <si>
    <t>uc_40.json</t>
  </si>
  <si>
    <t>Thu May 26 11:48:49 2022</t>
  </si>
  <si>
    <t>uc_41.json</t>
  </si>
  <si>
    <t>Thu May 26 13:33:47 2022</t>
  </si>
  <si>
    <t>uc_42.json</t>
  </si>
  <si>
    <t>Thu May 26 15:15:50 2022</t>
  </si>
  <si>
    <t>uc_43.json</t>
  </si>
  <si>
    <t>Thu May 26 17:04:06 2022</t>
  </si>
  <si>
    <t>uc_44.json</t>
  </si>
  <si>
    <t>z_lbc1</t>
  </si>
  <si>
    <t>z_</t>
  </si>
  <si>
    <t>t_lb1</t>
  </si>
  <si>
    <t>gap_lbc1</t>
  </si>
  <si>
    <t>gap_</t>
  </si>
  <si>
    <t>gap_lbc0</t>
  </si>
  <si>
    <t>z_lbc0</t>
  </si>
  <si>
    <t>z_lbc2</t>
  </si>
  <si>
    <t>t_lbc2</t>
  </si>
  <si>
    <t>gap_lbc2</t>
  </si>
  <si>
    <t>t_</t>
  </si>
  <si>
    <t>Validacion de lbc1[0,1] y lbc2[Binary], buscando el optimo entre  SB y B.</t>
  </si>
  <si>
    <t>Fri May 27 23:13:10 2022</t>
  </si>
  <si>
    <t>Validacion de lbc1[0,1] y lbc2[Binary], buscando el optimo entre  SB y B.</t>
  </si>
  <si>
    <t>Sat May 28 08:06:30 2022</t>
  </si>
  <si>
    <t>Sun May 29 23:19:45 2022</t>
  </si>
  <si>
    <t>(Incluimos costo de apagado)Validacion de lbc1[0,1] y lbc2[Binary], buscando el optimo entre  SB y B.</t>
  </si>
  <si>
    <t>Mon May 30 21:27:09 2022</t>
  </si>
  <si>
    <t>Tue May 31 00:51:43 2022</t>
  </si>
  <si>
    <t>Tue May 31 04:24:23 2022</t>
  </si>
  <si>
    <t>Tue May 31 10:06:29 2022</t>
  </si>
  <si>
    <t>Tue May 31 10:10:45 2022</t>
  </si>
  <si>
    <t>Tue May 31 10:13:56 2022</t>
  </si>
  <si>
    <t>Tue May 31 10:16:24 2022</t>
  </si>
  <si>
    <t>Tue May 31 10:19:00 2022</t>
  </si>
  <si>
    <t>Tue May 31 10:22:03 2022</t>
  </si>
  <si>
    <t>Tue May 31 10:26:17 2022</t>
  </si>
  <si>
    <t>Tue May 31 10:30:16 2022</t>
  </si>
  <si>
    <t>Tue May 31 10:33:28 2022</t>
  </si>
  <si>
    <t>Tue May 31 10:36:12 2022</t>
  </si>
  <si>
    <t>Tue May 31 10:39:05 2022</t>
  </si>
  <si>
    <t>uc_34.json</t>
  </si>
  <si>
    <t>(Incluimos costo de apagado) Validacion de lbc1[0,1] y lbc2[Binary], buscando el optimo entre  SB y B.</t>
  </si>
  <si>
    <t>uc_35.json</t>
  </si>
  <si>
    <t>uc_36.json</t>
  </si>
  <si>
    <t>uc_37.json</t>
  </si>
  <si>
    <t>Tue Jul 12 08:11:28 2022</t>
  </si>
  <si>
    <t>Tue Jul 12 08:13:34 2022</t>
  </si>
  <si>
    <t>Tue Jul 12 08:15:44 2022</t>
  </si>
  <si>
    <t>Tue Jul 12 08:18:06 2022</t>
  </si>
  <si>
    <t>Tue Jul 12 08:20:17 2022</t>
  </si>
  <si>
    <t>Tue Jul 12 08:22:24 2022</t>
  </si>
  <si>
    <t>Tue Jul 12 08:24:38 2022</t>
  </si>
  <si>
    <t>Tue Jul 12 08:28:00 2022</t>
  </si>
  <si>
    <t>Tue Jul 12 08:33:09 2022</t>
  </si>
  <si>
    <t>Tue Jul 12 08:36:41 2022</t>
  </si>
  <si>
    <t>Tue Jul 12 08:38:43 2022</t>
  </si>
  <si>
    <t>Tue Jul 12 08:40:57 2022</t>
  </si>
  <si>
    <t>Tue Jul 12 08:43:06 2022</t>
  </si>
  <si>
    <t>Tue Jul 12 09:16:46 2022</t>
  </si>
  <si>
    <t>Tue Jul 12 09:53:49 2022</t>
  </si>
  <si>
    <t>Tue Jul 12 10:33:58 2022</t>
  </si>
  <si>
    <t>Tue Jul 12 11:07:51 2022</t>
  </si>
  <si>
    <t>Tue Jul 12 11:43:37 2022</t>
  </si>
  <si>
    <t>uc_52.json</t>
  </si>
  <si>
    <t>Tue Jul 12 12:30:02 2022</t>
  </si>
  <si>
    <t>Tue Jul 12 13:07:52 2022</t>
  </si>
  <si>
    <t>Tue Jul 12 14:39:50 2022</t>
  </si>
  <si>
    <t>Tue Jul 12 15:33:14 2022</t>
  </si>
  <si>
    <t>Tue Jul 12 16:26:57 2022</t>
  </si>
  <si>
    <t>Tue Jul 12 17:02:49 2022</t>
  </si>
  <si>
    <t>Tue Jul 12 18:22:36 2022</t>
  </si>
  <si>
    <t>uc_25.json</t>
  </si>
  <si>
    <t>Tue Jul 12 22:10:52 2022</t>
  </si>
  <si>
    <t>uc_26.json</t>
  </si>
  <si>
    <t>Wed Jul 13 01:46:02 2022</t>
  </si>
  <si>
    <t>uc_27.json</t>
  </si>
  <si>
    <t>Wed Jul 13 02:27:03 2022</t>
  </si>
  <si>
    <t>uc_28.json</t>
  </si>
  <si>
    <t>Wed Jul 13 03:08:11 2022</t>
  </si>
  <si>
    <t>uc_29.json</t>
  </si>
  <si>
    <t>Wed Jul 13 03:46:28 2022</t>
  </si>
  <si>
    <t>uc_30.json</t>
  </si>
  <si>
    <t>Wed Jul 13 04:24:10 2022</t>
  </si>
  <si>
    <t>uc_31.json</t>
  </si>
  <si>
    <t>Wed Jul 13 04:57:57 2022</t>
  </si>
  <si>
    <t>uc_32.json</t>
  </si>
  <si>
    <t>Wed Jul 13 05:31:57 2022</t>
  </si>
  <si>
    <t>uc_33.json</t>
  </si>
  <si>
    <t>Wed Jul 13 06:07:24 2022</t>
  </si>
  <si>
    <t>Wed Jul 13 06:42:34 2022</t>
  </si>
  <si>
    <t>Wed Jul 13 07:22:32 2022</t>
  </si>
  <si>
    <t>Wed Jul 13 07:56:06 2022</t>
  </si>
  <si>
    <t>Wed Jul 13 08:11:57 2022</t>
  </si>
  <si>
    <t>Wed Jul 13 08:28:39 2022</t>
  </si>
  <si>
    <t>uc_03.json</t>
  </si>
  <si>
    <t>Wed Jul 13 08:45:47 2022</t>
  </si>
  <si>
    <t>uc_04.json</t>
  </si>
  <si>
    <t>Wed Jul 13 09:03:12 2022</t>
  </si>
  <si>
    <t>uc_05.json</t>
  </si>
  <si>
    <t>Wed Jul 13 09:18:43 2022</t>
  </si>
  <si>
    <t>uc_06.json</t>
  </si>
  <si>
    <t>Wed Jul 13 09:35:55 2022</t>
  </si>
  <si>
    <t>uc_07.json</t>
  </si>
  <si>
    <t>Wed Jul 13 09:53:40 2022</t>
  </si>
  <si>
    <t>uc_08.json</t>
  </si>
  <si>
    <t>Wed Jul 13 10:12:01 2022</t>
  </si>
  <si>
    <t>uc_09.json</t>
  </si>
  <si>
    <t>Wed Jul 13 10:27:41 2022</t>
  </si>
  <si>
    <t>Wed Jul 13 10:43:50 2022</t>
  </si>
  <si>
    <t>Wed Jul 13 11:00:31 2022</t>
  </si>
  <si>
    <t>Wed Jul 13 11:17:28 2022</t>
  </si>
  <si>
    <t>Wed Jul 13 11:35:05 2022</t>
  </si>
  <si>
    <t>Wed Jul 13 11:53:21 2022</t>
  </si>
  <si>
    <t>Wed Jul 13 12:12:26 2022</t>
  </si>
  <si>
    <t>Wed Jul 13 12:31:11 2022</t>
  </si>
  <si>
    <t>Wed Jul 13 12:47:18 2022</t>
  </si>
  <si>
    <t>Wed Jul 13 13:05:17 2022</t>
  </si>
  <si>
    <t>Wed Jul 13 16:16:01 2022</t>
  </si>
  <si>
    <t>Thu Jul 14 10:43:28 2022</t>
  </si>
  <si>
    <t>Thu Jul 14 11:33:29 2022</t>
  </si>
  <si>
    <t>Thu Jul 14 13:02:44 2022</t>
  </si>
  <si>
    <t>Thu Jul 14 14:39:28 2022</t>
  </si>
  <si>
    <t>Thu Jul 14 14:40:44 2022</t>
  </si>
  <si>
    <t>Thu Jul 14 14:42:13 2022</t>
  </si>
  <si>
    <t>Thu Jul 14 14:43:40 2022</t>
  </si>
  <si>
    <t>Thu Jul 14 14:44:59 2022</t>
  </si>
  <si>
    <t>Thu Jul 14 14:47:03 2022</t>
  </si>
  <si>
    <t>Thu Jul 14 14:48:23 2022</t>
  </si>
  <si>
    <t>Thu Jul 14 14:50:19 2022</t>
  </si>
  <si>
    <t>Thu Jul 14 14:53:38 2022</t>
  </si>
  <si>
    <t>Thu Jul 14 14:56:53 2022</t>
  </si>
  <si>
    <t>Thu Jul 14 14:58:48 2022</t>
  </si>
  <si>
    <t>Thu Jul 14 15:00:11 2022</t>
  </si>
  <si>
    <t>Thu Jul 14 15:09:23 2022</t>
  </si>
  <si>
    <t>Thu Jul 14 15:24:44 2022</t>
  </si>
  <si>
    <t>Thu Jul 14 15:40:44 2022</t>
  </si>
  <si>
    <t>Thu Jul 14 15:57:48 2022</t>
  </si>
  <si>
    <t>Thu Jul 14 16:15:12 2022</t>
  </si>
  <si>
    <t>Thu Jul 14 16:30:27 2022</t>
  </si>
  <si>
    <t>Thu Jul 14 16:46:37 2022</t>
  </si>
  <si>
    <t>Thu Jul 14 17:03:17 2022</t>
  </si>
  <si>
    <t>(Incluimos costo de apagado) Validacion de lbc1[0,1] y lbc2[Binary], buscando el Ã³ptimo entre SB y B.</t>
  </si>
  <si>
    <t>Thu Jul 14 17:12:48 2022</t>
  </si>
  <si>
    <t>z_lbc8</t>
  </si>
  <si>
    <t>t_lbc8</t>
  </si>
  <si>
    <t>gap_lbc8</t>
  </si>
  <si>
    <t>Thu Jul 14 17:21:19 2022</t>
  </si>
  <si>
    <t>Thu Jul 14 18:16:17 2022</t>
  </si>
  <si>
    <t>Thu Jul 14 18:25:43 2022</t>
  </si>
  <si>
    <t>Thu Jul 14 18:35:33 2022</t>
  </si>
  <si>
    <t>Thu Jul 14 18:45:00 2022</t>
  </si>
  <si>
    <t>Thu Jul 14 18:55:08 2022</t>
  </si>
  <si>
    <t>Thu Jul 14 19:05:41 2022</t>
  </si>
  <si>
    <t>Thu Jul 14 19:16:33 2022</t>
  </si>
  <si>
    <t>Thu Jul 14 19:25:58 2022</t>
  </si>
  <si>
    <t>Thu Jul 14 19:36:26 2022</t>
  </si>
  <si>
    <t>Thu Jul 14 21:54:36 2022</t>
  </si>
  <si>
    <t>Sat Aug  6 22:32:22 2022</t>
  </si>
  <si>
    <t>uc_61.json</t>
  </si>
  <si>
    <t>Sun Aug  7 00:45:55 2022</t>
  </si>
  <si>
    <t>uc_62.json</t>
  </si>
  <si>
    <t>Sun Aug  7 02:09:44 2022</t>
  </si>
  <si>
    <t>uc_63.json</t>
  </si>
  <si>
    <t>Sun Aug  7 03:36:28 2022</t>
  </si>
  <si>
    <t>uc_64.json</t>
  </si>
  <si>
    <t>Sun Aug  7 05:07:06 2022</t>
  </si>
  <si>
    <t>uc_65.json</t>
  </si>
  <si>
    <t>Sun Aug  7 06:29:58 2022</t>
  </si>
  <si>
    <t>uc_66.json</t>
  </si>
  <si>
    <t>Sun Aug  7 10:09:21 2022</t>
  </si>
  <si>
    <t>uc_67.json</t>
  </si>
  <si>
    <t>Sun Aug  7 11:36:37 2022</t>
  </si>
  <si>
    <t>uc_68.json</t>
  </si>
  <si>
    <t>Sun Aug  7 13:11:21 2022</t>
  </si>
  <si>
    <t>uc_69.json</t>
  </si>
  <si>
    <t>Sun Aug  7 14:39:46 2022</t>
  </si>
  <si>
    <t>uc_70.json</t>
  </si>
  <si>
    <t>Sun Aug  7 16:12:02 2022</t>
  </si>
  <si>
    <t>uc_71.json</t>
  </si>
  <si>
    <t>Sun Aug  7 22:11:25 2022</t>
  </si>
  <si>
    <t>iter:2</t>
  </si>
  <si>
    <t>iter:0</t>
  </si>
  <si>
    <t>iter:1</t>
  </si>
  <si>
    <t>iter:3</t>
  </si>
  <si>
    <t>iter:4</t>
  </si>
  <si>
    <t>iter:5</t>
  </si>
  <si>
    <t>iter:6</t>
  </si>
  <si>
    <t>iter:7</t>
  </si>
  <si>
    <t>iter:8</t>
  </si>
  <si>
    <t>iter:9</t>
  </si>
  <si>
    <t>Sun Aug  7 23:14:51 2022</t>
  </si>
  <si>
    <t>hard-fix</t>
  </si>
  <si>
    <t>unfix(0)</t>
  </si>
  <si>
    <t>MILP</t>
  </si>
  <si>
    <t>uc_70</t>
  </si>
  <si>
    <t>time</t>
  </si>
  <si>
    <t>t_heur=500</t>
  </si>
  <si>
    <t>t_heur=4000</t>
  </si>
  <si>
    <t>LBC</t>
  </si>
  <si>
    <t>fixUu(0)</t>
  </si>
  <si>
    <t>t_hard=1000</t>
  </si>
  <si>
    <t>total=</t>
  </si>
  <si>
    <t>t_heur=300</t>
  </si>
  <si>
    <t>k=10</t>
  </si>
  <si>
    <t>Cplex</t>
  </si>
  <si>
    <t>k=20</t>
  </si>
  <si>
    <t>t=250,k=20</t>
  </si>
  <si>
    <t>t=250, k=10</t>
  </si>
  <si>
    <t>t=300, k=10</t>
  </si>
  <si>
    <t>t=4000, k=10</t>
  </si>
  <si>
    <t>hard</t>
  </si>
  <si>
    <t>t=500,k=20,gap=0.00001</t>
  </si>
  <si>
    <t>t=500,k=20,</t>
  </si>
  <si>
    <t>lbc1</t>
  </si>
  <si>
    <t>CPLEX</t>
  </si>
  <si>
    <t>lower_Pmin_Uu</t>
  </si>
  <si>
    <t>No_SB&lt;=20</t>
  </si>
  <si>
    <t>LBC1</t>
  </si>
  <si>
    <t>Symetry = +1</t>
  </si>
  <si>
    <t>Symetry = + 1</t>
  </si>
  <si>
    <t>Llbheur=yes</t>
  </si>
  <si>
    <t>Llbheur=no</t>
  </si>
  <si>
    <t>symetry=-1</t>
  </si>
  <si>
    <t>lbc ()</t>
  </si>
  <si>
    <t>lbc1_lower</t>
  </si>
  <si>
    <t>CPLEX+
Llbheur+
symetry</t>
  </si>
  <si>
    <t>Hard3+
Llbheur+
symetry</t>
  </si>
  <si>
    <t>LBC1+
Llbheur+
symetry</t>
  </si>
  <si>
    <t>lower&lt;=20</t>
  </si>
  <si>
    <t>Llbheur=SI</t>
  </si>
  <si>
    <t>LOWER
 BOUND</t>
  </si>
  <si>
    <t>Hint right branches</t>
  </si>
  <si>
    <t>lbc1 + lower_Pmin_Uu</t>
  </si>
  <si>
    <t>lbc1 + No_SB_Uu</t>
  </si>
  <si>
    <t>No_SB_Uu&lt;=20</t>
  </si>
  <si>
    <t>CPLEX gap=0.00001</t>
  </si>
  <si>
    <t>Sin Soft-fixing</t>
  </si>
  <si>
    <t>Binary</t>
  </si>
  <si>
    <t>OPTIMO</t>
  </si>
  <si>
    <t>Binary (sin Hints en SB_Uu y No_SB_Uu)</t>
  </si>
  <si>
    <t>Soft (con Hints en SB_Uu y No_SB_Uu)</t>
  </si>
  <si>
    <t>Soft sin Hints en SB_Uu y No_SB_Uu)</t>
  </si>
  <si>
    <t>binary 2</t>
  </si>
  <si>
    <t>lbc</t>
  </si>
  <si>
    <t>CPLEX(tuning)</t>
  </si>
  <si>
    <t>inside=90%</t>
  </si>
  <si>
    <t>lbc2-binary</t>
  </si>
  <si>
    <r>
      <t>percent_soft</t>
    </r>
    <r>
      <rPr>
        <sz val="11"/>
        <rFont val="Consolas"/>
        <family val="3"/>
      </rPr>
      <t>=90</t>
    </r>
  </si>
  <si>
    <t>percent_soft=95</t>
  </si>
  <si>
    <t>percent_soft=85</t>
  </si>
  <si>
    <t>percent_soft=88</t>
  </si>
  <si>
    <t>percent_soft=91</t>
  </si>
  <si>
    <t>percent_soft=89</t>
  </si>
  <si>
    <t>percent_soft=92</t>
  </si>
  <si>
    <t xml:space="preserve"> </t>
  </si>
  <si>
    <t>LBC2</t>
  </si>
  <si>
    <t>CPLEX (sym=-1)</t>
  </si>
  <si>
    <t>TIME</t>
  </si>
  <si>
    <t> </t>
  </si>
  <si>
    <t>,</t>
  </si>
  <si>
    <t>x7day_large</t>
  </si>
  <si>
    <t>x7day_small</t>
  </si>
  <si>
    <t>PENDIENTE PROBAR</t>
  </si>
  <si>
    <t>KS</t>
  </si>
  <si>
    <t>A</t>
  </si>
  <si>
    <t>B</t>
  </si>
  <si>
    <t>C</t>
  </si>
  <si>
    <t>D</t>
  </si>
  <si>
    <t>R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</si>
  <si>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</si>
  <si>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</si>
  <si>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</si>
  <si>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</si>
  <si>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</si>
  <si>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</si>
  <si>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</si>
  <si>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</si>
  <si>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</si>
  <si>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</si>
  <si>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</si>
  <si>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</si>
  <si>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</si>
  <si>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</si>
  <si>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</si>
  <si>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</si>
  <si>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</si>
  <si>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</si>
  <si>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z</t>
  </si>
  <si>
    <t>W</t>
  </si>
  <si>
    <t>X</t>
  </si>
  <si>
    <t>Y</t>
  </si>
  <si>
    <t>Z</t>
  </si>
  <si>
    <t>ZA</t>
  </si>
  <si>
    <t>ZB</t>
  </si>
  <si>
    <t>ZC</t>
  </si>
  <si>
    <t>KERNEL SEARCH</t>
  </si>
  <si>
    <t>a</t>
  </si>
  <si>
    <t>b</t>
  </si>
  <si>
    <t>c</t>
  </si>
  <si>
    <t>d</t>
  </si>
  <si>
    <t>r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</si>
  <si>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</si>
  <si>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</si>
  <si>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</si>
  <si>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</si>
  <si>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</si>
  <si>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</si>
  <si>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</si>
  <si>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</si>
  <si>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</si>
  <si>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</si>
  <si>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</si>
  <si>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</si>
  <si>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</si>
  <si>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</si>
  <si>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</si>
  <si>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</si>
  <si>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RKS</t>
  </si>
  <si>
    <t>???</t>
  </si>
  <si>
    <t>(TUNNING)</t>
  </si>
  <si>
    <t>?</t>
  </si>
  <si>
    <t>Check</t>
  </si>
  <si>
    <t>the</t>
  </si>
  <si>
    <t>feasibility</t>
  </si>
  <si>
    <t>of</t>
  </si>
  <si>
    <t>solution</t>
  </si>
  <si>
    <t>z_z_ks=</t>
  </si>
  <si>
    <t>t_check=</t>
  </si>
  <si>
    <t>z_check=</t>
  </si>
  <si>
    <t>g_check=</t>
  </si>
  <si>
    <t>500s</t>
  </si>
  <si>
    <t>1500s</t>
  </si>
  <si>
    <t>(1</t>
  </si>
  <si>
    <t>1)</t>
  </si>
  <si>
    <t>:</t>
  </si>
  <si>
    <t>2)</t>
  </si>
  <si>
    <t>3)</t>
  </si>
  <si>
    <t>4)</t>
  </si>
  <si>
    <t>5)</t>
  </si>
  <si>
    <t>Z_market</t>
  </si>
  <si>
    <t>Z_uc</t>
  </si>
  <si>
    <t>LBC2 (FI)</t>
  </si>
  <si>
    <t>LBC1(FI)</t>
  </si>
  <si>
    <t>Sat Sep 10 08:38:15 2022</t>
  </si>
  <si>
    <t>uc_96.json</t>
  </si>
  <si>
    <t>Probaremos el log del Batch</t>
  </si>
  <si>
    <t>Sat Sep 10 15:28:46 2022</t>
  </si>
  <si>
    <t>uc_95.json</t>
  </si>
  <si>
    <t>Sun Sep 11 09:16:45 2022</t>
  </si>
  <si>
    <t>uc_94.json</t>
  </si>
  <si>
    <t>Iniciamos pruebas preliminares</t>
  </si>
  <si>
    <t>Mon Sep 12 00:02:25 2022</t>
  </si>
  <si>
    <t>uc_93.json</t>
  </si>
  <si>
    <t>Mon Sep 12 15:09:32 2022</t>
  </si>
  <si>
    <t>uc_80.json</t>
  </si>
  <si>
    <t>Mon Sep 12 21:35:45 2022</t>
  </si>
  <si>
    <t>uc_72.json</t>
  </si>
  <si>
    <t>Tue Sep 13 02:57:30 2022</t>
  </si>
  <si>
    <t>uc_73.json</t>
  </si>
  <si>
    <t>Tue Sep 13 08:11:55 2022</t>
  </si>
  <si>
    <t>uc_74.json</t>
  </si>
  <si>
    <t>Tue Sep 13 13:37:58 2022</t>
  </si>
  <si>
    <t>uc_75.json</t>
  </si>
  <si>
    <t>Wed Sep 14 11:37:06 2022</t>
  </si>
  <si>
    <t>Thu Sep 15 01:46:27 2022</t>
  </si>
  <si>
    <t>Pruebas preliminares</t>
  </si>
  <si>
    <t>Thu Sep 15 08:01:31 2022</t>
  </si>
  <si>
    <t>uc_77.json</t>
  </si>
  <si>
    <t>Thu Sep 15 23:09:20 2022</t>
  </si>
  <si>
    <t>Fri Sep 16 09:17:47 2022</t>
  </si>
  <si>
    <t>Fri Sep 16 22:10:12 2022</t>
  </si>
  <si>
    <t>Integrality GAP</t>
  </si>
  <si>
    <t>Sun Sep 18 17:01:35 2022</t>
  </si>
  <si>
    <t>Mon Sep 19 11:53:27 2022</t>
  </si>
  <si>
    <t>Mon Sep 19 17:59:55 2022</t>
  </si>
  <si>
    <t>uc_76.json</t>
  </si>
  <si>
    <t>Wed Sep 21 20:15:11 2022</t>
  </si>
  <si>
    <t>Probamos Kernel Search</t>
  </si>
  <si>
    <t>Wed Sep 21 23:00:46 2022</t>
  </si>
  <si>
    <t>Thu Sep 22 02:09:40 2022</t>
  </si>
  <si>
    <t>Thu Sep 22 03:49:49 2022</t>
  </si>
  <si>
    <t>Thu Sep 22 05:33:50 2022</t>
  </si>
  <si>
    <t>Thu Sep 22 07:14:13 2022</t>
  </si>
  <si>
    <t>Thu Sep 22 08:08:22 2022</t>
  </si>
  <si>
    <t>Thu Sep 22 09:32:07 2022</t>
  </si>
  <si>
    <t>Thu Sep 22 11:22:27 2022</t>
  </si>
  <si>
    <t>Thu Sep 22 13:25:07 2022</t>
  </si>
  <si>
    <t>Thu Sep 22 15:26:31 2022</t>
  </si>
  <si>
    <t>uc_78.json</t>
  </si>
  <si>
    <t>Thu Sep 22 17:19:23 2022</t>
  </si>
  <si>
    <t>uc_79.json</t>
  </si>
  <si>
    <t>Thu Sep 22 19:43:00 2022</t>
  </si>
  <si>
    <t>Thu Sep 22 21:43:25 2022</t>
  </si>
  <si>
    <t>Fri Sep 23 00:03:59 2022</t>
  </si>
  <si>
    <t>Fri Sep 23 06:52:42 2022</t>
  </si>
  <si>
    <t>Probamos Iterative Variable Fixing</t>
  </si>
  <si>
    <t>Sat Sep 24 05:44:33 2022</t>
  </si>
  <si>
    <t xml:space="preserve">Actualizamos el cut-off al incumbente </t>
  </si>
  <si>
    <t>Sat Sep 24 19:52:26 2022</t>
  </si>
  <si>
    <t>Testing  REDUCED KERNEL SEARCH</t>
  </si>
  <si>
    <t>Sat Sep 24 22:25:50 2022</t>
  </si>
  <si>
    <t>Sat Sep 24 22:36:31 2022</t>
  </si>
  <si>
    <t>Sun Sep 25 03:37:41 2022</t>
  </si>
  <si>
    <t>Sun Sep 25 20:13:47 2022</t>
  </si>
  <si>
    <t>Mon Sep 26 01:21:06 2022</t>
  </si>
  <si>
    <t>Mon Sep 26 08:39:18 2022</t>
  </si>
  <si>
    <t>Mon Sep 26 15:40:45 2022</t>
  </si>
  <si>
    <t>Mon Sep 26 20:52:00 2022</t>
  </si>
  <si>
    <t>Tue Sep 27 00:02:44 2022</t>
  </si>
  <si>
    <t>VersiÃ³n estable de LBC1, LBC2, KS, RKS</t>
  </si>
  <si>
    <t>Tue Sep 27 01:34:56 2022</t>
  </si>
  <si>
    <t>Tue Sep 27 03:34:56 2022</t>
  </si>
  <si>
    <t>Tue Sep 27 05:35:42 2022</t>
  </si>
  <si>
    <t>Tue Sep 27 07:07:48 2022</t>
  </si>
  <si>
    <t>Tue Sep 27 08:40:44 2022</t>
  </si>
  <si>
    <t>Tue Sep 27 10:13:54 2022</t>
  </si>
  <si>
    <t>Tue Sep 27 11:47:07 2022</t>
  </si>
  <si>
    <t>Tue Sep 27 13:18:20 2022</t>
  </si>
  <si>
    <t>Tue Sep 27 14:50:08 2022</t>
  </si>
  <si>
    <t>Tue Sep 27 19:44:26 2022</t>
  </si>
  <si>
    <t>Tue Sep 27 22:48:22 2022</t>
  </si>
  <si>
    <t>Wed Sep 28 08:43:47 2022</t>
  </si>
  <si>
    <t>uc_92.json</t>
  </si>
  <si>
    <t>Wed Sep 28 13:55:15 2022</t>
  </si>
  <si>
    <t>Wed Sep 28 18:58:33 2022</t>
  </si>
  <si>
    <t>Thu Sep 29 00:06:44 2022</t>
  </si>
  <si>
    <t>Thu Sep 29 05:44:10 2022</t>
  </si>
  <si>
    <t>Thu Sep 29 10:46:00 2022</t>
  </si>
  <si>
    <t>uc_97.json</t>
  </si>
  <si>
    <t>Thu Sep 29 15:49:30 2022</t>
  </si>
  <si>
    <t>uc_98.json</t>
  </si>
  <si>
    <t>Fri Sep 30 01:32:07 2022</t>
  </si>
  <si>
    <t>uc_99.json</t>
  </si>
  <si>
    <t>Fri Sep 30 13:48:35 2022</t>
  </si>
  <si>
    <t>Fri Sep 30 23:45:59 2022</t>
  </si>
  <si>
    <t>Sat Oct  1 02:47:49 2022</t>
  </si>
  <si>
    <t>Sat Oct  1 05:51:45 2022</t>
  </si>
  <si>
    <t>Sat Oct  1 08:55:58 2022</t>
  </si>
  <si>
    <t>Sat Oct  1 13:12:21 2022</t>
  </si>
  <si>
    <t>Sat Oct  1 16:16:33 2022</t>
  </si>
  <si>
    <t>Sun Oct  2 09:34:14 2022</t>
  </si>
  <si>
    <t>Sun Oct  2 12:43:38 2022</t>
  </si>
  <si>
    <t>Sun Oct  2 14:30:45 2022</t>
  </si>
  <si>
    <t>Sun Oct  2 15:49:31 2022</t>
  </si>
  <si>
    <t>nameins</t>
  </si>
  <si>
    <t>instance[1]</t>
  </si>
  <si>
    <t>instance[0]</t>
  </si>
  <si>
    <t>z_lbc3</t>
  </si>
  <si>
    <t>z_ks</t>
  </si>
  <si>
    <t>z_rks</t>
  </si>
  <si>
    <t>t_lbc1</t>
  </si>
  <si>
    <t>t_lbc3</t>
  </si>
  <si>
    <t>t_ks</t>
  </si>
  <si>
    <t>t_rks</t>
  </si>
  <si>
    <t>g_milp</t>
  </si>
  <si>
    <t>g_hard</t>
  </si>
  <si>
    <t>g_hard3</t>
  </si>
  <si>
    <t>g_lbc1</t>
  </si>
  <si>
    <t>g_lbc2</t>
  </si>
  <si>
    <t>g_lbc3</t>
  </si>
  <si>
    <t>g_ks</t>
  </si>
  <si>
    <t>g_rks</t>
  </si>
  <si>
    <t>X7day_small</t>
  </si>
  <si>
    <t>X7day_large</t>
  </si>
  <si>
    <t>(strategyfile=3)</t>
  </si>
  <si>
    <t>strategy file mem</t>
  </si>
  <si>
    <t>Suma de p</t>
  </si>
  <si>
    <t>Etiquetas de fila</t>
  </si>
  <si>
    <t>Total general</t>
  </si>
  <si>
    <t>x10gen_large</t>
  </si>
  <si>
    <t>cplex</t>
  </si>
  <si>
    <t xml:space="preserve">strategy file mem </t>
  </si>
  <si>
    <t>sym=0</t>
  </si>
  <si>
    <t>feasiability=1</t>
  </si>
  <si>
    <t>lb=yes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</si>
</sst>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  <numFmt numFmtId="168" formatCode="0.0000%"/>
    <numFmt numFmtId="169" formatCode="0.000000"/>
    <numFmt numFmtId="170" formatCode="0.00000E+00"/>
    <numFmt numFmtId="171" formatCode="0.00000"/>
    <numFmt numFmtId="172" formatCode="0.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A9955"/>
      <name val="Consolas"/>
      <family val="3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rgb="FF24292F"/>
      <name val="Segoe UI"/>
      <family val="2"/>
    </font>
    <font>
      <sz val="11"/>
      <color rgb="FF569CD6"/>
      <name val="Consolas"/>
      <family val="3"/>
    </font>
    <font>
      <sz val="16"/>
      <color rgb="FF6A9955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4" borderId="1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" fillId="11" borderId="0" applyNumberFormat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2"/>
    <xf numFmtId="164" fontId="0" fillId="0" borderId="0" xfId="1" applyNumberFormat="1" applyFont="1"/>
    <xf numFmtId="0" fontId="5" fillId="0" borderId="0" xfId="0" applyFont="1" applyAlignment="1">
      <alignment vertical="center"/>
    </xf>
    <xf numFmtId="165" fontId="0" fillId="0" borderId="0" xfId="0" applyNumberFormat="1"/>
    <xf numFmtId="166" fontId="0" fillId="0" borderId="0" xfId="3" applyNumberFormat="1" applyFont="1"/>
    <xf numFmtId="0" fontId="6" fillId="0" borderId="0" xfId="0" applyFont="1" applyAlignment="1">
      <alignment vertical="center"/>
    </xf>
    <xf numFmtId="0" fontId="7" fillId="3" borderId="0" xfId="5"/>
    <xf numFmtId="165" fontId="2" fillId="2" borderId="0" xfId="2" applyNumberFormat="1"/>
    <xf numFmtId="1" fontId="0" fillId="0" borderId="0" xfId="0" applyNumberFormat="1"/>
    <xf numFmtId="166" fontId="2" fillId="2" borderId="0" xfId="2" applyNumberFormat="1"/>
    <xf numFmtId="167" fontId="0" fillId="0" borderId="0" xfId="1" applyNumberFormat="1" applyFont="1"/>
    <xf numFmtId="0" fontId="8" fillId="0" borderId="0" xfId="0" applyFont="1"/>
    <xf numFmtId="167" fontId="8" fillId="0" borderId="0" xfId="1" applyNumberFormat="1" applyFont="1"/>
    <xf numFmtId="1" fontId="8" fillId="0" borderId="0" xfId="0" applyNumberFormat="1" applyFont="1"/>
    <xf numFmtId="166" fontId="8" fillId="0" borderId="0" xfId="3" applyNumberFormat="1" applyFont="1"/>
    <xf numFmtId="165" fontId="8" fillId="0" borderId="0" xfId="0" applyNumberFormat="1" applyFont="1"/>
    <xf numFmtId="168" fontId="8" fillId="0" borderId="0" xfId="4" applyNumberFormat="1" applyFont="1"/>
    <xf numFmtId="169" fontId="0" fillId="0" borderId="0" xfId="0" applyNumberFormat="1"/>
    <xf numFmtId="0" fontId="11" fillId="0" borderId="0" xfId="0" applyFont="1" applyAlignment="1">
      <alignment vertical="center"/>
    </xf>
    <xf numFmtId="0" fontId="10" fillId="0" borderId="0" xfId="0" applyFont="1"/>
    <xf numFmtId="0" fontId="9" fillId="4" borderId="1" xfId="6"/>
    <xf numFmtId="11" fontId="0" fillId="0" borderId="0" xfId="0" applyNumberFormat="1"/>
    <xf numFmtId="11" fontId="2" fillId="2" borderId="0" xfId="2" applyNumberFormat="1"/>
    <xf numFmtId="0" fontId="13" fillId="5" borderId="0" xfId="7"/>
    <xf numFmtId="165" fontId="13" fillId="5" borderId="0" xfId="7" applyNumberFormat="1"/>
    <xf numFmtId="0" fontId="14" fillId="0" borderId="0" xfId="0" applyFont="1" applyAlignment="1">
      <alignment vertical="center"/>
    </xf>
    <xf numFmtId="0" fontId="1" fillId="8" borderId="0" xfId="10"/>
    <xf numFmtId="0" fontId="1" fillId="7" borderId="0" xfId="9"/>
    <xf numFmtId="0" fontId="1" fillId="6" borderId="0" xfId="8"/>
    <xf numFmtId="0" fontId="15" fillId="9" borderId="0" xfId="11"/>
    <xf numFmtId="165" fontId="0" fillId="0" borderId="0" xfId="1" applyNumberFormat="1" applyFont="1"/>
    <xf numFmtId="165" fontId="3" fillId="0" borderId="0" xfId="0" applyNumberFormat="1" applyFont="1"/>
    <xf numFmtId="0" fontId="16" fillId="10" borderId="1" xfId="12"/>
    <xf numFmtId="0" fontId="17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65" fontId="7" fillId="3" borderId="0" xfId="5" applyNumberFormat="1"/>
    <xf numFmtId="165" fontId="8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2" fontId="2" fillId="2" borderId="0" xfId="2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49" fontId="0" fillId="0" borderId="0" xfId="0" applyNumberFormat="1"/>
    <xf numFmtId="0" fontId="9" fillId="4" borderId="1" xfId="6" applyAlignment="1">
      <alignment vertical="center"/>
    </xf>
    <xf numFmtId="165" fontId="16" fillId="10" borderId="1" xfId="12" applyNumberFormat="1"/>
    <xf numFmtId="165" fontId="13" fillId="5" borderId="1" xfId="7" applyNumberFormat="1" applyBorder="1"/>
    <xf numFmtId="165" fontId="7" fillId="3" borderId="2" xfId="5" applyNumberFormat="1" applyBorder="1"/>
    <xf numFmtId="165" fontId="1" fillId="11" borderId="0" xfId="13" applyNumberFormat="1"/>
    <xf numFmtId="165" fontId="5" fillId="0" borderId="0" xfId="0" applyNumberFormat="1" applyFont="1" applyAlignment="1">
      <alignment vertical="center"/>
    </xf>
    <xf numFmtId="0" fontId="10" fillId="12" borderId="0" xfId="0" applyFont="1" applyFill="1"/>
    <xf numFmtId="172" fontId="0" fillId="0" borderId="0" xfId="0" applyNumberFormat="1"/>
    <xf numFmtId="172" fontId="8" fillId="0" borderId="0" xfId="0" applyNumberFormat="1" applyFont="1"/>
    <xf numFmtId="172" fontId="8" fillId="0" borderId="0" xfId="0" applyNumberFormat="1" applyFont="1" applyAlignment="1">
      <alignment wrapText="1"/>
    </xf>
    <xf numFmtId="11" fontId="20" fillId="0" borderId="0" xfId="0" applyNumberFormat="1" applyFont="1" applyAlignment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0" borderId="0" xfId="0" applyFont="1" applyAlignment="1">
      <alignment horizontal="left" vertical="center" readingOrder="1"/>
    </xf>
    <xf numFmtId="20" fontId="0" fillId="0" borderId="0" xfId="0" applyNumberFormat="1"/>
    <xf numFmtId="168" fontId="0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4">
    <cellStyle name="20% - Énfasis6" xfId="10" builtinId="50"/>
    <cellStyle name="40% - Énfasis4" xfId="9" builtinId="43"/>
    <cellStyle name="40% - Énfasis5" xfId="13" builtinId="47"/>
    <cellStyle name="60% - Énfasis2" xfId="8" builtinId="36"/>
    <cellStyle name="Bueno" xfId="5" builtinId="26"/>
    <cellStyle name="Cálculo" xfId="12" builtinId="22"/>
    <cellStyle name="Énfasis2" xfId="11" builtinId="33"/>
    <cellStyle name="Entrada" xfId="6" builtinId="20"/>
    <cellStyle name="Incorrecto" xfId="2" builtinId="27"/>
    <cellStyle name="Millares" xfId="1" builtinId="3"/>
    <cellStyle name="Moneda" xfId="3" builtinId="4"/>
    <cellStyle name="Neutral" xfId="7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pivotCacheDefinition" Target="pivotCache/pivotCacheDefinition1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test1!$K$28:$N$28</c:f>
              <c:numCache>
                <c:formatCode>General</c:formatCode>
                <c:ptCount val="4"/>
                <c:pt idx="0">
                  <c:v>239.36320000000001</c:v>
                </c:pt>
                <c:pt idx="1">
                  <c:v>3114.7053000000001</c:v>
                </c:pt>
                <c:pt idx="2">
                  <c:v>73.857900000000001</c:v>
                </c:pt>
                <c:pt idx="3">
                  <c:v>1097.9099000000001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2CD-A946-A246FD2084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test1!$K$29:$N$29</c:f>
              <c:numCache>
                <c:formatCode>General</c:formatCode>
                <c:ptCount val="4"/>
                <c:pt idx="0">
                  <c:v>295.08949999999999</c:v>
                </c:pt>
                <c:pt idx="1">
                  <c:v>3115.8553999999999</c:v>
                </c:pt>
                <c:pt idx="2">
                  <c:v>83.752799999999993</c:v>
                </c:pt>
                <c:pt idx="3">
                  <c:v>3047.9412000000002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035-ABF6-E8BCE99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78880"/>
        <c:axId val="444579208"/>
      </c:barChart>
      <c:catAx>
        <c:axId val="4445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9208"/>
        <c:crosses val="autoZero"/>
        <c:auto val="1"/>
        <c:lblAlgn val="ctr"/>
        <c:lblOffset val="100"/>
        <c:noMultiLvlLbl val="0"/>
      </c:catAx>
      <c:valAx>
        <c:axId val="44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>
        <c:manualLayout>
          <c:xMode val="edge"/>
          <c:yMode val="edge"/>
          <c:x val="0.49018276737345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test5!$R$7:$W$7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76.599999999999994</c:v>
                </c:pt>
                <c:pt idx="2">
                  <c:v>52.1</c:v>
                </c:pt>
                <c:pt idx="4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C04-9708-4F2D730C64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test5!$R$8:$W$8</c:f>
              <c:numCache>
                <c:formatCode>_-* #,##0.0_-;\-* #,##0.0_-;_-* "-"??_-;_-@_-</c:formatCode>
                <c:ptCount val="6"/>
                <c:pt idx="0">
                  <c:v>31.9</c:v>
                </c:pt>
                <c:pt idx="1">
                  <c:v>151.6</c:v>
                </c:pt>
                <c:pt idx="2">
                  <c:v>152</c:v>
                </c:pt>
                <c:pt idx="3">
                  <c:v>132</c:v>
                </c:pt>
                <c:pt idx="4">
                  <c:v>138.5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4B9-8A61-C45AF26F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054152"/>
        <c:axId val="619049888"/>
      </c:barChart>
      <c:catAx>
        <c:axId val="6190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888"/>
        <c:crosses val="autoZero"/>
        <c:auto val="1"/>
        <c:lblAlgn val="ctr"/>
        <c:lblOffset val="100"/>
        <c:noMultiLvlLbl val="0"/>
      </c:catAx>
      <c:valAx>
        <c:axId val="619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test6!$Q$18:$Y$18</c:f>
              <c:numCache>
                <c:formatCode>General</c:formatCode>
                <c:ptCount val="9"/>
                <c:pt idx="0">
                  <c:v>15.2</c:v>
                </c:pt>
                <c:pt idx="1">
                  <c:v>29.5</c:v>
                </c:pt>
                <c:pt idx="4">
                  <c:v>245.6</c:v>
                </c:pt>
                <c:pt idx="5">
                  <c:v>0</c:v>
                </c:pt>
                <c:pt idx="6">
                  <c:v>129.4</c:v>
                </c:pt>
                <c:pt idx="7">
                  <c:v>172.6</c:v>
                </c:pt>
                <c:pt idx="8">
                  <c:v>517.1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67F-B338-0859B1850F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test6!$Q$19:$Y$19</c:f>
              <c:numCache>
                <c:formatCode>General</c:formatCode>
                <c:ptCount val="9"/>
                <c:pt idx="0">
                  <c:v>16.7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143.30000000000001</c:v>
                </c:pt>
                <c:pt idx="5">
                  <c:v>0</c:v>
                </c:pt>
                <c:pt idx="6">
                  <c:v>211.9</c:v>
                </c:pt>
                <c:pt idx="7">
                  <c:v>220.8</c:v>
                </c:pt>
                <c:pt idx="8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4-4B52-8B28-B6B5E27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test6!$H$17:$P$17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1E7-9ABB-F3EAEA5E5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test6!$H$18:$P$18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C1C-A1B7-ACE27131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yalma'!$K$7:$Q$7</c:f>
              <c:numCache>
                <c:formatCode>General</c:formatCode>
                <c:ptCount val="7"/>
                <c:pt idx="0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F3F-AA10-DC6085903ED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yalma'!$K$8:$Q$8</c:f>
              <c:numCache>
                <c:formatCode>General</c:formatCode>
                <c:ptCount val="7"/>
                <c:pt idx="0">
                  <c:v>255440077.09999999</c:v>
                </c:pt>
                <c:pt idx="6">
                  <c:v>255467889.30000001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852-8E2F-A1E22A5C360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yalma'!$K$9:$Q$9</c:f>
              <c:numCache>
                <c:formatCode>General</c:formatCode>
                <c:ptCount val="7"/>
                <c:pt idx="0">
                  <c:v>261613254.30000001</c:v>
                </c:pt>
                <c:pt idx="6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AA-4852-8E2F-A1E22A5C360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yalma'!$K$10:$Q$10</c:f>
              <c:numCache>
                <c:formatCode>General</c:formatCode>
                <c:ptCount val="7"/>
                <c:pt idx="0">
                  <c:v>241106384.69999999</c:v>
                </c:pt>
                <c:pt idx="1">
                  <c:v>241106384.69999999</c:v>
                </c:pt>
                <c:pt idx="6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852-8E2F-A1E22A5C3602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yalma'!$K$11:$Q$11</c:f>
              <c:numCache>
                <c:formatCode>General</c:formatCode>
                <c:ptCount val="7"/>
                <c:pt idx="0">
                  <c:v>358052650.30000001</c:v>
                </c:pt>
                <c:pt idx="1">
                  <c:v>358052650.30000001</c:v>
                </c:pt>
                <c:pt idx="6">
                  <c:v>358052712.30000001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AA-4852-8E2F-A1E22A5C3602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yalma'!$K$12:$Q$12</c:f>
              <c:numCache>
                <c:formatCode>General</c:formatCode>
                <c:ptCount val="7"/>
                <c:pt idx="0">
                  <c:v>504414101.30000001</c:v>
                </c:pt>
                <c:pt idx="1">
                  <c:v>504414662.30000001</c:v>
                </c:pt>
                <c:pt idx="6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852-8E2F-A1E22A5C3602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yalma'!$K$13:$Q$13</c:f>
              <c:numCache>
                <c:formatCode>General</c:formatCode>
                <c:ptCount val="7"/>
                <c:pt idx="0">
                  <c:v>518917777.19999999</c:v>
                </c:pt>
                <c:pt idx="1">
                  <c:v>518917777.19999999</c:v>
                </c:pt>
                <c:pt idx="6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AA-4852-8E2F-A1E22A5C3602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yalma'!$K$14:$Q$14</c:f>
              <c:numCache>
                <c:formatCode>General</c:formatCode>
                <c:ptCount val="7"/>
                <c:pt idx="0">
                  <c:v>362435040.30000001</c:v>
                </c:pt>
                <c:pt idx="1">
                  <c:v>362435013.80000001</c:v>
                </c:pt>
                <c:pt idx="6">
                  <c:v>362434996.60000002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852-8E2F-A1E22A5C3602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yalma'!$K$15:$Q$15</c:f>
              <c:numCache>
                <c:formatCode>General</c:formatCode>
                <c:ptCount val="7"/>
                <c:pt idx="0">
                  <c:v>308842794</c:v>
                </c:pt>
                <c:pt idx="1">
                  <c:v>308848503.69999999</c:v>
                </c:pt>
                <c:pt idx="6">
                  <c:v>308842794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AA-4852-8E2F-A1E22A5C3602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yalma'!$K$16:$Q$16</c:f>
              <c:numCache>
                <c:formatCode>General</c:formatCode>
                <c:ptCount val="7"/>
                <c:pt idx="0">
                  <c:v>246349486.5</c:v>
                </c:pt>
                <c:pt idx="1">
                  <c:v>246352311.5</c:v>
                </c:pt>
                <c:pt idx="6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852-8E2F-A1E22A5C3602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yalma'!$K$17:$Q$17</c:f>
              <c:numCache>
                <c:formatCode>General</c:formatCode>
                <c:ptCount val="7"/>
                <c:pt idx="0">
                  <c:v>347389906.39999998</c:v>
                </c:pt>
                <c:pt idx="1">
                  <c:v>347390298.69999999</c:v>
                </c:pt>
                <c:pt idx="6">
                  <c:v>347473184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AA-4852-8E2F-A1E22A5C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yalma'!$T$8:$AA$8</c:f>
              <c:numCache>
                <c:formatCode>General</c:formatCode>
                <c:ptCount val="8"/>
                <c:pt idx="0">
                  <c:v>31.3</c:v>
                </c:pt>
                <c:pt idx="1">
                  <c:v>60.5</c:v>
                </c:pt>
                <c:pt idx="7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266-8504-03BFBE8D0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yalma'!$T$9:$AA$9</c:f>
              <c:numCache>
                <c:formatCode>General</c:formatCode>
                <c:ptCount val="8"/>
                <c:pt idx="0">
                  <c:v>12.8</c:v>
                </c:pt>
                <c:pt idx="1">
                  <c:v>10.6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6-4CB9-BDB6-19A5F1A3C2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yalma'!$T$10:$AA$10</c:f>
              <c:numCache>
                <c:formatCode>General</c:formatCode>
                <c:ptCount val="8"/>
                <c:pt idx="0">
                  <c:v>12.7</c:v>
                </c:pt>
                <c:pt idx="1">
                  <c:v>11</c:v>
                </c:pt>
                <c:pt idx="2">
                  <c:v>10.5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6-4CB9-BDB6-19A5F1A3C2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yalma'!$T$11:$AA$11</c:f>
              <c:numCache>
                <c:formatCode>General</c:formatCode>
                <c:ptCount val="8"/>
                <c:pt idx="0">
                  <c:v>13.5</c:v>
                </c:pt>
                <c:pt idx="1">
                  <c:v>52.4</c:v>
                </c:pt>
                <c:pt idx="2">
                  <c:v>63.3</c:v>
                </c:pt>
                <c:pt idx="7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6-4CB9-BDB6-19A5F1A3C2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yalma'!$T$12:$AA$12</c:f>
              <c:numCache>
                <c:formatCode>General</c:formatCode>
                <c:ptCount val="8"/>
                <c:pt idx="0">
                  <c:v>13.4</c:v>
                </c:pt>
                <c:pt idx="1">
                  <c:v>106.5</c:v>
                </c:pt>
                <c:pt idx="2">
                  <c:v>148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6-4CB9-BDB6-19A5F1A3C2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yalma'!$T$13:$AA$13</c:f>
              <c:numCache>
                <c:formatCode>General</c:formatCode>
                <c:ptCount val="8"/>
                <c:pt idx="0">
                  <c:v>26.5</c:v>
                </c:pt>
                <c:pt idx="1">
                  <c:v>61</c:v>
                </c:pt>
                <c:pt idx="2">
                  <c:v>69.900000000000006</c:v>
                </c:pt>
                <c:pt idx="7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56-4CB9-BDB6-19A5F1A3C2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yalma'!$T$14:$AA$14</c:f>
              <c:numCache>
                <c:formatCode>General</c:formatCode>
                <c:ptCount val="8"/>
                <c:pt idx="0">
                  <c:v>15.6</c:v>
                </c:pt>
                <c:pt idx="1">
                  <c:v>35.700000000000003</c:v>
                </c:pt>
                <c:pt idx="2">
                  <c:v>59.3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56-4CB9-BDB6-19A5F1A3C2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yalma'!$T$15:$AA$15</c:f>
              <c:numCache>
                <c:formatCode>General</c:formatCode>
                <c:ptCount val="8"/>
                <c:pt idx="0">
                  <c:v>13.8</c:v>
                </c:pt>
                <c:pt idx="1">
                  <c:v>34.200000000000003</c:v>
                </c:pt>
                <c:pt idx="2">
                  <c:v>34.5</c:v>
                </c:pt>
                <c:pt idx="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56-4CB9-BDB6-19A5F1A3C2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yalma'!$T$16:$AA$16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56-4CB9-BDB6-19A5F1A3C2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yalma'!$T$17:$AA$17</c:f>
              <c:numCache>
                <c:formatCode>General</c:formatCode>
                <c:ptCount val="8"/>
                <c:pt idx="0">
                  <c:v>14.5</c:v>
                </c:pt>
                <c:pt idx="1">
                  <c:v>94.1</c:v>
                </c:pt>
                <c:pt idx="2">
                  <c:v>75.7</c:v>
                </c:pt>
                <c:pt idx="7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56-4CB9-BDB6-19A5F1A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pc'!$K$13:$Q$13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pc'!$K$14:$Q$14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BFD-A7DE-70D099D828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pc'!$K$15:$Q$15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9B6-9D3A-6ADC59889A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pc'!$K$16:$Q$16</c:f>
              <c:numCache>
                <c:formatCode>General</c:formatCode>
                <c:ptCount val="7"/>
                <c:pt idx="0">
                  <c:v>283873384.19999999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D-49B6-9D3A-6ADC59889A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pc'!$S$13:$Z$13</c:f>
              <c:numCache>
                <c:formatCode>General</c:formatCode>
                <c:ptCount val="8"/>
                <c:pt idx="0">
                  <c:v>15.1</c:v>
                </c:pt>
                <c:pt idx="1">
                  <c:v>30.5</c:v>
                </c:pt>
                <c:pt idx="2">
                  <c:v>113.9</c:v>
                </c:pt>
                <c:pt idx="3">
                  <c:v>153.1</c:v>
                </c:pt>
                <c:pt idx="4">
                  <c:v>61.6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pc'!$S$14:$Z$14</c:f>
              <c:numCache>
                <c:formatCode>General</c:formatCode>
                <c:ptCount val="8"/>
                <c:pt idx="0">
                  <c:v>12.3</c:v>
                </c:pt>
                <c:pt idx="1">
                  <c:v>23</c:v>
                </c:pt>
                <c:pt idx="2">
                  <c:v>113.2</c:v>
                </c:pt>
                <c:pt idx="3">
                  <c:v>147</c:v>
                </c:pt>
                <c:pt idx="4">
                  <c:v>54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1-489F-9F71-359957A7280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pc'!$S$15:$Z$15</c:f>
              <c:numCache>
                <c:formatCode>General</c:formatCode>
                <c:ptCount val="8"/>
                <c:pt idx="0">
                  <c:v>16.7</c:v>
                </c:pt>
                <c:pt idx="1">
                  <c:v>30.7</c:v>
                </c:pt>
                <c:pt idx="2">
                  <c:v>113.2</c:v>
                </c:pt>
                <c:pt idx="3">
                  <c:v>149.5</c:v>
                </c:pt>
                <c:pt idx="4">
                  <c:v>62.8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8C3-9D1A-E2CE1F1A396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pc'!$S$16:$Z$16</c:f>
              <c:numCache>
                <c:formatCode>General</c:formatCode>
                <c:ptCount val="8"/>
                <c:pt idx="0">
                  <c:v>6.7</c:v>
                </c:pt>
                <c:pt idx="1">
                  <c:v>13.7</c:v>
                </c:pt>
                <c:pt idx="2">
                  <c:v>109.3</c:v>
                </c:pt>
                <c:pt idx="3">
                  <c:v>153.9</c:v>
                </c:pt>
                <c:pt idx="4">
                  <c:v>22.7</c:v>
                </c:pt>
                <c:pt idx="6">
                  <c:v>23.2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8C3-9D1A-E2CE1F1A3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pc'!$AB$15:$AG$15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>
                  <c:v>1E-4</c:v>
                </c:pt>
                <c:pt idx="3">
                  <c:v>6.9999999999999994E-5</c:v>
                </c:pt>
                <c:pt idx="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pc'!$AB$16:$AG$16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 formatCode="General">
                  <c:v>1E-4</c:v>
                </c:pt>
                <c:pt idx="3">
                  <c:v>9.0000000000000006E-5</c:v>
                </c:pt>
                <c:pt idx="5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320-828B-3A25C31CC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yalma'!$U$1:$Z$1</c:f>
              <c:strCache>
                <c:ptCount val="6"/>
                <c:pt idx="0">
                  <c:v>t_hard</c:v>
                </c:pt>
                <c:pt idx="1">
                  <c:v>t_hard2</c:v>
                </c:pt>
                <c:pt idx="2">
                  <c:v>t_hard3</c:v>
                </c:pt>
                <c:pt idx="3">
                  <c:v>t_soft7</c:v>
                </c:pt>
                <c:pt idx="4">
                  <c:v>t_soft4</c:v>
                </c:pt>
                <c:pt idx="5">
                  <c:v>t_softp</c:v>
                </c:pt>
              </c:strCache>
            </c:strRef>
          </c:cat>
          <c:val>
            <c:numRef>
              <c:f>'test10 yalma'!$U$12:$Z$12</c:f>
              <c:numCache>
                <c:formatCode>General</c:formatCode>
                <c:ptCount val="6"/>
                <c:pt idx="0">
                  <c:v>15.4</c:v>
                </c:pt>
                <c:pt idx="1">
                  <c:v>13.2</c:v>
                </c:pt>
                <c:pt idx="2">
                  <c:v>14.7</c:v>
                </c:pt>
                <c:pt idx="3">
                  <c:v>21.6</c:v>
                </c:pt>
                <c:pt idx="4">
                  <c:v>22.7</c:v>
                </c:pt>
                <c:pt idx="5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yalma'!$T$16:$AA$16</c:f>
              <c:numCache>
                <c:formatCode>General</c:formatCode>
                <c:ptCount val="8"/>
                <c:pt idx="0">
                  <c:v>7694.8</c:v>
                </c:pt>
                <c:pt idx="1">
                  <c:v>1803.8</c:v>
                </c:pt>
                <c:pt idx="4">
                  <c:v>2883.3</c:v>
                </c:pt>
                <c:pt idx="7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yalma'!$T$17:$AA$17</c:f>
              <c:numCache>
                <c:formatCode>General</c:formatCode>
                <c:ptCount val="8"/>
                <c:pt idx="0">
                  <c:v>8852</c:v>
                </c:pt>
                <c:pt idx="1">
                  <c:v>1609.4</c:v>
                </c:pt>
                <c:pt idx="4">
                  <c:v>2672.7</c:v>
                </c:pt>
                <c:pt idx="7">
                  <c:v>1762.3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D3B-4F28-9010-5C7595D23B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yalma'!$T$18:$AA$18</c:f>
              <c:numCache>
                <c:formatCode>General</c:formatCode>
                <c:ptCount val="8"/>
                <c:pt idx="0">
                  <c:v>8080.7</c:v>
                </c:pt>
                <c:pt idx="1">
                  <c:v>1203</c:v>
                </c:pt>
                <c:pt idx="4">
                  <c:v>2954.5</c:v>
                </c:pt>
                <c:pt idx="7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D3B-4F28-9010-5C7595D23B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yalma'!$T$19:$AA$19</c:f>
              <c:numCache>
                <c:formatCode>General</c:formatCode>
                <c:ptCount val="8"/>
                <c:pt idx="0">
                  <c:v>6212.9</c:v>
                </c:pt>
                <c:pt idx="1">
                  <c:v>885.8</c:v>
                </c:pt>
                <c:pt idx="4">
                  <c:v>2153.3000000000002</c:v>
                </c:pt>
                <c:pt idx="7">
                  <c:v>1362.6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D3B-4F28-9010-5C7595D23B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yalma'!$T$20:$AA$20</c:f>
              <c:numCache>
                <c:formatCode>General</c:formatCode>
                <c:ptCount val="8"/>
                <c:pt idx="0">
                  <c:v>4069.5</c:v>
                </c:pt>
                <c:pt idx="1">
                  <c:v>438.4</c:v>
                </c:pt>
                <c:pt idx="4">
                  <c:v>615.9</c:v>
                </c:pt>
                <c:pt idx="7">
                  <c:v>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D3B-4F28-9010-5C7595D23BA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yalma'!$T$21:$AA$21</c:f>
              <c:numCache>
                <c:formatCode>General</c:formatCode>
                <c:ptCount val="8"/>
                <c:pt idx="0">
                  <c:v>4069.8</c:v>
                </c:pt>
                <c:pt idx="1">
                  <c:v>678.6</c:v>
                </c:pt>
                <c:pt idx="4">
                  <c:v>870.5</c:v>
                </c:pt>
                <c:pt idx="7">
                  <c:v>1015.9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D3B-4F28-9010-5C7595D23BA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yalma'!$T$22:$AA$22</c:f>
              <c:numCache>
                <c:formatCode>General</c:formatCode>
                <c:ptCount val="8"/>
                <c:pt idx="0">
                  <c:v>4069.9</c:v>
                </c:pt>
                <c:pt idx="1">
                  <c:v>1191.3</c:v>
                </c:pt>
                <c:pt idx="4">
                  <c:v>1911</c:v>
                </c:pt>
                <c:pt idx="7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D3B-4F28-9010-5C7595D23BA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yalma'!$T$23:$AA$23</c:f>
              <c:numCache>
                <c:formatCode>General</c:formatCode>
                <c:ptCount val="8"/>
                <c:pt idx="0">
                  <c:v>4069.2</c:v>
                </c:pt>
                <c:pt idx="1">
                  <c:v>993.7</c:v>
                </c:pt>
                <c:pt idx="4">
                  <c:v>1805.1</c:v>
                </c:pt>
                <c:pt idx="7">
                  <c:v>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D3B-4F28-9010-5C7595D23BA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yalma'!$T$24:$AA$24</c:f>
              <c:numCache>
                <c:formatCode>General</c:formatCode>
                <c:ptCount val="8"/>
                <c:pt idx="0">
                  <c:v>4068.8</c:v>
                </c:pt>
                <c:pt idx="1">
                  <c:v>1556.3</c:v>
                </c:pt>
                <c:pt idx="4">
                  <c:v>2205.5</c:v>
                </c:pt>
                <c:pt idx="7">
                  <c:v>1715.5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D3B-4F28-9010-5C7595D23BA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yalma'!$T$25:$AA$25</c:f>
              <c:numCache>
                <c:formatCode>General</c:formatCode>
                <c:ptCount val="8"/>
                <c:pt idx="0">
                  <c:v>4071.3</c:v>
                </c:pt>
                <c:pt idx="1">
                  <c:v>813.5</c:v>
                </c:pt>
                <c:pt idx="4">
                  <c:v>2063.6999999999998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D3B-4F28-9010-5C7595D2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test1!$G$25:$I$25</c:f>
              <c:numCache>
                <c:formatCode>General</c:formatCode>
                <c:ptCount val="3"/>
                <c:pt idx="0">
                  <c:v>2088219.8</c:v>
                </c:pt>
                <c:pt idx="1">
                  <c:v>2102093.7000000002</c:v>
                </c:pt>
                <c:pt idx="2">
                  <c:v>8841432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F0-9710-73DE60709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test1!$G$26:$I$26</c:f>
              <c:numCache>
                <c:formatCode>General</c:formatCode>
                <c:ptCount val="3"/>
                <c:pt idx="0">
                  <c:v>1365414.3</c:v>
                </c:pt>
                <c:pt idx="1">
                  <c:v>1376189.8</c:v>
                </c:pt>
                <c:pt idx="2">
                  <c:v>1365545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1F0-9710-73DE60709E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test1!$G$27:$I$27</c:f>
              <c:numCache>
                <c:formatCode>General</c:formatCode>
                <c:ptCount val="3"/>
                <c:pt idx="0">
                  <c:v>2085655.2</c:v>
                </c:pt>
                <c:pt idx="1">
                  <c:v>2087992.1</c:v>
                </c:pt>
                <c:pt idx="2">
                  <c:v>2085216.4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1F0-9710-73DE6070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7264"/>
        <c:axId val="597357592"/>
      </c:barChart>
      <c:catAx>
        <c:axId val="59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592"/>
        <c:crosses val="autoZero"/>
        <c:auto val="1"/>
        <c:lblAlgn val="ctr"/>
        <c:lblOffset val="100"/>
        <c:noMultiLvlLbl val="0"/>
      </c:catAx>
      <c:valAx>
        <c:axId val="597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gap_hard3</c:v>
                </c:pt>
                <c:pt idx="3">
                  <c:v>gap_soft7</c:v>
                </c:pt>
                <c:pt idx="4">
                  <c:v>gap_hard4</c:v>
                </c:pt>
                <c:pt idx="5">
                  <c:v>gap_softp</c:v>
                </c:pt>
                <c:pt idx="6">
                  <c:v>gap_lbc</c:v>
                </c:pt>
              </c:strCache>
            </c:strRef>
          </c:cat>
          <c:val>
            <c:numRef>
              <c:f>'test10 yalma'!$AC$24:$AI$24</c:f>
              <c:numCache>
                <c:formatCode>General</c:formatCode>
                <c:ptCount val="7"/>
                <c:pt idx="0">
                  <c:v>8.0000000000000007E-5</c:v>
                </c:pt>
                <c:pt idx="3">
                  <c:v>1E-4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t_soft7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'test11 PC'!$S$2:$AA$2</c:f>
              <c:numCache>
                <c:formatCode>General</c:formatCode>
                <c:ptCount val="9"/>
                <c:pt idx="0">
                  <c:v>13</c:v>
                </c:pt>
                <c:pt idx="1">
                  <c:v>119.3</c:v>
                </c:pt>
                <c:pt idx="2">
                  <c:v>28.1</c:v>
                </c:pt>
                <c:pt idx="3">
                  <c:v>31.2</c:v>
                </c:pt>
                <c:pt idx="6">
                  <c:v>129.9</c:v>
                </c:pt>
                <c:pt idx="7">
                  <c:v>46.5</c:v>
                </c:pt>
                <c:pt idx="8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CCE-B275-F66CA96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'test11 PC'!$AB$2:$AI$2</c:f>
              <c:numCache>
                <c:formatCode>General</c:formatCode>
                <c:ptCount val="8"/>
                <c:pt idx="0">
                  <c:v>0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9FA-9794-CC7FD0E8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2-4849-B3D1-1019D93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yalma'!$U$1:$AA$1</c:f>
              <c:strCache>
                <c:ptCount val="7"/>
                <c:pt idx="0">
                  <c:v>t_hard</c:v>
                </c:pt>
                <c:pt idx="1">
                  <c:v>t_hard2</c:v>
                </c:pt>
                <c:pt idx="2">
                  <c:v>t_</c:v>
                </c:pt>
                <c:pt idx="3">
                  <c:v>t_soft7</c:v>
                </c:pt>
                <c:pt idx="4">
                  <c:v>t_lb1</c:v>
                </c:pt>
                <c:pt idx="5">
                  <c:v>t_lbc2</c:v>
                </c:pt>
                <c:pt idx="6">
                  <c:v>t_lbc0</c:v>
                </c:pt>
              </c:strCache>
            </c:strRef>
          </c:cat>
          <c:val>
            <c:numRef>
              <c:f>'test11 yalma'!$U$16:$AA$16</c:f>
              <c:numCache>
                <c:formatCode>General</c:formatCode>
                <c:ptCount val="7"/>
                <c:pt idx="0">
                  <c:v>1803.8</c:v>
                </c:pt>
                <c:pt idx="2">
                  <c:v>3187</c:v>
                </c:pt>
                <c:pt idx="3">
                  <c:v>2883.3</c:v>
                </c:pt>
                <c:pt idx="6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04-A4F4-872EEA5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yalma'!$K$20:$R$20</c:f>
              <c:numCache>
                <c:formatCode>General</c:formatCode>
                <c:ptCount val="8"/>
                <c:pt idx="0">
                  <c:v>20823385506.5</c:v>
                </c:pt>
                <c:pt idx="1">
                  <c:v>20824359418.299999</c:v>
                </c:pt>
                <c:pt idx="4">
                  <c:v>20823866104.5</c:v>
                </c:pt>
                <c:pt idx="7">
                  <c:v>20824003278.299999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0EF-BFA7-C562441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</c:v>
                </c:pt>
                <c:pt idx="3">
                  <c:v>gap_soft7</c:v>
                </c:pt>
                <c:pt idx="4">
                  <c:v>gap_lbc1</c:v>
                </c:pt>
                <c:pt idx="5">
                  <c:v>gap_lbc2</c:v>
                </c:pt>
                <c:pt idx="6">
                  <c:v>gap_lbc0</c:v>
                </c:pt>
              </c:strCache>
            </c:strRef>
          </c:cat>
          <c:val>
            <c:numRef>
              <c:f>'test11 yalma'!$AC$15:$AI$15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394-9870-D9CEA8B2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E5C-8577-F8DCF57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PC'!$T$1:$AA$1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PC'!$T$2:$AA$2</c:f>
              <c:numCache>
                <c:formatCode>General</c:formatCode>
                <c:ptCount val="8"/>
                <c:pt idx="0">
                  <c:v>115.1</c:v>
                </c:pt>
                <c:pt idx="1">
                  <c:v>14.6</c:v>
                </c:pt>
                <c:pt idx="2">
                  <c:v>15.9</c:v>
                </c:pt>
                <c:pt idx="5">
                  <c:v>58.4</c:v>
                </c:pt>
                <c:pt idx="6">
                  <c:v>24.1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777-8E41-DADCA72D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49D-89ED-3EC54357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test2!$F$1:$K$1</c:f>
              <c:strCache>
                <c:ptCount val="6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z_soft</c:v>
                </c:pt>
                <c:pt idx="4">
                  <c:v>z_soft+cut</c:v>
                </c:pt>
                <c:pt idx="5">
                  <c:v>z_lbc</c:v>
                </c:pt>
              </c:strCache>
            </c:strRef>
          </c:cat>
          <c:val>
            <c:numRef>
              <c:f>test2!$F$12:$K$12</c:f>
              <c:numCache>
                <c:formatCode>_-"$"* #,##0_-;\-"$"* #,##0_-;_-"$"* "-"??_-;_-@_-</c:formatCode>
                <c:ptCount val="6"/>
                <c:pt idx="0">
                  <c:v>3167212.2</c:v>
                </c:pt>
                <c:pt idx="1">
                  <c:v>3171170.8</c:v>
                </c:pt>
                <c:pt idx="2">
                  <c:v>3184339.6</c:v>
                </c:pt>
                <c:pt idx="3">
                  <c:v>3171809.2</c:v>
                </c:pt>
                <c:pt idx="4">
                  <c:v>3170465.5</c:v>
                </c:pt>
                <c:pt idx="5">
                  <c:v>3178255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9C-BD2C-3BA6B0777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7768"/>
        <c:axId val="989529080"/>
      </c:barChart>
      <c:catAx>
        <c:axId val="9895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9080"/>
        <c:crosses val="autoZero"/>
        <c:auto val="1"/>
        <c:lblAlgn val="ctr"/>
        <c:lblOffset val="100"/>
        <c:noMultiLvlLbl val="0"/>
      </c:catAx>
      <c:valAx>
        <c:axId val="989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yalma'!$AB$14:$AI$14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yalma'!$AB$15:$AI$15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27E-A9FF-5401F19C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yalma'!$T$2:$AA$2</c:f>
              <c:numCache>
                <c:formatCode>General</c:formatCode>
                <c:ptCount val="8"/>
                <c:pt idx="0">
                  <c:v>106.8</c:v>
                </c:pt>
                <c:pt idx="1">
                  <c:v>15.5</c:v>
                </c:pt>
                <c:pt idx="2">
                  <c:v>17</c:v>
                </c:pt>
                <c:pt idx="5">
                  <c:v>60.3</c:v>
                </c:pt>
                <c:pt idx="6">
                  <c:v>25.4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yalma'!$T$3:$AA$3</c:f>
              <c:numCache>
                <c:formatCode>General</c:formatCode>
                <c:ptCount val="8"/>
                <c:pt idx="0">
                  <c:v>38.200000000000003</c:v>
                </c:pt>
                <c:pt idx="1">
                  <c:v>17.8</c:v>
                </c:pt>
                <c:pt idx="2">
                  <c:v>18</c:v>
                </c:pt>
                <c:pt idx="5">
                  <c:v>61.8</c:v>
                </c:pt>
                <c:pt idx="6">
                  <c:v>27.6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AD-40F8-AA7B-34421C273A5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yalma'!$T$4:$AA$4</c:f>
              <c:numCache>
                <c:formatCode>General</c:formatCode>
                <c:ptCount val="8"/>
                <c:pt idx="0">
                  <c:v>11.3</c:v>
                </c:pt>
                <c:pt idx="1">
                  <c:v>13.4</c:v>
                </c:pt>
                <c:pt idx="2">
                  <c:v>14.1</c:v>
                </c:pt>
                <c:pt idx="5">
                  <c:v>55.3</c:v>
                </c:pt>
                <c:pt idx="6">
                  <c:v>22.5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AD-40F8-AA7B-34421C273A5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yalma'!$T$5:$AA$5</c:f>
              <c:numCache>
                <c:formatCode>General</c:formatCode>
                <c:ptCount val="8"/>
                <c:pt idx="0">
                  <c:v>13.3</c:v>
                </c:pt>
                <c:pt idx="1">
                  <c:v>13.3</c:v>
                </c:pt>
                <c:pt idx="2">
                  <c:v>14.4</c:v>
                </c:pt>
                <c:pt idx="5">
                  <c:v>59.1</c:v>
                </c:pt>
                <c:pt idx="6">
                  <c:v>22.4</c:v>
                </c:pt>
                <c:pt idx="7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AD-40F8-AA7B-34421C273A5A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yalma'!$T$6:$AA$6</c:f>
              <c:numCache>
                <c:formatCode>General</c:formatCode>
                <c:ptCount val="8"/>
                <c:pt idx="0">
                  <c:v>31</c:v>
                </c:pt>
                <c:pt idx="1">
                  <c:v>14.7</c:v>
                </c:pt>
                <c:pt idx="2">
                  <c:v>16.600000000000001</c:v>
                </c:pt>
                <c:pt idx="5">
                  <c:v>58.3</c:v>
                </c:pt>
                <c:pt idx="6">
                  <c:v>25.6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D-40F8-AA7B-34421C273A5A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yalma'!$T$7:$AA$7</c:f>
              <c:numCache>
                <c:formatCode>General</c:formatCode>
                <c:ptCount val="8"/>
                <c:pt idx="0">
                  <c:v>94.8</c:v>
                </c:pt>
                <c:pt idx="1">
                  <c:v>14.6</c:v>
                </c:pt>
                <c:pt idx="2">
                  <c:v>15.8</c:v>
                </c:pt>
                <c:pt idx="5">
                  <c:v>64.7</c:v>
                </c:pt>
                <c:pt idx="6">
                  <c:v>25.8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AD-40F8-AA7B-34421C273A5A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yalma'!$T$8:$AA$8</c:f>
              <c:numCache>
                <c:formatCode>General</c:formatCode>
                <c:ptCount val="8"/>
                <c:pt idx="0">
                  <c:v>52.3</c:v>
                </c:pt>
                <c:pt idx="1">
                  <c:v>14.4</c:v>
                </c:pt>
                <c:pt idx="2">
                  <c:v>15.8</c:v>
                </c:pt>
                <c:pt idx="5">
                  <c:v>64.400000000000006</c:v>
                </c:pt>
                <c:pt idx="6">
                  <c:v>24.9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D-40F8-AA7B-34421C273A5A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yalma'!$T$9:$AA$9</c:f>
              <c:numCache>
                <c:formatCode>General</c:formatCode>
                <c:ptCount val="8"/>
                <c:pt idx="0">
                  <c:v>34.4</c:v>
                </c:pt>
                <c:pt idx="1">
                  <c:v>17.5</c:v>
                </c:pt>
                <c:pt idx="2">
                  <c:v>17.2</c:v>
                </c:pt>
                <c:pt idx="5">
                  <c:v>63.4</c:v>
                </c:pt>
                <c:pt idx="6">
                  <c:v>28.7</c:v>
                </c:pt>
                <c:pt idx="7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AD-40F8-AA7B-34421C273A5A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yalma'!$T$10:$AA$10</c:f>
              <c:numCache>
                <c:formatCode>General</c:formatCode>
                <c:ptCount val="8"/>
                <c:pt idx="0">
                  <c:v>18.2</c:v>
                </c:pt>
                <c:pt idx="1">
                  <c:v>14.7</c:v>
                </c:pt>
                <c:pt idx="2">
                  <c:v>17.3</c:v>
                </c:pt>
                <c:pt idx="5">
                  <c:v>57.1</c:v>
                </c:pt>
                <c:pt idx="6">
                  <c:v>24.4</c:v>
                </c:pt>
                <c:pt idx="7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AD-40F8-AA7B-34421C273A5A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yalma'!$T$11:$AA$11</c:f>
              <c:numCache>
                <c:formatCode>General</c:formatCode>
                <c:ptCount val="8"/>
                <c:pt idx="0">
                  <c:v>19.3</c:v>
                </c:pt>
                <c:pt idx="1">
                  <c:v>15.9</c:v>
                </c:pt>
                <c:pt idx="2">
                  <c:v>16.2</c:v>
                </c:pt>
                <c:pt idx="5">
                  <c:v>63.3</c:v>
                </c:pt>
                <c:pt idx="6">
                  <c:v>26.2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AD-40F8-AA7B-34421C273A5A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yalma'!$T$12:$AA$12</c:f>
              <c:numCache>
                <c:formatCode>General</c:formatCode>
                <c:ptCount val="8"/>
                <c:pt idx="0">
                  <c:v>29.3</c:v>
                </c:pt>
                <c:pt idx="1">
                  <c:v>15.9</c:v>
                </c:pt>
                <c:pt idx="2">
                  <c:v>15.2</c:v>
                </c:pt>
                <c:pt idx="5">
                  <c:v>56</c:v>
                </c:pt>
                <c:pt idx="6">
                  <c:v>25.2</c:v>
                </c:pt>
                <c:pt idx="7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AD-40F8-AA7B-34421C2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yalma'!$K$3:$R$3</c:f>
              <c:numCache>
                <c:formatCode>General</c:formatCode>
                <c:ptCount val="8"/>
                <c:pt idx="0">
                  <c:v>255440077.09999999</c:v>
                </c:pt>
                <c:pt idx="1">
                  <c:v>255671642.90000001</c:v>
                </c:pt>
                <c:pt idx="2">
                  <c:v>255467889.30000001</c:v>
                </c:pt>
                <c:pt idx="5">
                  <c:v>255532949.80000001</c:v>
                </c:pt>
                <c:pt idx="6">
                  <c:v>255532949.80000001</c:v>
                </c:pt>
                <c:pt idx="7">
                  <c:v>255473554.5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1-4F97-A9B3-ECDC4A122F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yalma'!$K$4:$R$4</c:f>
              <c:numCache>
                <c:formatCode>General</c:formatCode>
                <c:ptCount val="8"/>
                <c:pt idx="0">
                  <c:v>261613254.30000001</c:v>
                </c:pt>
                <c:pt idx="1">
                  <c:v>261613254.30000001</c:v>
                </c:pt>
                <c:pt idx="2">
                  <c:v>261613254.30000001</c:v>
                </c:pt>
                <c:pt idx="5">
                  <c:v>261613254.30000001</c:v>
                </c:pt>
                <c:pt idx="6">
                  <c:v>261613254.30000001</c:v>
                </c:pt>
                <c:pt idx="7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1-4F97-A9B3-ECDC4A122F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yalma'!$K$5:$R$5</c:f>
              <c:numCache>
                <c:formatCode>General</c:formatCode>
                <c:ptCount val="8"/>
                <c:pt idx="0">
                  <c:v>241106384.69999999</c:v>
                </c:pt>
                <c:pt idx="1">
                  <c:v>241115904.5</c:v>
                </c:pt>
                <c:pt idx="2">
                  <c:v>241106384.69999999</c:v>
                </c:pt>
                <c:pt idx="5">
                  <c:v>241106384.69999999</c:v>
                </c:pt>
                <c:pt idx="6">
                  <c:v>241106384.69999999</c:v>
                </c:pt>
                <c:pt idx="7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1-4F97-A9B3-ECDC4A122FA3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yalma'!$K$6:$R$6</c:f>
              <c:numCache>
                <c:formatCode>General</c:formatCode>
                <c:ptCount val="8"/>
                <c:pt idx="0">
                  <c:v>358052650.30000001</c:v>
                </c:pt>
                <c:pt idx="1">
                  <c:v>358108071.19999999</c:v>
                </c:pt>
                <c:pt idx="2">
                  <c:v>358052650.30000001</c:v>
                </c:pt>
                <c:pt idx="5">
                  <c:v>358052650.30000001</c:v>
                </c:pt>
                <c:pt idx="6">
                  <c:v>358052650.30000001</c:v>
                </c:pt>
                <c:pt idx="7">
                  <c:v>358052650.30000001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1-4F97-A9B3-ECDC4A122F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yalma'!$K$7:$R$7</c:f>
              <c:numCache>
                <c:formatCode>General</c:formatCode>
                <c:ptCount val="8"/>
                <c:pt idx="0">
                  <c:v>504414101.30000001</c:v>
                </c:pt>
                <c:pt idx="1">
                  <c:v>504418051.5</c:v>
                </c:pt>
                <c:pt idx="2">
                  <c:v>504418051.5</c:v>
                </c:pt>
                <c:pt idx="5">
                  <c:v>504418051.5</c:v>
                </c:pt>
                <c:pt idx="6">
                  <c:v>504418051.5</c:v>
                </c:pt>
                <c:pt idx="7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1-4F97-A9B3-ECDC4A122F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yalma'!$K$8:$R$8</c:f>
              <c:numCache>
                <c:formatCode>General</c:formatCode>
                <c:ptCount val="8"/>
                <c:pt idx="0">
                  <c:v>518917777.19999999</c:v>
                </c:pt>
                <c:pt idx="1">
                  <c:v>518917777.19999999</c:v>
                </c:pt>
                <c:pt idx="2">
                  <c:v>518917777.19999999</c:v>
                </c:pt>
                <c:pt idx="5">
                  <c:v>518917777.19999999</c:v>
                </c:pt>
                <c:pt idx="6">
                  <c:v>518917777.19999999</c:v>
                </c:pt>
                <c:pt idx="7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1-4F97-A9B3-ECDC4A122F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yalma'!$K$9:$R$9</c:f>
              <c:numCache>
                <c:formatCode>General</c:formatCode>
                <c:ptCount val="8"/>
                <c:pt idx="0">
                  <c:v>362434996.60000002</c:v>
                </c:pt>
                <c:pt idx="1">
                  <c:v>362832824.5</c:v>
                </c:pt>
                <c:pt idx="2">
                  <c:v>362434996.60000002</c:v>
                </c:pt>
                <c:pt idx="5">
                  <c:v>362458150.10000002</c:v>
                </c:pt>
                <c:pt idx="6">
                  <c:v>362458150.10000002</c:v>
                </c:pt>
                <c:pt idx="7">
                  <c:v>362458150.10000002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1-4F97-A9B3-ECDC4A122F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yalma'!$K$10:$R$10</c:f>
              <c:numCache>
                <c:formatCode>General</c:formatCode>
                <c:ptCount val="8"/>
                <c:pt idx="0">
                  <c:v>308842794</c:v>
                </c:pt>
                <c:pt idx="1">
                  <c:v>308904007.10000002</c:v>
                </c:pt>
                <c:pt idx="2">
                  <c:v>308842794</c:v>
                </c:pt>
                <c:pt idx="5">
                  <c:v>308846326.80000001</c:v>
                </c:pt>
                <c:pt idx="6">
                  <c:v>308846326.80000001</c:v>
                </c:pt>
                <c:pt idx="7">
                  <c:v>308846326.80000001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1-4F97-A9B3-ECDC4A122F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yalma'!$K$11:$R$11</c:f>
              <c:numCache>
                <c:formatCode>General</c:formatCode>
                <c:ptCount val="8"/>
                <c:pt idx="0">
                  <c:v>246349486.5</c:v>
                </c:pt>
                <c:pt idx="1">
                  <c:v>246384107.09999999</c:v>
                </c:pt>
                <c:pt idx="2">
                  <c:v>246349486.5</c:v>
                </c:pt>
                <c:pt idx="5">
                  <c:v>246349655.90000001</c:v>
                </c:pt>
                <c:pt idx="6">
                  <c:v>246349486.5</c:v>
                </c:pt>
                <c:pt idx="7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1-4F97-A9B3-ECDC4A122F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yalma'!$K$12:$R$12</c:f>
              <c:numCache>
                <c:formatCode>General</c:formatCode>
                <c:ptCount val="8"/>
                <c:pt idx="0">
                  <c:v>347389906.39999998</c:v>
                </c:pt>
                <c:pt idx="1">
                  <c:v>347635528.10000002</c:v>
                </c:pt>
                <c:pt idx="2">
                  <c:v>347469211.80000001</c:v>
                </c:pt>
                <c:pt idx="5">
                  <c:v>347618161.69999999</c:v>
                </c:pt>
                <c:pt idx="6">
                  <c:v>347618161.69999999</c:v>
                </c:pt>
                <c:pt idx="7">
                  <c:v>347475557.80000001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1-4F97-A9B3-ECDC4A12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0674850111"/>
          <c:y val="4.1694835916211113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yalma'!$K$78:$R$78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yalma'!$K$79:$R$79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4FAE-A8E5-C1286B4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yalma'!$S$78:$U$78</c:f>
              <c:numCache>
                <c:formatCode>General</c:formatCode>
                <c:ptCount val="3"/>
                <c:pt idx="0">
                  <c:v>113.1</c:v>
                </c:pt>
                <c:pt idx="1">
                  <c:v>116.4</c:v>
                </c:pt>
                <c:pt idx="2">
                  <c:v>187.7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yalma'!$S$79:$U$79</c:f>
              <c:numCache>
                <c:formatCode>General</c:formatCode>
                <c:ptCount val="3"/>
                <c:pt idx="0">
                  <c:v>114.7</c:v>
                </c:pt>
                <c:pt idx="1">
                  <c:v>118.6</c:v>
                </c:pt>
                <c:pt idx="2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924-9B74-F6F8A6A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14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14 yalma'!$K$21:$R$21</c:f>
              <c:numCache>
                <c:formatCode>General</c:formatCode>
                <c:ptCount val="8"/>
                <c:pt idx="0">
                  <c:v>15966703.9</c:v>
                </c:pt>
                <c:pt idx="1">
                  <c:v>15970490.800000001</c:v>
                </c:pt>
                <c:pt idx="4">
                  <c:v>15968185</c:v>
                </c:pt>
                <c:pt idx="7">
                  <c:v>15968185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ADF-8CED-60171D27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yalma'!$S$20:$AA$20</c:f>
              <c:numCache>
                <c:formatCode>General</c:formatCode>
                <c:ptCount val="9"/>
                <c:pt idx="0">
                  <c:v>152.19999999999999</c:v>
                </c:pt>
                <c:pt idx="1">
                  <c:v>5064.2</c:v>
                </c:pt>
                <c:pt idx="2">
                  <c:v>236.8</c:v>
                </c:pt>
                <c:pt idx="5">
                  <c:v>1365.7</c:v>
                </c:pt>
                <c:pt idx="8">
                  <c:v>2035.7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F49-AFA6-E412B08B31C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yalma'!$S$21:$AA$21</c:f>
              <c:numCache>
                <c:formatCode>General</c:formatCode>
                <c:ptCount val="9"/>
                <c:pt idx="0">
                  <c:v>143.5</c:v>
                </c:pt>
                <c:pt idx="1">
                  <c:v>5060.7</c:v>
                </c:pt>
                <c:pt idx="2">
                  <c:v>267.60000000000002</c:v>
                </c:pt>
                <c:pt idx="5">
                  <c:v>1741.5</c:v>
                </c:pt>
                <c:pt idx="8">
                  <c:v>1954.8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B-4F49-AFA6-E412B08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15'!$K$1:$R$1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15'!$K$14:$R$14</c:f>
              <c:numCache>
                <c:formatCode>0.0</c:formatCode>
                <c:ptCount val="8"/>
                <c:pt idx="0">
                  <c:v>102821861.2</c:v>
                </c:pt>
                <c:pt idx="1">
                  <c:v>102811450.5</c:v>
                </c:pt>
                <c:pt idx="4">
                  <c:v>102806567.5</c:v>
                </c:pt>
                <c:pt idx="5">
                  <c:v>102806148.8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6B4-8367-9CF147E3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15'!$T$1:$AA$1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t_lbc8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15'!$T$14:$AA$14</c:f>
              <c:numCache>
                <c:formatCode>General</c:formatCode>
                <c:ptCount val="8"/>
                <c:pt idx="0">
                  <c:v>3686</c:v>
                </c:pt>
                <c:pt idx="1">
                  <c:v>1204.7</c:v>
                </c:pt>
                <c:pt idx="4">
                  <c:v>3508</c:v>
                </c:pt>
                <c:pt idx="5">
                  <c:v>6660.6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15'!$AB$1:$AJ$1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gap_lbc8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15'!$AB$13:$AJ$13</c:f>
              <c:numCache>
                <c:formatCode>General</c:formatCode>
                <c:ptCount val="9"/>
                <c:pt idx="0">
                  <c:v>2.9331000000000002E-4</c:v>
                </c:pt>
                <c:pt idx="1">
                  <c:v>1.7678E-4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2.756E-5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time</a:t>
            </a:r>
          </a:p>
        </c:rich>
      </c:tx>
      <c:layout>
        <c:manualLayout>
          <c:xMode val="edge"/>
          <c:yMode val="edge"/>
          <c:x val="0.4942747111681642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test2!$L$1:$Q$1</c:f>
              <c:strCache>
                <c:ptCount val="6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test2!$L$12:$Q$12</c:f>
              <c:numCache>
                <c:formatCode>0.0</c:formatCode>
                <c:ptCount val="6"/>
                <c:pt idx="0">
                  <c:v>223.41849999999999</c:v>
                </c:pt>
                <c:pt idx="1">
                  <c:v>901.23059999999998</c:v>
                </c:pt>
                <c:pt idx="2">
                  <c:v>301.36770000000001</c:v>
                </c:pt>
                <c:pt idx="3">
                  <c:v>1621.9460999999999</c:v>
                </c:pt>
                <c:pt idx="4">
                  <c:v>680.24549999999999</c:v>
                </c:pt>
                <c:pt idx="5">
                  <c:v>3349.9877000000001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5DE-89E3-D064C78A6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0640"/>
        <c:axId val="651070968"/>
      </c:barChart>
      <c:catAx>
        <c:axId val="651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968"/>
        <c:crosses val="autoZero"/>
        <c:auto val="1"/>
        <c:lblAlgn val="ctr"/>
        <c:lblOffset val="100"/>
        <c:noMultiLvlLbl val="0"/>
      </c:catAx>
      <c:valAx>
        <c:axId val="651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timetest_61_yalma!$B$1</c:f>
              <c:strCache>
                <c:ptCount val="1"/>
                <c:pt idx="0">
                  <c:v>lbc1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timetest_61_yalma!$B$2:$B$48</c:f>
              <c:numCache>
                <c:formatCode>0.0</c:formatCode>
                <c:ptCount val="47"/>
                <c:pt idx="0">
                  <c:v>25060870.634223599</c:v>
                </c:pt>
                <c:pt idx="1">
                  <c:v>25053547.671610799</c:v>
                </c:pt>
                <c:pt idx="2">
                  <c:v>25052514.688010201</c:v>
                </c:pt>
                <c:pt idx="3">
                  <c:v>25051940.704411499</c:v>
                </c:pt>
                <c:pt idx="4">
                  <c:v>25051407.720810201</c:v>
                </c:pt>
                <c:pt idx="5">
                  <c:v>25050874.7372103</c:v>
                </c:pt>
                <c:pt idx="6">
                  <c:v>25050874.737209301</c:v>
                </c:pt>
                <c:pt idx="7">
                  <c:v>25050874.737209301</c:v>
                </c:pt>
                <c:pt idx="8">
                  <c:v>25050324.737209301</c:v>
                </c:pt>
                <c:pt idx="9">
                  <c:v>25050324.737209499</c:v>
                </c:pt>
                <c:pt idx="10">
                  <c:v>25050324.737209398</c:v>
                </c:pt>
                <c:pt idx="11">
                  <c:v>25050324.737209398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8-48D4-9D41-EF0BE2F93544}"/>
            </c:ext>
          </c:extLst>
        </c:ser>
        <c:ser>
          <c:idx val="1"/>
          <c:order val="1"/>
          <c:tx>
            <c:strRef>
              <c:f>timetest_61_yalma!$C$1</c:f>
              <c:strCache>
                <c:ptCount val="1"/>
                <c:pt idx="0">
                  <c:v>CPLEX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rgbClr val="FFC00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timetest_61_yalma!$C$2:$C$48</c:f>
              <c:numCache>
                <c:formatCode>0.0</c:formatCode>
                <c:ptCount val="47"/>
                <c:pt idx="12">
                  <c:v>25073600</c:v>
                </c:pt>
                <c:pt idx="13">
                  <c:v>25055600</c:v>
                </c:pt>
                <c:pt idx="14">
                  <c:v>25054200</c:v>
                </c:pt>
                <c:pt idx="15">
                  <c:v>25054000</c:v>
                </c:pt>
                <c:pt idx="16">
                  <c:v>25052100</c:v>
                </c:pt>
                <c:pt idx="17">
                  <c:v>25051600</c:v>
                </c:pt>
                <c:pt idx="18">
                  <c:v>25051200</c:v>
                </c:pt>
                <c:pt idx="19">
                  <c:v>25050800</c:v>
                </c:pt>
                <c:pt idx="20">
                  <c:v>25050700</c:v>
                </c:pt>
                <c:pt idx="21">
                  <c:v>25050667.451000001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8-48D4-9D41-EF0BE2F93544}"/>
            </c:ext>
          </c:extLst>
        </c:ser>
        <c:ser>
          <c:idx val="2"/>
          <c:order val="2"/>
          <c:tx>
            <c:strRef>
              <c:f>timetest_61_yalma!$D$1</c:f>
              <c:strCache>
                <c:ptCount val="1"/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timetest_61_yalma!$D$2:$D$48</c:f>
              <c:numCache>
                <c:formatCode>General</c:formatCode>
                <c:ptCount val="47"/>
                <c:pt idx="22">
                  <c:v>25056961.0944422</c:v>
                </c:pt>
                <c:pt idx="23">
                  <c:v>25053434.634242199</c:v>
                </c:pt>
                <c:pt idx="24">
                  <c:v>25053170.671608899</c:v>
                </c:pt>
                <c:pt idx="25">
                  <c:v>25052844.1515291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8-48D4-9D41-EF0BE2F93544}"/>
            </c:ext>
          </c:extLst>
        </c:ser>
        <c:ser>
          <c:idx val="3"/>
          <c:order val="3"/>
          <c:tx>
            <c:strRef>
              <c:f>timetest_61_yalma!$E$1</c:f>
              <c:strCache>
                <c:ptCount val="1"/>
                <c:pt idx="0">
                  <c:v>hard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timetest_61_yalma!$E$2:$E$48</c:f>
              <c:numCache>
                <c:formatCode>General</c:formatCode>
                <c:ptCount val="47"/>
                <c:pt idx="26">
                  <c:v>25060141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8-48D4-9D41-EF0BE2F93544}"/>
            </c:ext>
          </c:extLst>
        </c:ser>
        <c:ser>
          <c:idx val="4"/>
          <c:order val="4"/>
          <c:tx>
            <c:strRef>
              <c:f>timetest_61_yalma!$F$1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timetest_61_yalma!$F$2:$F$48</c:f>
              <c:numCache>
                <c:formatCode>General</c:formatCode>
                <c:ptCount val="47"/>
                <c:pt idx="27">
                  <c:v>25051929.5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8-48D4-9D41-EF0BE2F93544}"/>
            </c:ext>
          </c:extLst>
        </c:ser>
        <c:ser>
          <c:idx val="5"/>
          <c:order val="5"/>
          <c:tx>
            <c:strRef>
              <c:f>timetest_61_yalma!$G$1</c:f>
              <c:strCache>
                <c:ptCount val="1"/>
                <c:pt idx="0">
                  <c:v>lbc ()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timetest_61_yalma!$G$2:$G$48</c:f>
              <c:numCache>
                <c:formatCode>General</c:formatCode>
                <c:ptCount val="47"/>
                <c:pt idx="28">
                  <c:v>25056961.094441898</c:v>
                </c:pt>
                <c:pt idx="29">
                  <c:v>25053393.634240899</c:v>
                </c:pt>
                <c:pt idx="30">
                  <c:v>25053007.1141617</c:v>
                </c:pt>
                <c:pt idx="31">
                  <c:v>25052620.5940818</c:v>
                </c:pt>
                <c:pt idx="32">
                  <c:v>25052157.963953901</c:v>
                </c:pt>
                <c:pt idx="33">
                  <c:v>25051771.443874002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8-48D4-9D41-EF0BE2F93544}"/>
            </c:ext>
          </c:extLst>
        </c:ser>
        <c:ser>
          <c:idx val="6"/>
          <c:order val="6"/>
          <c:tx>
            <c:strRef>
              <c:f>timetest_61_yalma!$H$1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timetest_61_yalma!$H$2:$H$48</c:f>
              <c:numCache>
                <c:formatCode>General</c:formatCode>
                <c:ptCount val="47"/>
                <c:pt idx="34">
                  <c:v>25050300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8-48D4-9D41-EF0BE2F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81144"/>
        <c:axId val="676986720"/>
      </c:scatterChart>
      <c:valAx>
        <c:axId val="67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6720"/>
        <c:crosses val="autoZero"/>
        <c:crossBetween val="midCat"/>
      </c:valAx>
      <c:valAx>
        <c:axId val="676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timetest_99_yalma!$C$6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timetest_99_yalma!$C$7:$C$69</c:f>
              <c:numCache>
                <c:formatCode>0.0</c:formatCode>
                <c:ptCount val="63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6-4170-91F6-D8F608619DC2}"/>
            </c:ext>
          </c:extLst>
        </c:ser>
        <c:ser>
          <c:idx val="1"/>
          <c:order val="1"/>
          <c:tx>
            <c:strRef>
              <c:f>timetest_99_yalma!$D$6</c:f>
              <c:strCache>
                <c:ptCount val="1"/>
                <c:pt idx="0">
                  <c:v>Hard3+
Llbheur+
symetry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timetest_99_yalma!$D$7:$D$69</c:f>
              <c:numCache>
                <c:formatCode>0.0</c:formatCode>
                <c:ptCount val="63"/>
                <c:pt idx="5">
                  <c:v>198786220.71468401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6-4170-91F6-D8F608619DC2}"/>
            </c:ext>
          </c:extLst>
        </c:ser>
        <c:ser>
          <c:idx val="2"/>
          <c:order val="2"/>
          <c:tx>
            <c:strRef>
              <c:f>timetest_99_yalma!$E$6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timetest_99_yalma!$E$7:$E$69</c:f>
              <c:numCache>
                <c:formatCode>0.0</c:formatCode>
                <c:ptCount val="63"/>
                <c:pt idx="6">
                  <c:v>198786885.30000001</c:v>
                </c:pt>
                <c:pt idx="7">
                  <c:v>198784835.59999999</c:v>
                </c:pt>
                <c:pt idx="8">
                  <c:v>198784835.59999999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6-4170-91F6-D8F608619DC2}"/>
            </c:ext>
          </c:extLst>
        </c:ser>
        <c:ser>
          <c:idx val="3"/>
          <c:order val="3"/>
          <c:tx>
            <c:strRef>
              <c:f>timetest_99_yalma!$F$6</c:f>
              <c:strCache>
                <c:ptCount val="1"/>
                <c:pt idx="0">
                  <c:v>LBC1+
Llbheur+
symetry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timetest_99_yalma!$F$7:$F$69</c:f>
              <c:numCache>
                <c:formatCode>0.0</c:formatCode>
                <c:ptCount val="63"/>
                <c:pt idx="10">
                  <c:v>198786220.71468401</c:v>
                </c:pt>
                <c:pt idx="11">
                  <c:v>198786220.71471199</c:v>
                </c:pt>
                <c:pt idx="12">
                  <c:v>198786986.44888401</c:v>
                </c:pt>
                <c:pt idx="13">
                  <c:v>198786962.04891199</c:v>
                </c:pt>
                <c:pt idx="14">
                  <c:v>198785152.06331199</c:v>
                </c:pt>
                <c:pt idx="15">
                  <c:v>198785152.06331199</c:v>
                </c:pt>
                <c:pt idx="16">
                  <c:v>198784420.489512</c:v>
                </c:pt>
                <c:pt idx="17">
                  <c:v>198784420.489512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6-4170-91F6-D8F608619DC2}"/>
            </c:ext>
          </c:extLst>
        </c:ser>
        <c:ser>
          <c:idx val="4"/>
          <c:order val="4"/>
          <c:tx>
            <c:strRef>
              <c:f>timetest_99_yalma!$G$6</c:f>
              <c:strCache>
                <c:ptCount val="1"/>
                <c:pt idx="0">
                  <c:v>CPLEX+
Llbheur+
symetry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timetest_99_yalma!$G$7:$G$69</c:f>
              <c:numCache>
                <c:formatCode>0.0</c:formatCode>
                <c:ptCount val="63"/>
                <c:pt idx="9">
                  <c:v>198779570.30000001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6-4170-91F6-D8F608619DC2}"/>
            </c:ext>
          </c:extLst>
        </c:ser>
        <c:ser>
          <c:idx val="5"/>
          <c:order val="5"/>
          <c:tx>
            <c:strRef>
              <c:f>timetest_99_yalma!$H$6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timetest_99_yalma!$H$7:$H$69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6-4170-91F6-D8F608619DC2}"/>
            </c:ext>
          </c:extLst>
        </c:ser>
        <c:ser>
          <c:idx val="6"/>
          <c:order val="6"/>
          <c:tx>
            <c:strRef>
              <c:f>timetest_99_yalma!$I$6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timetest_99_yalma!$I$7:$I$69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6-4170-91F6-D8F608619DC2}"/>
            </c:ext>
          </c:extLst>
        </c:ser>
        <c:ser>
          <c:idx val="7"/>
          <c:order val="7"/>
          <c:tx>
            <c:strRef>
              <c:f>timetest_99_yalma!$J$6</c:f>
              <c:strCache>
                <c:ptCount val="1"/>
                <c:pt idx="0">
                  <c:v>lbc1_lower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timetest_99_yalma!$J$7:$J$69</c:f>
              <c:numCache>
                <c:formatCode>0.0</c:formatCode>
                <c:ptCount val="63"/>
                <c:pt idx="19">
                  <c:v>198786220.69999999</c:v>
                </c:pt>
                <c:pt idx="20">
                  <c:v>198786220.69999999</c:v>
                </c:pt>
                <c:pt idx="21">
                  <c:v>198784682.19999999</c:v>
                </c:pt>
                <c:pt idx="22">
                  <c:v>198784682.19999999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6-4170-91F6-D8F608619DC2}"/>
            </c:ext>
          </c:extLst>
        </c:ser>
        <c:ser>
          <c:idx val="8"/>
          <c:order val="8"/>
          <c:tx>
            <c:strRef>
              <c:f>timetest_99_yalma!$K$6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timetest_99_yalma!$K$7:$K$69</c:f>
              <c:numCache>
                <c:formatCode>0.0</c:formatCode>
                <c:ptCount val="63"/>
                <c:pt idx="23">
                  <c:v>198786220.71468401</c:v>
                </c:pt>
                <c:pt idx="24">
                  <c:v>198786220.71471199</c:v>
                </c:pt>
                <c:pt idx="25">
                  <c:v>198775011.68588299</c:v>
                </c:pt>
                <c:pt idx="26">
                  <c:v>198774889.12591201</c:v>
                </c:pt>
                <c:pt idx="27">
                  <c:v>198778607.32988501</c:v>
                </c:pt>
                <c:pt idx="28">
                  <c:v>198778486.929912</c:v>
                </c:pt>
                <c:pt idx="29">
                  <c:v>198789141.24888599</c:v>
                </c:pt>
                <c:pt idx="30">
                  <c:v>198789116.848912</c:v>
                </c:pt>
                <c:pt idx="31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A6-4170-91F6-D8F608619DC2}"/>
            </c:ext>
          </c:extLst>
        </c:ser>
        <c:ser>
          <c:idx val="9"/>
          <c:order val="9"/>
          <c:tx>
            <c:strRef>
              <c:f>timetest_99_yalma!$L$6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timetest_99_yalma!$L$7:$L$69</c:f>
              <c:numCache>
                <c:formatCode>0.0</c:formatCode>
                <c:ptCount val="63"/>
                <c:pt idx="32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A6-4170-91F6-D8F608619DC2}"/>
            </c:ext>
          </c:extLst>
        </c:ser>
        <c:ser>
          <c:idx val="10"/>
          <c:order val="10"/>
          <c:tx>
            <c:strRef>
              <c:f>timetest_99_yalma!$M$6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prstDash val="dashDot"/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timetest_99_yalma!$M$7:$M$69</c:f>
              <c:numCache>
                <c:formatCode>0.0</c:formatCode>
                <c:ptCount val="63"/>
                <c:pt idx="33">
                  <c:v>198772000</c:v>
                </c:pt>
                <c:pt idx="34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A6-4170-91F6-D8F608619DC2}"/>
            </c:ext>
          </c:extLst>
        </c:ser>
        <c:ser>
          <c:idx val="11"/>
          <c:order val="11"/>
          <c:tx>
            <c:strRef>
              <c:f>timetest_99_yalma!$N$6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timetest_99_yalma!$N$7:$N$69</c:f>
              <c:numCache>
                <c:formatCode>0.0</c:formatCode>
                <c:ptCount val="63"/>
                <c:pt idx="35">
                  <c:v>198786220.71468401</c:v>
                </c:pt>
                <c:pt idx="36">
                  <c:v>198786220.71471199</c:v>
                </c:pt>
                <c:pt idx="37">
                  <c:v>198782209.28948399</c:v>
                </c:pt>
                <c:pt idx="38">
                  <c:v>198782097.489512</c:v>
                </c:pt>
                <c:pt idx="39">
                  <c:v>198780469.52948499</c:v>
                </c:pt>
                <c:pt idx="40">
                  <c:v>198780371.92951199</c:v>
                </c:pt>
                <c:pt idx="41">
                  <c:v>198791784.45148501</c:v>
                </c:pt>
                <c:pt idx="42">
                  <c:v>198791784.45151299</c:v>
                </c:pt>
                <c:pt idx="43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A6-4170-91F6-D8F608619DC2}"/>
            </c:ext>
          </c:extLst>
        </c:ser>
        <c:ser>
          <c:idx val="12"/>
          <c:order val="12"/>
          <c:tx>
            <c:strRef>
              <c:f>timetest_99_yalma!$O$6</c:f>
              <c:strCache>
                <c:ptCount val="1"/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timetest_99_yalma!$O$7:$O$69</c:f>
              <c:numCache>
                <c:formatCode>General</c:formatCode>
                <c:ptCount val="63"/>
                <c:pt idx="44" formatCode="0.0">
                  <c:v>198786220.71468401</c:v>
                </c:pt>
                <c:pt idx="45">
                  <c:v>198786220.71471199</c:v>
                </c:pt>
                <c:pt idx="46">
                  <c:v>198778558.00948399</c:v>
                </c:pt>
                <c:pt idx="47">
                  <c:v>198778516.52951199</c:v>
                </c:pt>
                <c:pt idx="48">
                  <c:v>198786605.52988499</c:v>
                </c:pt>
                <c:pt idx="49">
                  <c:v>198786605.52991199</c:v>
                </c:pt>
                <c:pt idx="50">
                  <c:v>198780934.44624799</c:v>
                </c:pt>
                <c:pt idx="51">
                  <c:v>198780851.929912</c:v>
                </c:pt>
                <c:pt idx="52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A6-4170-91F6-D8F608619DC2}"/>
            </c:ext>
          </c:extLst>
        </c:ser>
        <c:ser>
          <c:idx val="13"/>
          <c:order val="13"/>
          <c:tx>
            <c:strRef>
              <c:f>timetest_99_yalma!$P$6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timetest_99_yalma!$P$7:$P$69</c:f>
              <c:numCache>
                <c:formatCode>General</c:formatCode>
                <c:ptCount val="63"/>
                <c:pt idx="53">
                  <c:v>198786220.71468401</c:v>
                </c:pt>
                <c:pt idx="54">
                  <c:v>198786220.71471199</c:v>
                </c:pt>
                <c:pt idx="55">
                  <c:v>198778340.64588401</c:v>
                </c:pt>
                <c:pt idx="56">
                  <c:v>198778339.98711199</c:v>
                </c:pt>
                <c:pt idx="57">
                  <c:v>198791593.52988401</c:v>
                </c:pt>
                <c:pt idx="58">
                  <c:v>198791447.12991199</c:v>
                </c:pt>
                <c:pt idx="59">
                  <c:v>198774595.729886</c:v>
                </c:pt>
                <c:pt idx="60">
                  <c:v>198774580.52991199</c:v>
                </c:pt>
                <c:pt idx="61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A6-4170-91F6-D8F60861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7680"/>
        <c:axId val="539970960"/>
      </c:scatterChart>
      <c:valAx>
        <c:axId val="539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960"/>
        <c:crosses val="autoZero"/>
        <c:crossBetween val="midCat"/>
      </c:valAx>
      <c:valAx>
        <c:axId val="53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3831637133103E-2"/>
          <c:y val="2.5157232704402517E-2"/>
          <c:w val="0.67246810327868067"/>
          <c:h val="0.9217878382697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'timetest_99_yalma (2)'!$C$6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(2)'!$C$7:$C$108</c:f>
              <c:numCache>
                <c:formatCode>0.0</c:formatCode>
                <c:ptCount val="102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72A-BD20-A1571FD7ED40}"/>
            </c:ext>
          </c:extLst>
        </c:ser>
        <c:ser>
          <c:idx val="1"/>
          <c:order val="1"/>
          <c:tx>
            <c:strRef>
              <c:f>'timetest_99_yalma (2)'!$D$6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(2)'!$D$7:$D$108</c:f>
              <c:numCache>
                <c:formatCode>0.0</c:formatCode>
                <c:ptCount val="102"/>
                <c:pt idx="5">
                  <c:v>198786220.71468401</c:v>
                </c:pt>
                <c:pt idx="6">
                  <c:v>198786220.71471199</c:v>
                </c:pt>
                <c:pt idx="7">
                  <c:v>198775011.68588299</c:v>
                </c:pt>
                <c:pt idx="8">
                  <c:v>198774889.12591201</c:v>
                </c:pt>
                <c:pt idx="9">
                  <c:v>198778607.32988501</c:v>
                </c:pt>
                <c:pt idx="10">
                  <c:v>198778486.929912</c:v>
                </c:pt>
                <c:pt idx="11">
                  <c:v>198789141.24888599</c:v>
                </c:pt>
                <c:pt idx="12">
                  <c:v>198789116.848912</c:v>
                </c:pt>
                <c:pt idx="13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72A-BD20-A1571FD7ED40}"/>
            </c:ext>
          </c:extLst>
        </c:ser>
        <c:ser>
          <c:idx val="2"/>
          <c:order val="2"/>
          <c:tx>
            <c:strRef>
              <c:f>'timetest_99_yalma (2)'!$E$6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(2)'!$E$7:$E$108</c:f>
              <c:numCache>
                <c:formatCode>0.0</c:formatCode>
                <c:ptCount val="102"/>
                <c:pt idx="14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E-472A-BD20-A1571FD7ED40}"/>
            </c:ext>
          </c:extLst>
        </c:ser>
        <c:ser>
          <c:idx val="3"/>
          <c:order val="3"/>
          <c:tx>
            <c:strRef>
              <c:f>'timetest_99_yalma (2)'!$F$6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(2)'!$F$7:$F$108</c:f>
              <c:numCache>
                <c:formatCode>0.0</c:formatCode>
                <c:ptCount val="102"/>
                <c:pt idx="15">
                  <c:v>198772000</c:v>
                </c:pt>
                <c:pt idx="16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E-472A-BD20-A1571FD7ED40}"/>
            </c:ext>
          </c:extLst>
        </c:ser>
        <c:ser>
          <c:idx val="4"/>
          <c:order val="4"/>
          <c:tx>
            <c:strRef>
              <c:f>'timetest_99_yalma (2)'!$G$6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(2)'!$G$7:$G$108</c:f>
              <c:numCache>
                <c:formatCode>0.0</c:formatCode>
                <c:ptCount val="102"/>
                <c:pt idx="17">
                  <c:v>198786220.71468401</c:v>
                </c:pt>
                <c:pt idx="18">
                  <c:v>198786220.71471199</c:v>
                </c:pt>
                <c:pt idx="19">
                  <c:v>198782209.28948399</c:v>
                </c:pt>
                <c:pt idx="20">
                  <c:v>198782097.489512</c:v>
                </c:pt>
                <c:pt idx="21">
                  <c:v>198780469.52948499</c:v>
                </c:pt>
                <c:pt idx="22">
                  <c:v>198780371.92951199</c:v>
                </c:pt>
                <c:pt idx="23">
                  <c:v>198791784.45148501</c:v>
                </c:pt>
                <c:pt idx="24">
                  <c:v>198791784.45151299</c:v>
                </c:pt>
                <c:pt idx="25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E-472A-BD20-A1571FD7ED40}"/>
            </c:ext>
          </c:extLst>
        </c:ser>
        <c:ser>
          <c:idx val="5"/>
          <c:order val="5"/>
          <c:tx>
            <c:strRef>
              <c:f>'timetest_99_yalma (2)'!$H$6</c:f>
              <c:strCache>
                <c:ptCount val="1"/>
                <c:pt idx="0">
                  <c:v>Sin Soft-fixing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(2)'!$H$7:$H$108</c:f>
              <c:numCache>
                <c:formatCode>General</c:formatCode>
                <c:ptCount val="102"/>
                <c:pt idx="26" formatCode="0.0">
                  <c:v>198786220.71468401</c:v>
                </c:pt>
                <c:pt idx="27">
                  <c:v>198786220.71471199</c:v>
                </c:pt>
                <c:pt idx="28">
                  <c:v>198778558.00948399</c:v>
                </c:pt>
                <c:pt idx="29">
                  <c:v>198778516.52951199</c:v>
                </c:pt>
                <c:pt idx="30">
                  <c:v>198786605.52988499</c:v>
                </c:pt>
                <c:pt idx="31">
                  <c:v>198786605.52991199</c:v>
                </c:pt>
                <c:pt idx="32">
                  <c:v>198780934.44624799</c:v>
                </c:pt>
                <c:pt idx="33">
                  <c:v>198780851.929912</c:v>
                </c:pt>
                <c:pt idx="34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E-472A-BD20-A1571FD7ED40}"/>
            </c:ext>
          </c:extLst>
        </c:ser>
        <c:ser>
          <c:idx val="6"/>
          <c:order val="6"/>
          <c:tx>
            <c:strRef>
              <c:f>'timetest_99_yalma (2)'!$I$6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(2)'!$I$7:$I$108</c:f>
              <c:numCache>
                <c:formatCode>General</c:formatCode>
                <c:ptCount val="102"/>
                <c:pt idx="35">
                  <c:v>198786220.71468401</c:v>
                </c:pt>
                <c:pt idx="36">
                  <c:v>198786220.71471199</c:v>
                </c:pt>
                <c:pt idx="37">
                  <c:v>198778340.64588401</c:v>
                </c:pt>
                <c:pt idx="38">
                  <c:v>198778339.98711199</c:v>
                </c:pt>
                <c:pt idx="39">
                  <c:v>198791593.52988401</c:v>
                </c:pt>
                <c:pt idx="40">
                  <c:v>198791447.12991199</c:v>
                </c:pt>
                <c:pt idx="41">
                  <c:v>198774595.729886</c:v>
                </c:pt>
                <c:pt idx="42">
                  <c:v>198774580.52991199</c:v>
                </c:pt>
                <c:pt idx="43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E-472A-BD20-A1571FD7ED40}"/>
            </c:ext>
          </c:extLst>
        </c:ser>
        <c:ser>
          <c:idx val="7"/>
          <c:order val="7"/>
          <c:tx>
            <c:strRef>
              <c:f>'timetest_99_yalma (2)'!$J$6</c:f>
              <c:strCache>
                <c:ptCount val="1"/>
                <c:pt idx="0">
                  <c:v>Binary (sin Hints en SB_Uu y No_SB_Uu)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(2)'!$J$7:$J$108</c:f>
              <c:numCache>
                <c:formatCode>General</c:formatCode>
                <c:ptCount val="102"/>
                <c:pt idx="44">
                  <c:v>198786220.71468401</c:v>
                </c:pt>
                <c:pt idx="45">
                  <c:v>198786220.71471199</c:v>
                </c:pt>
                <c:pt idx="46">
                  <c:v>198778188.729884</c:v>
                </c:pt>
                <c:pt idx="47">
                  <c:v>198778042.32991201</c:v>
                </c:pt>
                <c:pt idx="48">
                  <c:v>198789947.84848401</c:v>
                </c:pt>
                <c:pt idx="49">
                  <c:v>198789947.84851199</c:v>
                </c:pt>
                <c:pt idx="50">
                  <c:v>198787998.92988601</c:v>
                </c:pt>
                <c:pt idx="51">
                  <c:v>198787803.72991201</c:v>
                </c:pt>
                <c:pt idx="52">
                  <c:v>198809519.92848599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E-472A-BD20-A1571FD7ED40}"/>
            </c:ext>
          </c:extLst>
        </c:ser>
        <c:ser>
          <c:idx val="8"/>
          <c:order val="8"/>
          <c:tx>
            <c:strRef>
              <c:f>'timetest_99_yalma (2)'!$K$6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(2)'!$K$7:$K$108</c:f>
              <c:numCache>
                <c:formatCode>General</c:formatCode>
                <c:ptCount val="102"/>
                <c:pt idx="53">
                  <c:v>198786220.71468401</c:v>
                </c:pt>
                <c:pt idx="54">
                  <c:v>198786220.71471199</c:v>
                </c:pt>
                <c:pt idx="55">
                  <c:v>198777316.72988299</c:v>
                </c:pt>
                <c:pt idx="56">
                  <c:v>198777075.929912</c:v>
                </c:pt>
                <c:pt idx="57">
                  <c:v>198780296.939376</c:v>
                </c:pt>
                <c:pt idx="58">
                  <c:v>198780050.331512</c:v>
                </c:pt>
                <c:pt idx="59">
                  <c:v>198775521.009886</c:v>
                </c:pt>
                <c:pt idx="60">
                  <c:v>198775447.52991199</c:v>
                </c:pt>
                <c:pt idx="61">
                  <c:v>198778760.129886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E-472A-BD20-A1571FD7ED40}"/>
            </c:ext>
          </c:extLst>
        </c:ser>
        <c:ser>
          <c:idx val="9"/>
          <c:order val="9"/>
          <c:tx>
            <c:strRef>
              <c:f>'timetest_99_yalma (2)'!$L$6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(2)'!$L$7:$L$108</c:f>
              <c:numCache>
                <c:formatCode>General</c:formatCode>
                <c:ptCount val="102"/>
                <c:pt idx="62">
                  <c:v>198786220.71468401</c:v>
                </c:pt>
                <c:pt idx="63">
                  <c:v>198777316.72988299</c:v>
                </c:pt>
                <c:pt idx="64">
                  <c:v>198780296.939376</c:v>
                </c:pt>
                <c:pt idx="65">
                  <c:v>198791386.68928599</c:v>
                </c:pt>
                <c:pt idx="66">
                  <c:v>198776493.99897599</c:v>
                </c:pt>
                <c:pt idx="67">
                  <c:v>198780272.329887</c:v>
                </c:pt>
                <c:pt idx="68">
                  <c:v>198785940.52988699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E-472A-BD20-A1571FD7ED40}"/>
            </c:ext>
          </c:extLst>
        </c:ser>
        <c:ser>
          <c:idx val="10"/>
          <c:order val="10"/>
          <c:tx>
            <c:strRef>
              <c:f>'timetest_99_yalma (2)'!$M$6</c:f>
              <c:strCache>
                <c:ptCount val="1"/>
                <c:pt idx="0">
                  <c:v>Soft sin Hints en SB_Uu y No_SB_Uu)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(2)'!$M$7:$M$108</c:f>
              <c:numCache>
                <c:formatCode>General</c:formatCode>
                <c:ptCount val="102"/>
                <c:pt idx="69">
                  <c:v>198786220.71468401</c:v>
                </c:pt>
                <c:pt idx="70">
                  <c:v>198775011.68588299</c:v>
                </c:pt>
                <c:pt idx="71">
                  <c:v>198778607.32988501</c:v>
                </c:pt>
                <c:pt idx="72">
                  <c:v>198777819.913486</c:v>
                </c:pt>
                <c:pt idx="73">
                  <c:v>198776483.929885</c:v>
                </c:pt>
                <c:pt idx="74">
                  <c:v>198776289.329887</c:v>
                </c:pt>
                <c:pt idx="75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E-472A-BD20-A1571FD7ED40}"/>
            </c:ext>
          </c:extLst>
        </c:ser>
        <c:ser>
          <c:idx val="11"/>
          <c:order val="11"/>
          <c:tx>
            <c:strRef>
              <c:f>'timetest_99_yalma (2)'!$N$6</c:f>
              <c:strCache>
                <c:ptCount val="1"/>
                <c:pt idx="0">
                  <c:v>lbc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(2)'!$N$7:$N$108</c:f>
              <c:numCache>
                <c:formatCode>General</c:formatCode>
                <c:ptCount val="102"/>
                <c:pt idx="76">
                  <c:v>198786220.71468401</c:v>
                </c:pt>
                <c:pt idx="77">
                  <c:v>198775011.68588299</c:v>
                </c:pt>
                <c:pt idx="78">
                  <c:v>198774889.12591201</c:v>
                </c:pt>
                <c:pt idx="79">
                  <c:v>198774889.12591201</c:v>
                </c:pt>
                <c:pt idx="80">
                  <c:v>198778607.32988501</c:v>
                </c:pt>
                <c:pt idx="81">
                  <c:v>198777819.913486</c:v>
                </c:pt>
                <c:pt idx="82">
                  <c:v>198776483.929885</c:v>
                </c:pt>
                <c:pt idx="83">
                  <c:v>198776289.329887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EE-472A-BD20-A1571FD7ED40}"/>
            </c:ext>
          </c:extLst>
        </c:ser>
        <c:ser>
          <c:idx val="12"/>
          <c:order val="12"/>
          <c:tx>
            <c:strRef>
              <c:f>'timetest_99_yalma (2)'!$O$6</c:f>
              <c:strCache>
                <c:ptCount val="1"/>
                <c:pt idx="0">
                  <c:v>binary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(2)'!$O$7:$O$108</c:f>
              <c:numCache>
                <c:formatCode>General</c:formatCode>
                <c:ptCount val="102"/>
                <c:pt idx="84" formatCode="0.00">
                  <c:v>198786220.71468401</c:v>
                </c:pt>
                <c:pt idx="85" formatCode="0.00">
                  <c:v>198778340.64588401</c:v>
                </c:pt>
                <c:pt idx="86" formatCode="0.00">
                  <c:v>198778339.98711199</c:v>
                </c:pt>
                <c:pt idx="87" formatCode="0.00">
                  <c:v>198778339.98711199</c:v>
                </c:pt>
                <c:pt idx="88" formatCode="0.00">
                  <c:v>198791593.52988401</c:v>
                </c:pt>
                <c:pt idx="89" formatCode="0.00">
                  <c:v>198774595.729886</c:v>
                </c:pt>
                <c:pt idx="90" formatCode="0.00">
                  <c:v>198774580.52991199</c:v>
                </c:pt>
                <c:pt idx="91" formatCode="0.00">
                  <c:v>198774580.52991199</c:v>
                </c:pt>
                <c:pt idx="92" formatCode="0.00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EE-472A-BD20-A1571FD7ED40}"/>
            </c:ext>
          </c:extLst>
        </c:ser>
        <c:ser>
          <c:idx val="13"/>
          <c:order val="13"/>
          <c:tx>
            <c:strRef>
              <c:f>'timetest_99_yalma (2)'!$P$6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(2)'!$P$7:$P$108</c:f>
              <c:numCache>
                <c:formatCode>General</c:formatCode>
                <c:ptCount val="102"/>
                <c:pt idx="93" formatCode="0.00">
                  <c:v>198786220.71468401</c:v>
                </c:pt>
                <c:pt idx="94" formatCode="0.00">
                  <c:v>198789549.529883</c:v>
                </c:pt>
                <c:pt idx="95" formatCode="0.00">
                  <c:v>198780479.869883</c:v>
                </c:pt>
                <c:pt idx="96" formatCode="0.00">
                  <c:v>198776725.486312</c:v>
                </c:pt>
                <c:pt idx="97" formatCode="0.00">
                  <c:v>198776725.486312</c:v>
                </c:pt>
                <c:pt idx="98" formatCode="0.00">
                  <c:v>198785542.25148499</c:v>
                </c:pt>
                <c:pt idx="99" formatCode="0.00">
                  <c:v>198787892.69615901</c:v>
                </c:pt>
                <c:pt idx="100" formatCode="0.00">
                  <c:v>198788367.52988699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EE-472A-BD20-A1571F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1600"/>
        <c:axId val="539941112"/>
      </c:scatterChart>
      <c:valAx>
        <c:axId val="539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12"/>
        <c:crosses val="autoZero"/>
        <c:crossBetween val="midCat"/>
      </c:valAx>
      <c:valAx>
        <c:axId val="539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'timetest_99_yalma (3)'!$C$7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(3)'!$C$8:$C$78</c:f>
              <c:numCache>
                <c:formatCode>0.0</c:formatCode>
                <c:ptCount val="71"/>
                <c:pt idx="0">
                  <c:v>198806000</c:v>
                </c:pt>
                <c:pt idx="1">
                  <c:v>198802000</c:v>
                </c:pt>
                <c:pt idx="2">
                  <c:v>198794000</c:v>
                </c:pt>
                <c:pt idx="3">
                  <c:v>198794000</c:v>
                </c:pt>
                <c:pt idx="4">
                  <c:v>198784000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FDB-B1F2-050539E806C0}"/>
            </c:ext>
          </c:extLst>
        </c:ser>
        <c:ser>
          <c:idx val="1"/>
          <c:order val="1"/>
          <c:tx>
            <c:strRef>
              <c:f>'timetest_99_yalma (3)'!$D$7</c:f>
              <c:strCache>
                <c:ptCount val="1"/>
                <c:pt idx="0">
                  <c:v>lbc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(3)'!$D$8:$D$78</c:f>
              <c:numCache>
                <c:formatCode>General</c:formatCode>
                <c:ptCount val="71"/>
                <c:pt idx="5">
                  <c:v>198786220.71468401</c:v>
                </c:pt>
                <c:pt idx="6">
                  <c:v>198775011.68588299</c:v>
                </c:pt>
                <c:pt idx="7">
                  <c:v>198774889.12591201</c:v>
                </c:pt>
                <c:pt idx="8">
                  <c:v>198778607.32988501</c:v>
                </c:pt>
                <c:pt idx="9">
                  <c:v>198777819.913486</c:v>
                </c:pt>
                <c:pt idx="10">
                  <c:v>198776483.929885</c:v>
                </c:pt>
                <c:pt idx="11">
                  <c:v>198776289.329887</c:v>
                </c:pt>
                <c:pt idx="12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4-4FDB-B1F2-050539E806C0}"/>
            </c:ext>
          </c:extLst>
        </c:ser>
        <c:ser>
          <c:idx val="2"/>
          <c:order val="2"/>
          <c:tx>
            <c:strRef>
              <c:f>'timetest_99_yalma (3)'!$E$7</c:f>
              <c:strCache>
                <c:ptCount val="1"/>
                <c:pt idx="0">
                  <c:v>lbc2-binary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(3)'!$E$8:$E$78</c:f>
              <c:numCache>
                <c:formatCode>General</c:formatCode>
                <c:ptCount val="71"/>
                <c:pt idx="13">
                  <c:v>198786220.71468401</c:v>
                </c:pt>
                <c:pt idx="14">
                  <c:v>198778340.64588401</c:v>
                </c:pt>
                <c:pt idx="15">
                  <c:v>198778339.98711199</c:v>
                </c:pt>
                <c:pt idx="16">
                  <c:v>198791593.52988401</c:v>
                </c:pt>
                <c:pt idx="17">
                  <c:v>198774595.729886</c:v>
                </c:pt>
                <c:pt idx="18">
                  <c:v>198774580.52991199</c:v>
                </c:pt>
                <c:pt idx="19" formatCode="0.00">
                  <c:v>198775176.92988601</c:v>
                </c:pt>
                <c:pt idx="20" formatCode="0.00">
                  <c:v>198786184.19433999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94-4FDB-B1F2-050539E806C0}"/>
            </c:ext>
          </c:extLst>
        </c:ser>
        <c:ser>
          <c:idx val="3"/>
          <c:order val="3"/>
          <c:tx>
            <c:strRef>
              <c:f>'timetest_99_yalma (3)'!$F$7</c:f>
              <c:strCache>
                <c:ptCount val="1"/>
                <c:pt idx="0">
                  <c:v>CPLEX(tuning)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(3)'!$F$8:$F$78</c:f>
              <c:numCache>
                <c:formatCode>General</c:formatCode>
                <c:ptCount val="71"/>
                <c:pt idx="21" formatCode="0.00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94-4FDB-B1F2-050539E806C0}"/>
            </c:ext>
          </c:extLst>
        </c:ser>
        <c:ser>
          <c:idx val="4"/>
          <c:order val="4"/>
          <c:tx>
            <c:strRef>
              <c:f>'timetest_99_yalma (3)'!$G$7</c:f>
              <c:strCache>
                <c:ptCount val="1"/>
                <c:pt idx="0">
                  <c:v>percent_soft=95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(3)'!$G$8:$G$78</c:f>
              <c:numCache>
                <c:formatCode>General</c:formatCode>
                <c:ptCount val="71"/>
                <c:pt idx="22">
                  <c:v>198786220.71468401</c:v>
                </c:pt>
                <c:pt idx="23">
                  <c:v>198787724.87533799</c:v>
                </c:pt>
                <c:pt idx="24">
                  <c:v>198787733.19433901</c:v>
                </c:pt>
                <c:pt idx="25">
                  <c:v>198781479.809486</c:v>
                </c:pt>
                <c:pt idx="26">
                  <c:v>198781344.209512</c:v>
                </c:pt>
                <c:pt idx="27">
                  <c:v>198776387.729886</c:v>
                </c:pt>
                <c:pt idx="28">
                  <c:v>198776387.72991201</c:v>
                </c:pt>
                <c:pt idx="29">
                  <c:v>198776883.329887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94-4FDB-B1F2-050539E806C0}"/>
            </c:ext>
          </c:extLst>
        </c:ser>
        <c:ser>
          <c:idx val="5"/>
          <c:order val="5"/>
          <c:tx>
            <c:strRef>
              <c:f>'timetest_99_yalma (3)'!$H$7</c:f>
              <c:strCache>
                <c:ptCount val="1"/>
                <c:pt idx="0">
                  <c:v>percent_soft=85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(3)'!$H$8:$H$78</c:f>
              <c:numCache>
                <c:formatCode>General</c:formatCode>
                <c:ptCount val="71"/>
                <c:pt idx="30">
                  <c:v>198786220.71468401</c:v>
                </c:pt>
                <c:pt idx="31">
                  <c:v>198780083.82079199</c:v>
                </c:pt>
                <c:pt idx="32">
                  <c:v>198780054.64951199</c:v>
                </c:pt>
                <c:pt idx="33">
                  <c:v>198783025.30079299</c:v>
                </c:pt>
                <c:pt idx="34">
                  <c:v>198777900.20988601</c:v>
                </c:pt>
                <c:pt idx="35">
                  <c:v>198777235.52991199</c:v>
                </c:pt>
                <c:pt idx="36">
                  <c:v>198777235.52991199</c:v>
                </c:pt>
                <c:pt idx="37">
                  <c:v>198777837.10664901</c:v>
                </c:pt>
                <c:pt idx="38">
                  <c:v>198778734.889884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94-4FDB-B1F2-050539E806C0}"/>
            </c:ext>
          </c:extLst>
        </c:ser>
        <c:ser>
          <c:idx val="6"/>
          <c:order val="6"/>
          <c:tx>
            <c:strRef>
              <c:f>'timetest_99_yalma (3)'!$I$7</c:f>
              <c:strCache>
                <c:ptCount val="1"/>
                <c:pt idx="0">
                  <c:v>percent_soft=88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(3)'!$I$8:$I$78</c:f>
              <c:numCache>
                <c:formatCode>General</c:formatCode>
                <c:ptCount val="71"/>
                <c:pt idx="39">
                  <c:v>198786220.71468401</c:v>
                </c:pt>
                <c:pt idx="40">
                  <c:v>198780442.929883</c:v>
                </c:pt>
                <c:pt idx="41">
                  <c:v>198780442.929912</c:v>
                </c:pt>
                <c:pt idx="42">
                  <c:v>198791549.048884</c:v>
                </c:pt>
                <c:pt idx="43">
                  <c:v>198777836.32988599</c:v>
                </c:pt>
                <c:pt idx="44">
                  <c:v>198777738.72991201</c:v>
                </c:pt>
                <c:pt idx="45">
                  <c:v>198793196.20585001</c:v>
                </c:pt>
                <c:pt idx="46">
                  <c:v>198775171.729886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94-4FDB-B1F2-050539E806C0}"/>
            </c:ext>
          </c:extLst>
        </c:ser>
        <c:ser>
          <c:idx val="7"/>
          <c:order val="7"/>
          <c:tx>
            <c:strRef>
              <c:f>'timetest_99_yalma (3)'!$J$7</c:f>
              <c:strCache>
                <c:ptCount val="1"/>
                <c:pt idx="0">
                  <c:v>percent_soft=91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(3)'!$J$8:$J$78</c:f>
              <c:numCache>
                <c:formatCode>General</c:formatCode>
                <c:ptCount val="71"/>
                <c:pt idx="47">
                  <c:v>198786220.71468401</c:v>
                </c:pt>
                <c:pt idx="48">
                  <c:v>198779134.405846</c:v>
                </c:pt>
                <c:pt idx="49">
                  <c:v>198779117.769512</c:v>
                </c:pt>
                <c:pt idx="50">
                  <c:v>198777423.52988499</c:v>
                </c:pt>
                <c:pt idx="51">
                  <c:v>198777399.12991199</c:v>
                </c:pt>
                <c:pt idx="52">
                  <c:v>198776197.32988599</c:v>
                </c:pt>
                <c:pt idx="53">
                  <c:v>198776172.929912</c:v>
                </c:pt>
                <c:pt idx="54">
                  <c:v>198784328.41148499</c:v>
                </c:pt>
                <c:pt idx="55">
                  <c:v>198780463.12988701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94-4FDB-B1F2-050539E806C0}"/>
            </c:ext>
          </c:extLst>
        </c:ser>
        <c:ser>
          <c:idx val="8"/>
          <c:order val="8"/>
          <c:tx>
            <c:strRef>
              <c:f>'timetest_99_yalma (3)'!$K$7</c:f>
              <c:strCache>
                <c:ptCount val="1"/>
                <c:pt idx="0">
                  <c:v>percent_soft=92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(3)'!$K$8:$K$78</c:f>
              <c:numCache>
                <c:formatCode>0.0</c:formatCode>
                <c:ptCount val="71"/>
                <c:pt idx="56" formatCode="General">
                  <c:v>198786220.71468401</c:v>
                </c:pt>
                <c:pt idx="58" formatCode="General">
                  <c:v>198778137.220792</c:v>
                </c:pt>
                <c:pt idx="59" formatCode="General">
                  <c:v>198776965.391112</c:v>
                </c:pt>
                <c:pt idx="60" formatCode="General">
                  <c:v>198776965.391112</c:v>
                </c:pt>
                <c:pt idx="61" formatCode="General">
                  <c:v>198790808.12988499</c:v>
                </c:pt>
                <c:pt idx="62" formatCode="General">
                  <c:v>198779120.009886</c:v>
                </c:pt>
                <c:pt idx="63" formatCode="General">
                  <c:v>198777903.50443199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94-4FDB-B1F2-050539E806C0}"/>
            </c:ext>
          </c:extLst>
        </c:ser>
        <c:ser>
          <c:idx val="9"/>
          <c:order val="9"/>
          <c:tx>
            <c:strRef>
              <c:f>'timetest_99_yalma (3)'!$L$7</c:f>
              <c:strCache>
                <c:ptCount val="1"/>
                <c:pt idx="0">
                  <c:v>percent_soft=89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(3)'!$L$8:$L$78</c:f>
              <c:numCache>
                <c:formatCode>General</c:formatCode>
                <c:ptCount val="71"/>
                <c:pt idx="64">
                  <c:v>198786220.71468401</c:v>
                </c:pt>
                <c:pt idx="65">
                  <c:v>198774873.72988299</c:v>
                </c:pt>
                <c:pt idx="66">
                  <c:v>198774866.12991199</c:v>
                </c:pt>
                <c:pt idx="67">
                  <c:v>198786758.96335599</c:v>
                </c:pt>
                <c:pt idx="69">
                  <c:v>198785149.048884</c:v>
                </c:pt>
                <c:pt idx="70">
                  <c:v>198774494.233486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94-4FDB-B1F2-050539E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4336"/>
        <c:axId val="495085560"/>
      </c:scatterChart>
      <c:valAx>
        <c:axId val="538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560"/>
        <c:crosses val="autoZero"/>
        <c:crossBetween val="midCat"/>
      </c:valAx>
      <c:valAx>
        <c:axId val="495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uc_01!$C$4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uc_01!$C$5:$C$30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325-A715-C76E1EF3B56E}"/>
            </c:ext>
          </c:extLst>
        </c:ser>
        <c:ser>
          <c:idx val="1"/>
          <c:order val="1"/>
          <c:tx>
            <c:strRef>
              <c:f>uc_01!$D$4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uc_01!$D$5:$D$30</c:f>
              <c:numCache>
                <c:formatCode>0.0</c:formatCode>
                <c:ptCount val="26"/>
                <c:pt idx="1">
                  <c:v>22271587.221344098</c:v>
                </c:pt>
                <c:pt idx="2">
                  <c:v>22271354.026314199</c:v>
                </c:pt>
                <c:pt idx="3">
                  <c:v>22271354.026316699</c:v>
                </c:pt>
                <c:pt idx="4">
                  <c:v>22271349.052987099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325-A715-C76E1EF3B56E}"/>
            </c:ext>
          </c:extLst>
        </c:ser>
        <c:ser>
          <c:idx val="2"/>
          <c:order val="2"/>
          <c:tx>
            <c:strRef>
              <c:f>uc_01!$E$4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uc_01!$E$5:$E$30</c:f>
              <c:numCache>
                <c:formatCode>0.0</c:formatCode>
                <c:ptCount val="26"/>
                <c:pt idx="5">
                  <c:v>22271587.221344098</c:v>
                </c:pt>
                <c:pt idx="6">
                  <c:v>22271357.199999999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325-A715-C76E1EF3B56E}"/>
            </c:ext>
          </c:extLst>
        </c:ser>
        <c:ser>
          <c:idx val="3"/>
          <c:order val="3"/>
          <c:tx>
            <c:strRef>
              <c:f>uc_01!$F$4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uc_01!$F$5:$F$30</c:f>
              <c:numCache>
                <c:formatCode>0.0</c:formatCode>
                <c:ptCount val="26"/>
                <c:pt idx="7">
                  <c:v>22271598.166413799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27D-AFC0-07C1DFF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9432"/>
        <c:axId val="644208448"/>
      </c:scatterChart>
      <c:valAx>
        <c:axId val="644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8448"/>
        <c:crosses val="autoZero"/>
        <c:crossBetween val="midCat"/>
      </c:valAx>
      <c:valAx>
        <c:axId val="64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uc_70!$C$6:$C$162</c:f>
              <c:numCache>
                <c:formatCode>General</c:formatCode>
                <c:ptCount val="157"/>
                <c:pt idx="0">
                  <c:v>29834300</c:v>
                </c:pt>
                <c:pt idx="1">
                  <c:v>29826300</c:v>
                </c:pt>
                <c:pt idx="2">
                  <c:v>29826300</c:v>
                </c:pt>
                <c:pt idx="3">
                  <c:v>29816200</c:v>
                </c:pt>
                <c:pt idx="4" formatCode="0.00E+00">
                  <c:v>29815700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82A-8D8C-85A5EC6EE5DE}"/>
            </c:ext>
          </c:extLst>
        </c:ser>
        <c:ser>
          <c:idx val="1"/>
          <c:order val="1"/>
          <c:tx>
            <c:strRef>
              <c:f>uc_70!$D$5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uc_70!$D$6:$D$162</c:f>
              <c:numCache>
                <c:formatCode>General</c:formatCode>
                <c:ptCount val="157"/>
                <c:pt idx="5">
                  <c:v>29821766.5730354</c:v>
                </c:pt>
                <c:pt idx="6">
                  <c:v>29818331.757045299</c:v>
                </c:pt>
                <c:pt idx="7">
                  <c:v>29816891.757044699</c:v>
                </c:pt>
                <c:pt idx="8">
                  <c:v>29816891.757043298</c:v>
                </c:pt>
                <c:pt idx="9">
                  <c:v>29816891.757043298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82A-8D8C-85A5EC6EE5DE}"/>
            </c:ext>
          </c:extLst>
        </c:ser>
        <c:ser>
          <c:idx val="2"/>
          <c:order val="2"/>
          <c:tx>
            <c:strRef>
              <c:f>uc_70!$E$5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uc_70!$E$6:$E$162</c:f>
              <c:numCache>
                <c:formatCode>General</c:formatCode>
                <c:ptCount val="157"/>
                <c:pt idx="10">
                  <c:v>29821766.5730354</c:v>
                </c:pt>
                <c:pt idx="11">
                  <c:v>29817809.757045999</c:v>
                </c:pt>
                <c:pt idx="12">
                  <c:v>29816701.541046001</c:v>
                </c:pt>
                <c:pt idx="13">
                  <c:v>29816581.181046098</c:v>
                </c:pt>
                <c:pt idx="14">
                  <c:v>29816550.9250433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4-482A-8D8C-85A5EC6EE5DE}"/>
            </c:ext>
          </c:extLst>
        </c:ser>
        <c:ser>
          <c:idx val="3"/>
          <c:order val="3"/>
          <c:tx>
            <c:strRef>
              <c:f>uc_70!$F$5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uc_70!$F$6:$F$162</c:f>
              <c:numCache>
                <c:formatCode>General</c:formatCode>
                <c:ptCount val="157"/>
                <c:pt idx="15">
                  <c:v>29821766.5730354</c:v>
                </c:pt>
                <c:pt idx="17">
                  <c:v>29821377.773024101</c:v>
                </c:pt>
                <c:pt idx="19">
                  <c:v>29821377.773023602</c:v>
                </c:pt>
                <c:pt idx="20">
                  <c:v>29820988.973023199</c:v>
                </c:pt>
                <c:pt idx="21">
                  <c:v>29820988.973023999</c:v>
                </c:pt>
                <c:pt idx="22">
                  <c:v>29820600.173023801</c:v>
                </c:pt>
                <c:pt idx="23">
                  <c:v>29820600.173023999</c:v>
                </c:pt>
                <c:pt idx="24">
                  <c:v>29820089.373024601</c:v>
                </c:pt>
                <c:pt idx="26">
                  <c:v>29820089.3730244</c:v>
                </c:pt>
                <c:pt idx="29">
                  <c:v>29820089.373023201</c:v>
                </c:pt>
                <c:pt idx="31">
                  <c:v>29820089.373022199</c:v>
                </c:pt>
                <c:pt idx="32">
                  <c:v>29820089.373022001</c:v>
                </c:pt>
                <c:pt idx="33">
                  <c:v>29820089.373022001</c:v>
                </c:pt>
                <c:pt idx="36">
                  <c:v>29820019.173021998</c:v>
                </c:pt>
                <c:pt idx="37">
                  <c:v>29818350.157022499</c:v>
                </c:pt>
                <c:pt idx="44">
                  <c:v>29818350.157023899</c:v>
                </c:pt>
                <c:pt idx="46">
                  <c:v>29818350.157024</c:v>
                </c:pt>
                <c:pt idx="48">
                  <c:v>29818350.1570241</c:v>
                </c:pt>
                <c:pt idx="50">
                  <c:v>29818350.157024398</c:v>
                </c:pt>
                <c:pt idx="52">
                  <c:v>29818350.157023601</c:v>
                </c:pt>
                <c:pt idx="53">
                  <c:v>29818350.157023199</c:v>
                </c:pt>
                <c:pt idx="54">
                  <c:v>29818350.1570221</c:v>
                </c:pt>
                <c:pt idx="56">
                  <c:v>29818350.157023199</c:v>
                </c:pt>
                <c:pt idx="58">
                  <c:v>29818350.1570221</c:v>
                </c:pt>
                <c:pt idx="59">
                  <c:v>29818350.1570221</c:v>
                </c:pt>
                <c:pt idx="63">
                  <c:v>29818279.957022</c:v>
                </c:pt>
                <c:pt idx="69">
                  <c:v>29818279.957022</c:v>
                </c:pt>
                <c:pt idx="70">
                  <c:v>29818279.957022302</c:v>
                </c:pt>
                <c:pt idx="71">
                  <c:v>29818279.957022201</c:v>
                </c:pt>
                <c:pt idx="72">
                  <c:v>29818258.301023498</c:v>
                </c:pt>
                <c:pt idx="73">
                  <c:v>29818258.301022101</c:v>
                </c:pt>
                <c:pt idx="75">
                  <c:v>29818258.3010238</c:v>
                </c:pt>
                <c:pt idx="76">
                  <c:v>29818258.301023498</c:v>
                </c:pt>
                <c:pt idx="77">
                  <c:v>29818258.3010238</c:v>
                </c:pt>
                <c:pt idx="79">
                  <c:v>29818258.3010238</c:v>
                </c:pt>
                <c:pt idx="80">
                  <c:v>29818258.3010232</c:v>
                </c:pt>
                <c:pt idx="83">
                  <c:v>29818258.301022202</c:v>
                </c:pt>
                <c:pt idx="84">
                  <c:v>29818258.301022802</c:v>
                </c:pt>
                <c:pt idx="85">
                  <c:v>29818258.301022101</c:v>
                </c:pt>
                <c:pt idx="97">
                  <c:v>29818258.301022299</c:v>
                </c:pt>
                <c:pt idx="98">
                  <c:v>29818258.301024102</c:v>
                </c:pt>
                <c:pt idx="100">
                  <c:v>29818258.3010238</c:v>
                </c:pt>
                <c:pt idx="101">
                  <c:v>29818258.301023401</c:v>
                </c:pt>
                <c:pt idx="102">
                  <c:v>29818258.301022202</c:v>
                </c:pt>
                <c:pt idx="103">
                  <c:v>29818258.301023401</c:v>
                </c:pt>
                <c:pt idx="104">
                  <c:v>29818258.301023699</c:v>
                </c:pt>
                <c:pt idx="105">
                  <c:v>29818258.301023401</c:v>
                </c:pt>
                <c:pt idx="106">
                  <c:v>29818258.301023401</c:v>
                </c:pt>
                <c:pt idx="107">
                  <c:v>29818258.301022999</c:v>
                </c:pt>
                <c:pt idx="108">
                  <c:v>29818258.301023401</c:v>
                </c:pt>
                <c:pt idx="110">
                  <c:v>29818258.301023599</c:v>
                </c:pt>
                <c:pt idx="111">
                  <c:v>29818258.301022299</c:v>
                </c:pt>
                <c:pt idx="112">
                  <c:v>29818258.301022101</c:v>
                </c:pt>
                <c:pt idx="113">
                  <c:v>29818258.301022101</c:v>
                </c:pt>
                <c:pt idx="124">
                  <c:v>29818258.301022299</c:v>
                </c:pt>
                <c:pt idx="125">
                  <c:v>29818258.3010238</c:v>
                </c:pt>
                <c:pt idx="126">
                  <c:v>29818258.301023401</c:v>
                </c:pt>
                <c:pt idx="127">
                  <c:v>29818258.301023599</c:v>
                </c:pt>
                <c:pt idx="128">
                  <c:v>29818209.381023299</c:v>
                </c:pt>
                <c:pt idx="129">
                  <c:v>29818209.381022301</c:v>
                </c:pt>
                <c:pt idx="130">
                  <c:v>29818209.381023701</c:v>
                </c:pt>
                <c:pt idx="132">
                  <c:v>29818209.381023798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1A6-8CD2-85E15950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5520"/>
        <c:axId val="537013880"/>
      </c:scatterChart>
      <c:valAx>
        <c:axId val="537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3880"/>
        <c:crosses val="autoZero"/>
        <c:crossBetween val="midCat"/>
      </c:valAx>
      <c:valAx>
        <c:axId val="5370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uc_70b!$D$2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uc_70b!$D$3:$D$13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5-4516-92CD-92AEBC99AB69}"/>
            </c:ext>
          </c:extLst>
        </c:ser>
        <c:ser>
          <c:idx val="1"/>
          <c:order val="1"/>
          <c:tx>
            <c:strRef>
              <c:f>uc_70b!$E$2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uc_70b!$E$3:$E$13</c:f>
              <c:numCache>
                <c:formatCode>General</c:formatCode>
                <c:ptCount val="11"/>
                <c:pt idx="0">
                  <c:v>33589306.899999999</c:v>
                </c:pt>
                <c:pt idx="1">
                  <c:v>33584982.899999999</c:v>
                </c:pt>
                <c:pt idx="2">
                  <c:v>33580658.899999999</c:v>
                </c:pt>
                <c:pt idx="3">
                  <c:v>33576625.5</c:v>
                </c:pt>
                <c:pt idx="4">
                  <c:v>33575911.700000003</c:v>
                </c:pt>
                <c:pt idx="5">
                  <c:v>33575750.100000001</c:v>
                </c:pt>
                <c:pt idx="6">
                  <c:v>33575720.799999997</c:v>
                </c:pt>
                <c:pt idx="7">
                  <c:v>33575720.799999997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5-4516-92CD-92AEBC99AB69}"/>
            </c:ext>
          </c:extLst>
        </c:ser>
        <c:ser>
          <c:idx val="2"/>
          <c:order val="2"/>
          <c:tx>
            <c:strRef>
              <c:f>uc_70b!$F$2</c:f>
              <c:strCache>
                <c:ptCount val="1"/>
                <c:pt idx="0">
                  <c:v>fixUu(0)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uc_70b!$F$3:$F$13</c:f>
              <c:numCache>
                <c:formatCode>General</c:formatCode>
                <c:ptCount val="11"/>
                <c:pt idx="0">
                  <c:v>33589534.600000001</c:v>
                </c:pt>
                <c:pt idx="1">
                  <c:v>33585210.600000001</c:v>
                </c:pt>
                <c:pt idx="2">
                  <c:v>33581008.700000003</c:v>
                </c:pt>
                <c:pt idx="3">
                  <c:v>33578638.299999997</c:v>
                </c:pt>
                <c:pt idx="4">
                  <c:v>33577992.799999997</c:v>
                </c:pt>
                <c:pt idx="5">
                  <c:v>33577351.5</c:v>
                </c:pt>
                <c:pt idx="6">
                  <c:v>33576094.700000003</c:v>
                </c:pt>
                <c:pt idx="7">
                  <c:v>33575783.5</c:v>
                </c:pt>
                <c:pt idx="8">
                  <c:v>33575618.5</c:v>
                </c:pt>
                <c:pt idx="9">
                  <c:v>33575618.5</c:v>
                </c:pt>
                <c:pt idx="10">
                  <c:v>33575618.5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5-4516-92CD-92AEBC99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8000"/>
        <c:axId val="626550952"/>
      </c:lineChart>
      <c:catAx>
        <c:axId val="62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0952"/>
        <c:crosses val="autoZero"/>
        <c:auto val="1"/>
        <c:lblAlgn val="ctr"/>
        <c:lblOffset val="100"/>
        <c:noMultiLvlLbl val="0"/>
      </c:catAx>
      <c:valAx>
        <c:axId val="626550952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uc_70b!$D$18:$D$28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uc_70b!$E$18:$E$28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33575694.600000001</c:v>
                </c:pt>
                <c:pt idx="8">
                  <c:v>33575665.399999999</c:v>
                </c:pt>
                <c:pt idx="9">
                  <c:v>33575632.399999999</c:v>
                </c:pt>
                <c:pt idx="10">
                  <c:v>33575632.399999999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uc_70b!$D$32:$D$42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uc_70b!$E$32:$E$42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33582654</c:v>
                </c:pt>
                <c:pt idx="3">
                  <c:v>33578452</c:v>
                </c:pt>
                <c:pt idx="4">
                  <c:v>33576412</c:v>
                </c:pt>
                <c:pt idx="5">
                  <c:v>33576228.399999999</c:v>
                </c:pt>
                <c:pt idx="6">
                  <c:v>33576228.399999999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uc_70b!$D$49</c:f>
              <c:strCache>
                <c:ptCount val="1"/>
                <c:pt idx="0">
                  <c:v>t=4000, k=10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uc_70b!$D$50:$D$125</c:f>
              <c:numCache>
                <c:formatCode>General</c:formatCode>
                <c:ptCount val="76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33575665.399999999</c:v>
                </c:pt>
                <c:pt idx="8">
                  <c:v>33575632.399999999</c:v>
                </c:pt>
                <c:pt idx="9">
                  <c:v>33575632.399999999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793-BD6C-3633074DBE9F}"/>
            </c:ext>
          </c:extLst>
        </c:ser>
        <c:ser>
          <c:idx val="1"/>
          <c:order val="1"/>
          <c:tx>
            <c:strRef>
              <c:f>uc_70b!$E$49</c:f>
              <c:strCache>
                <c:ptCount val="1"/>
                <c:pt idx="0">
                  <c:v>t=300, k=10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uc_70b!$E$50:$E$125</c:f>
              <c:numCache>
                <c:formatCode>General</c:formatCode>
                <c:ptCount val="76"/>
                <c:pt idx="10">
                  <c:v>33589377.100000001</c:v>
                </c:pt>
                <c:pt idx="11">
                  <c:v>33585053.100000001</c:v>
                </c:pt>
                <c:pt idx="12">
                  <c:v>33582654</c:v>
                </c:pt>
                <c:pt idx="13">
                  <c:v>33578452</c:v>
                </c:pt>
                <c:pt idx="14">
                  <c:v>33576412</c:v>
                </c:pt>
                <c:pt idx="15">
                  <c:v>33576228.399999999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793-BD6C-3633074DBE9F}"/>
            </c:ext>
          </c:extLst>
        </c:ser>
        <c:ser>
          <c:idx val="2"/>
          <c:order val="2"/>
          <c:tx>
            <c:strRef>
              <c:f>uc_70b!$F$49</c:f>
              <c:strCache>
                <c:ptCount val="1"/>
                <c:pt idx="0">
                  <c:v>t=250, k=10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uc_70b!$F$50:$F$125</c:f>
              <c:numCache>
                <c:formatCode>General</c:formatCode>
                <c:ptCount val="76"/>
                <c:pt idx="16">
                  <c:v>33589490.299999997</c:v>
                </c:pt>
                <c:pt idx="17">
                  <c:v>33587091.100000001</c:v>
                </c:pt>
                <c:pt idx="18">
                  <c:v>33584447.600000001</c:v>
                </c:pt>
                <c:pt idx="19">
                  <c:v>33582239.799999997</c:v>
                </c:pt>
                <c:pt idx="20">
                  <c:v>33578390</c:v>
                </c:pt>
                <c:pt idx="21">
                  <c:v>33578324</c:v>
                </c:pt>
                <c:pt idx="22">
                  <c:v>33578253.799999997</c:v>
                </c:pt>
                <c:pt idx="23">
                  <c:v>33576213.799999997</c:v>
                </c:pt>
                <c:pt idx="24">
                  <c:v>33576213.799999997</c:v>
                </c:pt>
                <c:pt idx="25">
                  <c:v>33576100.399999999</c:v>
                </c:pt>
                <c:pt idx="26">
                  <c:v>33576100.399999999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793-BD6C-3633074DBE9F}"/>
            </c:ext>
          </c:extLst>
        </c:ser>
        <c:ser>
          <c:idx val="3"/>
          <c:order val="3"/>
          <c:tx>
            <c:strRef>
              <c:f>uc_70b!$G$49</c:f>
              <c:strCache>
                <c:ptCount val="1"/>
                <c:pt idx="0">
                  <c:v>Cplex</c:v>
                </c:pt>
              </c:strCache>
            </c:strRef>
          </c:tx>
          <c:spPr>
            <a:ln w="31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uc_70b!$G$50:$G$125</c:f>
              <c:numCache>
                <c:formatCode>General</c:formatCode>
                <c:ptCount val="76"/>
                <c:pt idx="27">
                  <c:v>33577600</c:v>
                </c:pt>
                <c:pt idx="28">
                  <c:v>33577500</c:v>
                </c:pt>
                <c:pt idx="29">
                  <c:v>33577500</c:v>
                </c:pt>
                <c:pt idx="30">
                  <c:v>33577500</c:v>
                </c:pt>
                <c:pt idx="31">
                  <c:v>33576900</c:v>
                </c:pt>
                <c:pt idx="32">
                  <c:v>33576100</c:v>
                </c:pt>
                <c:pt idx="33">
                  <c:v>33576000</c:v>
                </c:pt>
                <c:pt idx="34">
                  <c:v>33575798.200000003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E-4793-BD6C-3633074DBE9F}"/>
            </c:ext>
          </c:extLst>
        </c:ser>
        <c:ser>
          <c:idx val="4"/>
          <c:order val="4"/>
          <c:tx>
            <c:strRef>
              <c:f>uc_70b!$H$49</c:f>
              <c:strCache>
                <c:ptCount val="1"/>
                <c:pt idx="0">
                  <c:v>t=250,k=20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uc_70b!$H$50:$H$125</c:f>
              <c:numCache>
                <c:formatCode>General</c:formatCode>
                <c:ptCount val="76"/>
                <c:pt idx="35">
                  <c:v>33589559.799999997</c:v>
                </c:pt>
                <c:pt idx="36">
                  <c:v>33580911.799999997</c:v>
                </c:pt>
                <c:pt idx="37">
                  <c:v>33578195.600000001</c:v>
                </c:pt>
                <c:pt idx="38">
                  <c:v>33576629.600000001</c:v>
                </c:pt>
                <c:pt idx="39">
                  <c:v>33576308</c:v>
                </c:pt>
                <c:pt idx="40">
                  <c:v>33576048.200000003</c:v>
                </c:pt>
                <c:pt idx="41">
                  <c:v>33576048.200000003</c:v>
                </c:pt>
                <c:pt idx="42">
                  <c:v>33576019</c:v>
                </c:pt>
                <c:pt idx="43">
                  <c:v>33576019</c:v>
                </c:pt>
                <c:pt idx="44">
                  <c:v>33575986</c:v>
                </c:pt>
                <c:pt idx="45">
                  <c:v>33575986</c:v>
                </c:pt>
                <c:pt idx="46">
                  <c:v>33575986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E-4793-BD6C-3633074DBE9F}"/>
            </c:ext>
          </c:extLst>
        </c:ser>
        <c:ser>
          <c:idx val="5"/>
          <c:order val="5"/>
          <c:tx>
            <c:strRef>
              <c:f>uc_70b!$I$49</c:f>
              <c:strCache>
                <c:ptCount val="1"/>
                <c:pt idx="0">
                  <c:v>t=500,k=20,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uc_70b!$I$50:$I$125</c:f>
              <c:numCache>
                <c:formatCode>General</c:formatCode>
                <c:ptCount val="76"/>
                <c:pt idx="47">
                  <c:v>33580944.892030999</c:v>
                </c:pt>
                <c:pt idx="48">
                  <c:v>33580944.892030999</c:v>
                </c:pt>
                <c:pt idx="49">
                  <c:v>33576214.245672502</c:v>
                </c:pt>
                <c:pt idx="50">
                  <c:v>33575978.845671199</c:v>
                </c:pt>
                <c:pt idx="51">
                  <c:v>33575858.282392003</c:v>
                </c:pt>
                <c:pt idx="52">
                  <c:v>33575720.120830901</c:v>
                </c:pt>
                <c:pt idx="53">
                  <c:v>33575690.8825109</c:v>
                </c:pt>
                <c:pt idx="54">
                  <c:v>33575632.405871101</c:v>
                </c:pt>
                <c:pt idx="55">
                  <c:v>33575632.405868702</c:v>
                </c:pt>
                <c:pt idx="56">
                  <c:v>33575632.405868702</c:v>
                </c:pt>
                <c:pt idx="57">
                  <c:v>33575632.405868702</c:v>
                </c:pt>
                <c:pt idx="58">
                  <c:v>33575632.405868702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E-4793-BD6C-3633074DBE9F}"/>
            </c:ext>
          </c:extLst>
        </c:ser>
        <c:ser>
          <c:idx val="9"/>
          <c:order val="6"/>
          <c:tx>
            <c:strRef>
              <c:f>uc_70b!$M$49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uc_70b!$M$50:$M$125</c:f>
              <c:numCache>
                <c:formatCode>General</c:formatCode>
                <c:ptCount val="76"/>
                <c:pt idx="67">
                  <c:v>33576591.266277</c:v>
                </c:pt>
                <c:pt idx="68">
                  <c:v>33575432.389512204</c:v>
                </c:pt>
                <c:pt idx="69">
                  <c:v>33575432.389508702</c:v>
                </c:pt>
                <c:pt idx="70">
                  <c:v>33575432.389508702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9-469C-988B-AC689B35F588}"/>
            </c:ext>
          </c:extLst>
        </c:ser>
        <c:ser>
          <c:idx val="10"/>
          <c:order val="7"/>
          <c:tx>
            <c:strRef>
              <c:f>uc_70b!$N$49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uc_70b!$N$50:$N$125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9-469C-988B-AC689B35F588}"/>
            </c:ext>
          </c:extLst>
        </c:ser>
        <c:ser>
          <c:idx val="11"/>
          <c:order val="8"/>
          <c:tx>
            <c:strRef>
              <c:f>uc_70b!$O$49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uc_70b!$O$50:$O$125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9-469C-988B-AC689B3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736"/>
        <c:axId val="627918672"/>
      </c:scatterChart>
      <c:valAx>
        <c:axId val="627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8672"/>
        <c:crosses val="autoZero"/>
        <c:crossBetween val="midCat"/>
      </c:valAx>
      <c:valAx>
        <c:axId val="627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test3!$M$12:$R$12</c:f>
              <c:numCache>
                <c:formatCode>0.0</c:formatCode>
                <c:ptCount val="6"/>
                <c:pt idx="0">
                  <c:v>10.4</c:v>
                </c:pt>
                <c:pt idx="1">
                  <c:v>20.3</c:v>
                </c:pt>
                <c:pt idx="2">
                  <c:v>40.6</c:v>
                </c:pt>
                <c:pt idx="3">
                  <c:v>43.3</c:v>
                </c:pt>
                <c:pt idx="4">
                  <c:v>79.900000000000006</c:v>
                </c:pt>
                <c:pt idx="5" formatCode="General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test3!$M$13:$R$13</c:f>
              <c:numCache>
                <c:formatCode>0.0</c:formatCode>
                <c:ptCount val="6"/>
                <c:pt idx="0">
                  <c:v>10.9</c:v>
                </c:pt>
                <c:pt idx="1">
                  <c:v>20.8</c:v>
                </c:pt>
                <c:pt idx="2">
                  <c:v>40.6</c:v>
                </c:pt>
                <c:pt idx="3">
                  <c:v>10.9</c:v>
                </c:pt>
                <c:pt idx="4">
                  <c:v>79.3</c:v>
                </c:pt>
                <c:pt idx="5" formatCode="General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55-4157-AA92-FDE47BC9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uc_71!$D$4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uc_71!$D$5:$D$135</c:f>
              <c:numCache>
                <c:formatCode>General</c:formatCode>
                <c:ptCount val="131"/>
                <c:pt idx="0">
                  <c:v>102806811.244185</c:v>
                </c:pt>
                <c:pt idx="1">
                  <c:v>102804799.65571401</c:v>
                </c:pt>
                <c:pt idx="2">
                  <c:v>102804719.952314</c:v>
                </c:pt>
                <c:pt idx="3">
                  <c:v>102800274.541673</c:v>
                </c:pt>
                <c:pt idx="4">
                  <c:v>102800274.541684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47C9-9917-C17630D3405D}"/>
            </c:ext>
          </c:extLst>
        </c:ser>
        <c:ser>
          <c:idx val="1"/>
          <c:order val="1"/>
          <c:tx>
            <c:strRef>
              <c:f>uc_71!$E$4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uc_71!$E$5:$E$135</c:f>
              <c:numCache>
                <c:formatCode>General</c:formatCode>
                <c:ptCount val="131"/>
                <c:pt idx="5" formatCode="0.00">
                  <c:v>102806811.244185</c:v>
                </c:pt>
                <c:pt idx="6" formatCode="0.00">
                  <c:v>102804799.65571401</c:v>
                </c:pt>
                <c:pt idx="7" formatCode="0.00">
                  <c:v>102804799.655724</c:v>
                </c:pt>
                <c:pt idx="8" formatCode="0.00">
                  <c:v>102804799.655724</c:v>
                </c:pt>
                <c:pt idx="9" formatCode="0.00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0-47C9-9917-C17630D3405D}"/>
            </c:ext>
          </c:extLst>
        </c:ser>
        <c:ser>
          <c:idx val="2"/>
          <c:order val="2"/>
          <c:tx>
            <c:strRef>
              <c:f>uc_71!$F$4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uc_71!$F$5:$F$135</c:f>
              <c:numCache>
                <c:formatCode>0.00</c:formatCode>
                <c:ptCount val="131"/>
                <c:pt idx="56" formatCode="General">
                  <c:v>102806811.244185</c:v>
                </c:pt>
                <c:pt idx="57" formatCode="General">
                  <c:v>102804799.655598</c:v>
                </c:pt>
                <c:pt idx="58" formatCode="General">
                  <c:v>102804417.55219901</c:v>
                </c:pt>
                <c:pt idx="59" formatCode="General">
                  <c:v>102804417.55219699</c:v>
                </c:pt>
                <c:pt idx="60" formatCode="General">
                  <c:v>102804417.552204</c:v>
                </c:pt>
                <c:pt idx="61" formatCode="General">
                  <c:v>102803809.152201</c:v>
                </c:pt>
                <c:pt idx="62" formatCode="General">
                  <c:v>102803571.375397</c:v>
                </c:pt>
                <c:pt idx="63" formatCode="General">
                  <c:v>102803571.375395</c:v>
                </c:pt>
                <c:pt idx="64" formatCode="General">
                  <c:v>102803291.39860199</c:v>
                </c:pt>
                <c:pt idx="65" formatCode="General">
                  <c:v>102802935.59859399</c:v>
                </c:pt>
                <c:pt idx="66" formatCode="General">
                  <c:v>102801106.02180199</c:v>
                </c:pt>
                <c:pt idx="67" formatCode="General">
                  <c:v>102801010.40659</c:v>
                </c:pt>
                <c:pt idx="70" formatCode="General">
                  <c:v>102801010.406589</c:v>
                </c:pt>
                <c:pt idx="71" formatCode="General">
                  <c:v>102801010.406589</c:v>
                </c:pt>
                <c:pt idx="72" formatCode="General">
                  <c:v>102801010.4066</c:v>
                </c:pt>
                <c:pt idx="73" formatCode="General">
                  <c:v>102801010.406596</c:v>
                </c:pt>
                <c:pt idx="74" formatCode="General">
                  <c:v>102801010.406599</c:v>
                </c:pt>
                <c:pt idx="75" formatCode="General">
                  <c:v>102801010.40659</c:v>
                </c:pt>
                <c:pt idx="77" formatCode="General">
                  <c:v>102800652.70320299</c:v>
                </c:pt>
                <c:pt idx="84" formatCode="General">
                  <c:v>102800652.70319501</c:v>
                </c:pt>
                <c:pt idx="85" formatCode="General">
                  <c:v>102800652.703192</c:v>
                </c:pt>
                <c:pt idx="86" formatCode="General">
                  <c:v>102800178.526397</c:v>
                </c:pt>
                <c:pt idx="88" formatCode="General">
                  <c:v>102799970.22299699</c:v>
                </c:pt>
                <c:pt idx="90" formatCode="General">
                  <c:v>102799915.822993</c:v>
                </c:pt>
                <c:pt idx="91" formatCode="General">
                  <c:v>102799915.822991</c:v>
                </c:pt>
                <c:pt idx="93" formatCode="General">
                  <c:v>102799915.822992</c:v>
                </c:pt>
                <c:pt idx="94" formatCode="General">
                  <c:v>102799915.822997</c:v>
                </c:pt>
                <c:pt idx="95" formatCode="General">
                  <c:v>102799456.822992</c:v>
                </c:pt>
                <c:pt idx="96" formatCode="General">
                  <c:v>102799456.82299</c:v>
                </c:pt>
                <c:pt idx="98" formatCode="General">
                  <c:v>102799456.82299501</c:v>
                </c:pt>
                <c:pt idx="99" formatCode="General">
                  <c:v>102799456.82299</c:v>
                </c:pt>
                <c:pt idx="100" formatCode="General">
                  <c:v>102799456.82298601</c:v>
                </c:pt>
                <c:pt idx="101" formatCode="General">
                  <c:v>102799456.822992</c:v>
                </c:pt>
                <c:pt idx="102" formatCode="General">
                  <c:v>102799456.82300299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C50-9113-0E9C2AFD8B3E}"/>
            </c:ext>
          </c:extLst>
        </c:ser>
        <c:ser>
          <c:idx val="3"/>
          <c:order val="3"/>
          <c:tx>
            <c:strRef>
              <c:f>uc_71!$G$4</c:f>
              <c:strCache>
                <c:ptCount val="1"/>
                <c:pt idx="0">
                  <c:v>LBC1(FI)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uc_71!$G$5:$G$135</c:f>
              <c:numCache>
                <c:formatCode>General</c:formatCode>
                <c:ptCount val="131"/>
                <c:pt idx="103">
                  <c:v>102806811.244185</c:v>
                </c:pt>
                <c:pt idx="104">
                  <c:v>102804799.65571401</c:v>
                </c:pt>
                <c:pt idx="105">
                  <c:v>102804799.655724</c:v>
                </c:pt>
                <c:pt idx="106">
                  <c:v>102804799.655724</c:v>
                </c:pt>
                <c:pt idx="107">
                  <c:v>102804799.655724</c:v>
                </c:pt>
                <c:pt idx="108">
                  <c:v>102804799.655724</c:v>
                </c:pt>
                <c:pt idx="109">
                  <c:v>102804799.655724</c:v>
                </c:pt>
                <c:pt idx="110">
                  <c:v>102804799.655724</c:v>
                </c:pt>
                <c:pt idx="111">
                  <c:v>102804799.655724</c:v>
                </c:pt>
                <c:pt idx="112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AC0-AECB-EDE103D6EDC1}"/>
            </c:ext>
          </c:extLst>
        </c:ser>
        <c:ser>
          <c:idx val="4"/>
          <c:order val="4"/>
          <c:tx>
            <c:strRef>
              <c:f>uc_71!$H$4</c:f>
              <c:strCache>
                <c:ptCount val="1"/>
                <c:pt idx="0">
                  <c:v>LBC2 (FI)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uc_71!$H$5:$H$135</c:f>
              <c:numCache>
                <c:formatCode>0.00</c:formatCode>
                <c:ptCount val="131"/>
                <c:pt idx="113" formatCode="General">
                  <c:v>102806811.244185</c:v>
                </c:pt>
                <c:pt idx="114" formatCode="General">
                  <c:v>102804799.65571401</c:v>
                </c:pt>
                <c:pt idx="115" formatCode="General">
                  <c:v>102804799.655724</c:v>
                </c:pt>
                <c:pt idx="116" formatCode="General">
                  <c:v>102804799.655724</c:v>
                </c:pt>
                <c:pt idx="117" formatCode="General">
                  <c:v>102804799.655724</c:v>
                </c:pt>
                <c:pt idx="118" formatCode="General">
                  <c:v>102804799.655724</c:v>
                </c:pt>
                <c:pt idx="119" formatCode="General">
                  <c:v>102804799.655724</c:v>
                </c:pt>
                <c:pt idx="120" formatCode="General">
                  <c:v>102804799.655724</c:v>
                </c:pt>
                <c:pt idx="121" formatCode="General">
                  <c:v>102804799.655724</c:v>
                </c:pt>
                <c:pt idx="122" formatCode="General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AC0-AECB-EDE103D6EDC1}"/>
            </c:ext>
          </c:extLst>
        </c:ser>
        <c:ser>
          <c:idx val="5"/>
          <c:order val="5"/>
          <c:tx>
            <c:strRef>
              <c:f>uc_71!$I$4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uc_71!$I$5:$I$135</c:f>
              <c:numCache>
                <c:formatCode>General</c:formatCode>
                <c:ptCount val="131"/>
                <c:pt idx="124">
                  <c:v>102822000</c:v>
                </c:pt>
                <c:pt idx="125">
                  <c:v>102819455.62</c:v>
                </c:pt>
                <c:pt idx="126">
                  <c:v>102819455.62</c:v>
                </c:pt>
                <c:pt idx="127">
                  <c:v>102819455.62</c:v>
                </c:pt>
                <c:pt idx="128">
                  <c:v>102819455.62</c:v>
                </c:pt>
                <c:pt idx="129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6-48C3-B3ED-A95D3090DF54}"/>
            </c:ext>
          </c:extLst>
        </c:ser>
        <c:ser>
          <c:idx val="6"/>
          <c:order val="6"/>
          <c:tx>
            <c:strRef>
              <c:f>uc_71!$J$4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uc_71!$J$5:$J$135</c:f>
              <c:numCache>
                <c:formatCode>General</c:formatCode>
                <c:ptCount val="131"/>
                <c:pt idx="130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48C3-B3ED-A95D309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528"/>
        <c:axId val="548637344"/>
      </c:scatterChart>
      <c:valAx>
        <c:axId val="5486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7344"/>
        <c:crosses val="autoZero"/>
        <c:crossBetween val="midCat"/>
      </c:valAx>
      <c:valAx>
        <c:axId val="548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537182852143"/>
          <c:y val="7.0212006137002889E-2"/>
          <c:w val="0.56158700392006233"/>
          <c:h val="0.69918107043640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uc_71b!$B$4</c:f>
              <c:strCache>
                <c:ptCount val="1"/>
                <c:pt idx="0">
                  <c:v>CPLEX (sym=-1)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uc_71b!$B$5:$B$31</c:f>
              <c:numCache>
                <c:formatCode>0.00</c:formatCode>
                <c:ptCount val="27"/>
                <c:pt idx="1">
                  <c:v>102822000</c:v>
                </c:pt>
                <c:pt idx="2">
                  <c:v>102819455.62</c:v>
                </c:pt>
                <c:pt idx="3">
                  <c:v>102819455.62</c:v>
                </c:pt>
                <c:pt idx="4">
                  <c:v>102819455.62</c:v>
                </c:pt>
                <c:pt idx="5">
                  <c:v>102819455.62</c:v>
                </c:pt>
                <c:pt idx="6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332-BCB1-73F321A59407}"/>
            </c:ext>
          </c:extLst>
        </c:ser>
        <c:ser>
          <c:idx val="1"/>
          <c:order val="1"/>
          <c:tx>
            <c:strRef>
              <c:f>uc_71b!$C$4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uc_71b!$C$5:$C$31</c:f>
              <c:numCache>
                <c:formatCode>0.00</c:formatCode>
                <c:ptCount val="27"/>
                <c:pt idx="0">
                  <c:v>102815003.2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332-BCB1-73F321A59407}"/>
            </c:ext>
          </c:extLst>
        </c:ser>
        <c:ser>
          <c:idx val="2"/>
          <c:order val="2"/>
          <c:tx>
            <c:strRef>
              <c:f>uc_71b!$D$4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uc_71b!$D$5:$D$31</c:f>
              <c:numCache>
                <c:formatCode>0.00</c:formatCode>
                <c:ptCount val="27"/>
                <c:pt idx="7">
                  <c:v>102800240.579456</c:v>
                </c:pt>
                <c:pt idx="8">
                  <c:v>102798038.77099399</c:v>
                </c:pt>
                <c:pt idx="9" formatCode="General">
                  <c:v>102797170.06759401</c:v>
                </c:pt>
                <c:pt idx="10">
                  <c:v>102797170.06760401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332-BCB1-73F321A59407}"/>
            </c:ext>
          </c:extLst>
        </c:ser>
        <c:ser>
          <c:idx val="3"/>
          <c:order val="3"/>
          <c:tx>
            <c:strRef>
              <c:f>uc_71b!$E$4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uc_71b!$E$5:$E$31</c:f>
              <c:numCache>
                <c:formatCode>0.00</c:formatCode>
                <c:ptCount val="27"/>
                <c:pt idx="11">
                  <c:v>102800240.579456</c:v>
                </c:pt>
                <c:pt idx="12">
                  <c:v>102799213.177793</c:v>
                </c:pt>
                <c:pt idx="13">
                  <c:v>102799213.17780299</c:v>
                </c:pt>
                <c:pt idx="14">
                  <c:v>102799213.17780299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332-BCB1-73F321A59407}"/>
            </c:ext>
          </c:extLst>
        </c:ser>
        <c:ser>
          <c:idx val="4"/>
          <c:order val="4"/>
          <c:tx>
            <c:strRef>
              <c:f>uc_71b!$F$4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uc_71b!$F$5:$F$31</c:f>
              <c:numCache>
                <c:formatCode>0.00</c:formatCode>
                <c:ptCount val="27"/>
                <c:pt idx="15">
                  <c:v>102824736.90000001</c:v>
                </c:pt>
                <c:pt idx="16">
                  <c:v>102810648.3</c:v>
                </c:pt>
                <c:pt idx="17">
                  <c:v>102806506.2</c:v>
                </c:pt>
                <c:pt idx="18">
                  <c:v>102803017.2</c:v>
                </c:pt>
                <c:pt idx="19">
                  <c:v>102800439.3</c:v>
                </c:pt>
                <c:pt idx="20">
                  <c:v>102797548.3</c:v>
                </c:pt>
                <c:pt idx="21">
                  <c:v>102796526.3</c:v>
                </c:pt>
                <c:pt idx="22">
                  <c:v>102796526.3</c:v>
                </c:pt>
                <c:pt idx="23">
                  <c:v>102796526.3</c:v>
                </c:pt>
                <c:pt idx="24">
                  <c:v>102796526.3</c:v>
                </c:pt>
                <c:pt idx="25">
                  <c:v>102796526.3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332-BCB1-73F321A59407}"/>
            </c:ext>
          </c:extLst>
        </c:ser>
        <c:ser>
          <c:idx val="5"/>
          <c:order val="5"/>
          <c:tx>
            <c:strRef>
              <c:f>uc_71b!$G$4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uc_71b!$G$5:$G$31</c:f>
              <c:numCache>
                <c:formatCode>0.00</c:formatCode>
                <c:ptCount val="27"/>
                <c:pt idx="26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332-BCB1-73F321A5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288"/>
        <c:axId val="623519008"/>
      </c:scatterChart>
      <c:valAx>
        <c:axId val="6235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008"/>
        <c:crosses val="autoZero"/>
        <c:crossBetween val="midCat"/>
      </c:valAx>
      <c:valAx>
        <c:axId val="623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7228730555024"/>
          <c:y val="0.39006737752120735"/>
          <c:w val="0.22512771269444978"/>
          <c:h val="0.2799263841756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uc_72!$C$4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uc_72!$C$5:$C$78</c:f>
              <c:numCache>
                <c:formatCode>General</c:formatCode>
                <c:ptCount val="74"/>
                <c:pt idx="0">
                  <c:v>112000864.295487</c:v>
                </c:pt>
                <c:pt idx="1">
                  <c:v>111998849.69552299</c:v>
                </c:pt>
                <c:pt idx="2">
                  <c:v>111998849.69554099</c:v>
                </c:pt>
                <c:pt idx="3">
                  <c:v>111998849.69554099</c:v>
                </c:pt>
                <c:pt idx="4">
                  <c:v>111998849.69554099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FC1-A103-F3615C9F377B}"/>
            </c:ext>
          </c:extLst>
        </c:ser>
        <c:ser>
          <c:idx val="1"/>
          <c:order val="1"/>
          <c:tx>
            <c:strRef>
              <c:f>uc_72!$D$4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uc_72!$D$5:$D$78</c:f>
              <c:numCache>
                <c:formatCode>General</c:formatCode>
                <c:ptCount val="74"/>
                <c:pt idx="5">
                  <c:v>112000864.295487</c:v>
                </c:pt>
                <c:pt idx="6">
                  <c:v>111998849.69552501</c:v>
                </c:pt>
                <c:pt idx="7">
                  <c:v>111995939.69552299</c:v>
                </c:pt>
                <c:pt idx="8">
                  <c:v>111994969.69552401</c:v>
                </c:pt>
                <c:pt idx="9">
                  <c:v>111994969.69554099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8-4FC1-A103-F3615C9F377B}"/>
            </c:ext>
          </c:extLst>
        </c:ser>
        <c:ser>
          <c:idx val="2"/>
          <c:order val="2"/>
          <c:tx>
            <c:strRef>
              <c:f>uc_72!$E$4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uc_72!$E$5:$E$78</c:f>
              <c:numCache>
                <c:formatCode>General</c:formatCode>
                <c:ptCount val="74"/>
                <c:pt idx="10">
                  <c:v>112000864.295487</c:v>
                </c:pt>
                <c:pt idx="11">
                  <c:v>111997275.69537</c:v>
                </c:pt>
                <c:pt idx="12">
                  <c:v>111996805.695375</c:v>
                </c:pt>
                <c:pt idx="13">
                  <c:v>111996805.695388</c:v>
                </c:pt>
                <c:pt idx="14">
                  <c:v>111996805.695383</c:v>
                </c:pt>
                <c:pt idx="16">
                  <c:v>111996805.69538</c:v>
                </c:pt>
                <c:pt idx="17">
                  <c:v>111996805.695384</c:v>
                </c:pt>
                <c:pt idx="19">
                  <c:v>111996805.69538499</c:v>
                </c:pt>
                <c:pt idx="20">
                  <c:v>111996805.695389</c:v>
                </c:pt>
                <c:pt idx="26">
                  <c:v>111996805.69538499</c:v>
                </c:pt>
                <c:pt idx="27">
                  <c:v>111996805.69537</c:v>
                </c:pt>
                <c:pt idx="28">
                  <c:v>111996805.69536901</c:v>
                </c:pt>
                <c:pt idx="29">
                  <c:v>111996805.695375</c:v>
                </c:pt>
                <c:pt idx="30">
                  <c:v>111996805.69537</c:v>
                </c:pt>
                <c:pt idx="31">
                  <c:v>111996805.69537801</c:v>
                </c:pt>
                <c:pt idx="33">
                  <c:v>111996805.695373</c:v>
                </c:pt>
                <c:pt idx="34">
                  <c:v>111996805.695372</c:v>
                </c:pt>
                <c:pt idx="35">
                  <c:v>111996805.695375</c:v>
                </c:pt>
                <c:pt idx="36">
                  <c:v>111996805.695373</c:v>
                </c:pt>
                <c:pt idx="41">
                  <c:v>111996805.695379</c:v>
                </c:pt>
                <c:pt idx="42">
                  <c:v>111996805.695388</c:v>
                </c:pt>
                <c:pt idx="43">
                  <c:v>111996805.695383</c:v>
                </c:pt>
                <c:pt idx="44">
                  <c:v>111996805.69536901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B2F-A43E-1622788FAF54}"/>
            </c:ext>
          </c:extLst>
        </c:ser>
        <c:ser>
          <c:idx val="3"/>
          <c:order val="3"/>
          <c:tx>
            <c:strRef>
              <c:f>uc_72!$F$4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uc_72!$F$5:$F$78</c:f>
              <c:numCache>
                <c:formatCode>General</c:formatCode>
                <c:ptCount val="74"/>
                <c:pt idx="47">
                  <c:v>112000864.295487</c:v>
                </c:pt>
                <c:pt idx="48">
                  <c:v>112000789.69554099</c:v>
                </c:pt>
                <c:pt idx="49">
                  <c:v>112000789.69554099</c:v>
                </c:pt>
                <c:pt idx="50">
                  <c:v>112000789.69554099</c:v>
                </c:pt>
                <c:pt idx="51">
                  <c:v>112000789.69554099</c:v>
                </c:pt>
                <c:pt idx="52">
                  <c:v>112000789.69554099</c:v>
                </c:pt>
                <c:pt idx="53" formatCode="0.00E+00">
                  <c:v>112000789.69554099</c:v>
                </c:pt>
                <c:pt idx="54">
                  <c:v>112000789.69554099</c:v>
                </c:pt>
                <c:pt idx="55">
                  <c:v>112000789.69554099</c:v>
                </c:pt>
                <c:pt idx="56" formatCode="0.00E+00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46D-9562-7D3B69DC894F}"/>
            </c:ext>
          </c:extLst>
        </c:ser>
        <c:ser>
          <c:idx val="4"/>
          <c:order val="4"/>
          <c:tx>
            <c:strRef>
              <c:f>uc_72!$G$4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uc_72!$G$5:$G$78</c:f>
              <c:numCache>
                <c:formatCode>General</c:formatCode>
                <c:ptCount val="74"/>
                <c:pt idx="57">
                  <c:v>112000864.295487</c:v>
                </c:pt>
                <c:pt idx="58">
                  <c:v>112000789.69554099</c:v>
                </c:pt>
                <c:pt idx="59">
                  <c:v>112000789.69554099</c:v>
                </c:pt>
                <c:pt idx="60">
                  <c:v>112000789.69554099</c:v>
                </c:pt>
                <c:pt idx="61">
                  <c:v>112000789.69554099</c:v>
                </c:pt>
                <c:pt idx="62">
                  <c:v>112000789.69554099</c:v>
                </c:pt>
                <c:pt idx="63">
                  <c:v>112000789.69554099</c:v>
                </c:pt>
                <c:pt idx="64">
                  <c:v>112000789.69554099</c:v>
                </c:pt>
                <c:pt idx="65">
                  <c:v>112000789.69554099</c:v>
                </c:pt>
                <c:pt idx="66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46D-9562-7D3B69DC894F}"/>
            </c:ext>
          </c:extLst>
        </c:ser>
        <c:ser>
          <c:idx val="5"/>
          <c:order val="5"/>
          <c:tx>
            <c:strRef>
              <c:f>uc_72!$H$4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uc_72!$H$5:$H$78</c:f>
              <c:numCache>
                <c:formatCode>General</c:formatCode>
                <c:ptCount val="74"/>
                <c:pt idx="67">
                  <c:v>112007000</c:v>
                </c:pt>
                <c:pt idx="68">
                  <c:v>112007000</c:v>
                </c:pt>
                <c:pt idx="69">
                  <c:v>112006000</c:v>
                </c:pt>
                <c:pt idx="70">
                  <c:v>112000000</c:v>
                </c:pt>
                <c:pt idx="71">
                  <c:v>111999000</c:v>
                </c:pt>
                <c:pt idx="72">
                  <c:v>111998000</c:v>
                </c:pt>
                <c:pt idx="73">
                  <c:v>111998000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46D-9562-7D3B69DC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1816"/>
        <c:axId val="726371488"/>
      </c:scatterChart>
      <c:valAx>
        <c:axId val="72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488"/>
        <c:crosses val="autoZero"/>
        <c:crossBetween val="midCat"/>
      </c:valAx>
      <c:valAx>
        <c:axId val="726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uc_73!$C$3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uc_73!$C$4:$C$120</c:f>
              <c:numCache>
                <c:formatCode>General</c:formatCode>
                <c:ptCount val="117"/>
                <c:pt idx="0">
                  <c:v>109831546.8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1F4-98A4-7C0BBC56E5E6}"/>
            </c:ext>
          </c:extLst>
        </c:ser>
        <c:ser>
          <c:idx val="1"/>
          <c:order val="1"/>
          <c:tx>
            <c:strRef>
              <c:f>uc_73!$D$3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uc_73!$D$4:$D$120</c:f>
              <c:numCache>
                <c:formatCode>General</c:formatCode>
                <c:ptCount val="117"/>
                <c:pt idx="1">
                  <c:v>109837973.468872</c:v>
                </c:pt>
                <c:pt idx="2">
                  <c:v>109831752.218916</c:v>
                </c:pt>
                <c:pt idx="3">
                  <c:v>109826294.084277</c:v>
                </c:pt>
                <c:pt idx="4">
                  <c:v>109825270.540997</c:v>
                </c:pt>
                <c:pt idx="5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2-41F4-98A4-7C0BBC56E5E6}"/>
            </c:ext>
          </c:extLst>
        </c:ser>
        <c:ser>
          <c:idx val="2"/>
          <c:order val="2"/>
          <c:tx>
            <c:strRef>
              <c:f>uc_73!$E$3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uc_73!$E$4:$E$120</c:f>
              <c:numCache>
                <c:formatCode>General</c:formatCode>
                <c:ptCount val="117"/>
                <c:pt idx="6">
                  <c:v>109837973.468872</c:v>
                </c:pt>
                <c:pt idx="7">
                  <c:v>109831752.218916</c:v>
                </c:pt>
                <c:pt idx="8">
                  <c:v>109825861.790996</c:v>
                </c:pt>
                <c:pt idx="9">
                  <c:v>109825270.540996</c:v>
                </c:pt>
                <c:pt idx="10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2-41F4-98A4-7C0BBC56E5E6}"/>
            </c:ext>
          </c:extLst>
        </c:ser>
        <c:ser>
          <c:idx val="3"/>
          <c:order val="3"/>
          <c:tx>
            <c:strRef>
              <c:f>uc_73!$F$3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uc_73!$F$4:$F$120</c:f>
              <c:numCache>
                <c:formatCode>General</c:formatCode>
                <c:ptCount val="117"/>
                <c:pt idx="11">
                  <c:v>109837973.468872</c:v>
                </c:pt>
                <c:pt idx="12">
                  <c:v>109834022.469358</c:v>
                </c:pt>
                <c:pt idx="15">
                  <c:v>109834022.469357</c:v>
                </c:pt>
                <c:pt idx="16">
                  <c:v>109834022.469347</c:v>
                </c:pt>
                <c:pt idx="17">
                  <c:v>109834022.469347</c:v>
                </c:pt>
                <c:pt idx="19">
                  <c:v>109833946.95703401</c:v>
                </c:pt>
                <c:pt idx="20">
                  <c:v>109833946.957029</c:v>
                </c:pt>
                <c:pt idx="21">
                  <c:v>109833946.957026</c:v>
                </c:pt>
                <c:pt idx="22">
                  <c:v>109833781.957031</c:v>
                </c:pt>
                <c:pt idx="25">
                  <c:v>109833460.957019</c:v>
                </c:pt>
                <c:pt idx="26">
                  <c:v>109833460.957028</c:v>
                </c:pt>
                <c:pt idx="27">
                  <c:v>109831993.53139</c:v>
                </c:pt>
                <c:pt idx="29">
                  <c:v>109831993.53139301</c:v>
                </c:pt>
                <c:pt idx="30">
                  <c:v>109831993.531389</c:v>
                </c:pt>
                <c:pt idx="31">
                  <c:v>109831964.73138499</c:v>
                </c:pt>
                <c:pt idx="32">
                  <c:v>109831938.44891401</c:v>
                </c:pt>
                <c:pt idx="34">
                  <c:v>109831938.448919</c:v>
                </c:pt>
                <c:pt idx="42">
                  <c:v>109831909.648919</c:v>
                </c:pt>
                <c:pt idx="45">
                  <c:v>109831909.648911</c:v>
                </c:pt>
                <c:pt idx="47">
                  <c:v>109831909.64891399</c:v>
                </c:pt>
                <c:pt idx="48">
                  <c:v>109831066.5314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97D-9E19-BF6D9016ED9B}"/>
            </c:ext>
          </c:extLst>
        </c:ser>
        <c:ser>
          <c:idx val="4"/>
          <c:order val="4"/>
          <c:tx>
            <c:strRef>
              <c:f>uc_73!$G$3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uc_73!$G$4:$G$120</c:f>
              <c:numCache>
                <c:formatCode>General</c:formatCode>
                <c:ptCount val="117"/>
                <c:pt idx="52">
                  <c:v>109837973.468872</c:v>
                </c:pt>
                <c:pt idx="53">
                  <c:v>109834022.469358</c:v>
                </c:pt>
                <c:pt idx="54">
                  <c:v>109833847.46935201</c:v>
                </c:pt>
                <c:pt idx="55">
                  <c:v>109833836.557026</c:v>
                </c:pt>
                <c:pt idx="56">
                  <c:v>109833836.557037</c:v>
                </c:pt>
                <c:pt idx="57">
                  <c:v>109833836.557027</c:v>
                </c:pt>
                <c:pt idx="58">
                  <c:v>109833836.557027</c:v>
                </c:pt>
                <c:pt idx="60">
                  <c:v>109833734.762233</c:v>
                </c:pt>
                <c:pt idx="61">
                  <c:v>109833734.762229</c:v>
                </c:pt>
                <c:pt idx="62">
                  <c:v>109833734.762226</c:v>
                </c:pt>
                <c:pt idx="63">
                  <c:v>109833569.76222999</c:v>
                </c:pt>
                <c:pt idx="66">
                  <c:v>109833248.762218</c:v>
                </c:pt>
                <c:pt idx="67">
                  <c:v>109833248.762228</c:v>
                </c:pt>
                <c:pt idx="68">
                  <c:v>109831791.836595</c:v>
                </c:pt>
                <c:pt idx="70">
                  <c:v>109831781.336597</c:v>
                </c:pt>
                <c:pt idx="71">
                  <c:v>109831781.336594</c:v>
                </c:pt>
                <c:pt idx="72">
                  <c:v>109831752.536589</c:v>
                </c:pt>
                <c:pt idx="73">
                  <c:v>109831752.536598</c:v>
                </c:pt>
                <c:pt idx="75">
                  <c:v>109831682.33659901</c:v>
                </c:pt>
                <c:pt idx="83">
                  <c:v>109831659.819075</c:v>
                </c:pt>
                <c:pt idx="84">
                  <c:v>109830927.619083</c:v>
                </c:pt>
                <c:pt idx="86">
                  <c:v>109830883.701554</c:v>
                </c:pt>
                <c:pt idx="89">
                  <c:v>109830883.70155001</c:v>
                </c:pt>
                <c:pt idx="90">
                  <c:v>109830861.501559</c:v>
                </c:pt>
                <c:pt idx="92">
                  <c:v>109830854.90155099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97D-9E19-BF6D9016ED9B}"/>
            </c:ext>
          </c:extLst>
        </c:ser>
        <c:ser>
          <c:idx val="5"/>
          <c:order val="5"/>
          <c:tx>
            <c:strRef>
              <c:f>uc_73!$H$3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uc_73!$H$4:$H$120</c:f>
              <c:numCache>
                <c:formatCode>General</c:formatCode>
                <c:ptCount val="117"/>
                <c:pt idx="93">
                  <c:v>109837973.468872</c:v>
                </c:pt>
                <c:pt idx="94">
                  <c:v>109837973.46892799</c:v>
                </c:pt>
                <c:pt idx="95">
                  <c:v>109829886.339518</c:v>
                </c:pt>
                <c:pt idx="96">
                  <c:v>109823005.65883601</c:v>
                </c:pt>
                <c:pt idx="97">
                  <c:v>109823005.658848</c:v>
                </c:pt>
                <c:pt idx="98">
                  <c:v>109823005.658848</c:v>
                </c:pt>
                <c:pt idx="99">
                  <c:v>109823005.658848</c:v>
                </c:pt>
                <c:pt idx="100">
                  <c:v>109823005.658848</c:v>
                </c:pt>
                <c:pt idx="101">
                  <c:v>109823005.658848</c:v>
                </c:pt>
                <c:pt idx="102">
                  <c:v>109823005.658848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C02-8004-DC0F0C75D110}"/>
            </c:ext>
          </c:extLst>
        </c:ser>
        <c:ser>
          <c:idx val="6"/>
          <c:order val="6"/>
          <c:tx>
            <c:strRef>
              <c:f>uc_73!$I$3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uc_73!$I$4:$I$120</c:f>
              <c:numCache>
                <c:formatCode>General</c:formatCode>
                <c:ptCount val="117"/>
                <c:pt idx="103">
                  <c:v>109837973.468872</c:v>
                </c:pt>
                <c:pt idx="104">
                  <c:v>109837973.46892799</c:v>
                </c:pt>
                <c:pt idx="105">
                  <c:v>109823302.033825</c:v>
                </c:pt>
                <c:pt idx="106">
                  <c:v>109823281.299136</c:v>
                </c:pt>
                <c:pt idx="107">
                  <c:v>109823281.299136</c:v>
                </c:pt>
                <c:pt idx="108">
                  <c:v>109823281.299136</c:v>
                </c:pt>
                <c:pt idx="109">
                  <c:v>109823281.299136</c:v>
                </c:pt>
                <c:pt idx="110">
                  <c:v>109823281.299136</c:v>
                </c:pt>
                <c:pt idx="111">
                  <c:v>109823281.299136</c:v>
                </c:pt>
                <c:pt idx="112">
                  <c:v>109823281.299136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4C02-8004-DC0F0C75D110}"/>
            </c:ext>
          </c:extLst>
        </c:ser>
        <c:ser>
          <c:idx val="7"/>
          <c:order val="7"/>
          <c:tx>
            <c:strRef>
              <c:f>uc_73!$J$3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uc_73!$J$4:$J$120</c:f>
              <c:numCache>
                <c:formatCode>General</c:formatCode>
                <c:ptCount val="117"/>
                <c:pt idx="113">
                  <c:v>109830000</c:v>
                </c:pt>
                <c:pt idx="114">
                  <c:v>109830000</c:v>
                </c:pt>
                <c:pt idx="115">
                  <c:v>109821000</c:v>
                </c:pt>
                <c:pt idx="116">
                  <c:v>109818000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C02-8004-DC0F0C7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504"/>
        <c:axId val="534254520"/>
      </c:scatterChart>
      <c:valAx>
        <c:axId val="534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4520"/>
        <c:crosses val="autoZero"/>
        <c:crossBetween val="midCat"/>
      </c:valAx>
      <c:valAx>
        <c:axId val="534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33532233440985"/>
          <c:y val="9.5311727338430519E-2"/>
          <c:w val="0.60953781634228488"/>
          <c:h val="0.76641332876868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uc_74!$C$2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uc_74!$C$3:$C$133</c:f>
              <c:numCache>
                <c:formatCode>General</c:formatCode>
                <c:ptCount val="131"/>
                <c:pt idx="0">
                  <c:v>130936027.012731</c:v>
                </c:pt>
                <c:pt idx="1">
                  <c:v>130930840.070915</c:v>
                </c:pt>
                <c:pt idx="2">
                  <c:v>130922930.070915</c:v>
                </c:pt>
                <c:pt idx="3">
                  <c:v>130918975.649924</c:v>
                </c:pt>
                <c:pt idx="4">
                  <c:v>130907185.649922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FA-A5CE-C5E0044BD3E7}"/>
            </c:ext>
          </c:extLst>
        </c:ser>
        <c:ser>
          <c:idx val="1"/>
          <c:order val="1"/>
          <c:tx>
            <c:strRef>
              <c:f>uc_74!$D$2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uc_74!$D$3:$D$133</c:f>
              <c:numCache>
                <c:formatCode>General</c:formatCode>
                <c:ptCount val="131"/>
                <c:pt idx="5">
                  <c:v>130936027.012731</c:v>
                </c:pt>
                <c:pt idx="6">
                  <c:v>130930840.070915</c:v>
                </c:pt>
                <c:pt idx="7">
                  <c:v>130925279.65523601</c:v>
                </c:pt>
                <c:pt idx="8">
                  <c:v>130920175.855235</c:v>
                </c:pt>
                <c:pt idx="9">
                  <c:v>130920175.85525601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FFA-A5CE-C5E0044BD3E7}"/>
            </c:ext>
          </c:extLst>
        </c:ser>
        <c:ser>
          <c:idx val="2"/>
          <c:order val="2"/>
          <c:tx>
            <c:strRef>
              <c:f>uc_74!$E$2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uc_74!$E$3:$E$133</c:f>
              <c:numCache>
                <c:formatCode>General</c:formatCode>
                <c:ptCount val="131"/>
                <c:pt idx="128">
                  <c:v>130925000</c:v>
                </c:pt>
                <c:pt idx="129">
                  <c:v>130909000</c:v>
                </c:pt>
                <c:pt idx="130">
                  <c:v>130907000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FFA-A5CE-C5E0044BD3E7}"/>
            </c:ext>
          </c:extLst>
        </c:ser>
        <c:ser>
          <c:idx val="3"/>
          <c:order val="3"/>
          <c:tx>
            <c:strRef>
              <c:f>uc_74!$F$2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uc_74!$F$3:$F$133</c:f>
              <c:numCache>
                <c:formatCode>General</c:formatCode>
                <c:ptCount val="131"/>
                <c:pt idx="40">
                  <c:v>130936027.012731</c:v>
                </c:pt>
                <c:pt idx="41">
                  <c:v>130925131.52804001</c:v>
                </c:pt>
                <c:pt idx="42">
                  <c:v>130923834.826774</c:v>
                </c:pt>
                <c:pt idx="43">
                  <c:v>130923300.14997301</c:v>
                </c:pt>
                <c:pt idx="44">
                  <c:v>130922924.749962</c:v>
                </c:pt>
                <c:pt idx="45">
                  <c:v>130922740.851897</c:v>
                </c:pt>
                <c:pt idx="46">
                  <c:v>130922735.251884</c:v>
                </c:pt>
                <c:pt idx="47">
                  <c:v>130922213.451886</c:v>
                </c:pt>
                <c:pt idx="48">
                  <c:v>130922195.947575</c:v>
                </c:pt>
                <c:pt idx="50">
                  <c:v>130922092.325647</c:v>
                </c:pt>
                <c:pt idx="51">
                  <c:v>130921956.661336</c:v>
                </c:pt>
                <c:pt idx="53">
                  <c:v>130921363.061332</c:v>
                </c:pt>
                <c:pt idx="54">
                  <c:v>130921355.664364</c:v>
                </c:pt>
                <c:pt idx="57">
                  <c:v>130921355.66435599</c:v>
                </c:pt>
                <c:pt idx="58">
                  <c:v>130914565.664371</c:v>
                </c:pt>
                <c:pt idx="60">
                  <c:v>130914565.664361</c:v>
                </c:pt>
                <c:pt idx="62">
                  <c:v>130914565.664369</c:v>
                </c:pt>
                <c:pt idx="63">
                  <c:v>130914532.66436</c:v>
                </c:pt>
                <c:pt idx="64">
                  <c:v>130914511.28628001</c:v>
                </c:pt>
                <c:pt idx="66">
                  <c:v>130914501.52931701</c:v>
                </c:pt>
                <c:pt idx="68">
                  <c:v>130914501.52931599</c:v>
                </c:pt>
                <c:pt idx="69">
                  <c:v>130914501.52933</c:v>
                </c:pt>
                <c:pt idx="71">
                  <c:v>130914397.907409</c:v>
                </c:pt>
                <c:pt idx="72">
                  <c:v>130913980.243093</c:v>
                </c:pt>
                <c:pt idx="73">
                  <c:v>130913980.243072</c:v>
                </c:pt>
                <c:pt idx="75">
                  <c:v>130913980.243083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81D-A611-A651ED7C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688"/>
        <c:axId val="493185032"/>
      </c:scatterChart>
      <c:valAx>
        <c:axId val="4931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032"/>
        <c:crosses val="autoZero"/>
        <c:crossBetween val="midCat"/>
      </c:valAx>
      <c:valAx>
        <c:axId val="49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uc_75!$C$5:$C$107</c:f>
              <c:numCache>
                <c:formatCode>General</c:formatCode>
                <c:ptCount val="103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792-BFCE-5F75864735E3}"/>
            </c:ext>
          </c:extLst>
        </c:ser>
        <c:ser>
          <c:idx val="1"/>
          <c:order val="1"/>
          <c:tx>
            <c:strRef>
              <c:f>uc_75!$D$4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uc_75!$D$5:$D$107</c:f>
              <c:numCache>
                <c:formatCode>General</c:formatCode>
                <c:ptCount val="103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792-BFCE-5F75864735E3}"/>
            </c:ext>
          </c:extLst>
        </c:ser>
        <c:ser>
          <c:idx val="2"/>
          <c:order val="2"/>
          <c:tx>
            <c:strRef>
              <c:f>uc_75!$E$4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uc_75!$E$5:$E$107</c:f>
              <c:numCache>
                <c:formatCode>General</c:formatCode>
                <c:ptCount val="103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792-BFCE-5F75864735E3}"/>
            </c:ext>
          </c:extLst>
        </c:ser>
        <c:ser>
          <c:idx val="4"/>
          <c:order val="3"/>
          <c:tx>
            <c:strRef>
              <c:f>uc_75!$G$4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uc_75!$G$5:$G$107</c:f>
              <c:numCache>
                <c:formatCode>General</c:formatCode>
                <c:ptCount val="103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2D0-AA14-591EE16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41328"/>
        <c:axId val="631939688"/>
      </c:scatterChart>
      <c:valAx>
        <c:axId val="6319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688"/>
        <c:crosses val="autoZero"/>
        <c:crossBetween val="midCat"/>
      </c:valAx>
      <c:valAx>
        <c:axId val="631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uc_75!$B$5:$B$110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uc_75!$C$5:$C$110</c:f>
              <c:numCache>
                <c:formatCode>General</c:formatCode>
                <c:ptCount val="106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8-45DD-B16B-9620B16F8114}"/>
            </c:ext>
          </c:extLst>
        </c:ser>
        <c:ser>
          <c:idx val="1"/>
          <c:order val="1"/>
          <c:tx>
            <c:strRef>
              <c:f>uc_75!$D$4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uc_75!$B$5:$B$110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uc_75!$D$5:$D$110</c:f>
              <c:numCache>
                <c:formatCode>General</c:formatCode>
                <c:ptCount val="106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45DD-B16B-9620B16F8114}"/>
            </c:ext>
          </c:extLst>
        </c:ser>
        <c:ser>
          <c:idx val="2"/>
          <c:order val="2"/>
          <c:tx>
            <c:strRef>
              <c:f>uc_75!$E$4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uc_75!$B$5:$B$110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uc_75!$E$5:$E$110</c:f>
              <c:numCache>
                <c:formatCode>General</c:formatCode>
                <c:ptCount val="106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8-45DD-B16B-9620B16F8114}"/>
            </c:ext>
          </c:extLst>
        </c:ser>
        <c:ser>
          <c:idx val="3"/>
          <c:order val="3"/>
          <c:tx>
            <c:strRef>
              <c:f>uc_75!$F$4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uc_75!$B$5:$B$110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uc_75!$F$5:$F$110</c:f>
              <c:numCache>
                <c:formatCode>General</c:formatCode>
                <c:ptCount val="106"/>
                <c:pt idx="13">
                  <c:v>112903701.544045</c:v>
                </c:pt>
                <c:pt idx="14">
                  <c:v>112900400.982403</c:v>
                </c:pt>
                <c:pt idx="15">
                  <c:v>112899930.982407</c:v>
                </c:pt>
                <c:pt idx="16">
                  <c:v>112899266.371289</c:v>
                </c:pt>
                <c:pt idx="17">
                  <c:v>112899260.77128699</c:v>
                </c:pt>
                <c:pt idx="18">
                  <c:v>112899260.77128699</c:v>
                </c:pt>
                <c:pt idx="19">
                  <c:v>112898384.57129399</c:v>
                </c:pt>
                <c:pt idx="20">
                  <c:v>112898351.49129</c:v>
                </c:pt>
                <c:pt idx="21">
                  <c:v>112898351.49128699</c:v>
                </c:pt>
                <c:pt idx="22">
                  <c:v>112897442.29129399</c:v>
                </c:pt>
                <c:pt idx="23">
                  <c:v>112897359.973731</c:v>
                </c:pt>
                <c:pt idx="24">
                  <c:v>112897359.973727</c:v>
                </c:pt>
                <c:pt idx="25">
                  <c:v>112896450.773734</c:v>
                </c:pt>
                <c:pt idx="26">
                  <c:v>112896368.456172</c:v>
                </c:pt>
                <c:pt idx="27">
                  <c:v>112896368.456167</c:v>
                </c:pt>
                <c:pt idx="28">
                  <c:v>112895459.256174</c:v>
                </c:pt>
                <c:pt idx="29">
                  <c:v>112895432.61617</c:v>
                </c:pt>
                <c:pt idx="32">
                  <c:v>112894328.68640301</c:v>
                </c:pt>
                <c:pt idx="33">
                  <c:v>112894328.686413</c:v>
                </c:pt>
                <c:pt idx="34">
                  <c:v>112895268.3</c:v>
                </c:pt>
                <c:pt idx="35">
                  <c:v>112895104.90000001</c:v>
                </c:pt>
                <c:pt idx="36">
                  <c:v>112895104.90000001</c:v>
                </c:pt>
                <c:pt idx="37">
                  <c:v>112895104.90000001</c:v>
                </c:pt>
                <c:pt idx="38">
                  <c:v>112895104.90000001</c:v>
                </c:pt>
                <c:pt idx="39">
                  <c:v>112895104.90000001</c:v>
                </c:pt>
                <c:pt idx="40">
                  <c:v>112895104.90000001</c:v>
                </c:pt>
                <c:pt idx="41">
                  <c:v>112895104.90000001</c:v>
                </c:pt>
                <c:pt idx="42">
                  <c:v>112895104.90000001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38-45DD-B16B-9620B16F8114}"/>
            </c:ext>
          </c:extLst>
        </c:ser>
        <c:ser>
          <c:idx val="4"/>
          <c:order val="4"/>
          <c:tx>
            <c:strRef>
              <c:f>uc_75!$G$4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uc_75!$B$5:$B$110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uc_75!$G$5:$G$110</c:f>
              <c:numCache>
                <c:formatCode>General</c:formatCode>
                <c:ptCount val="106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38-45DD-B16B-9620B16F8114}"/>
            </c:ext>
          </c:extLst>
        </c:ser>
        <c:ser>
          <c:idx val="5"/>
          <c:order val="5"/>
          <c:tx>
            <c:strRef>
              <c:f>uc_75!$H$4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uc_75!$B$5:$B$110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uc_75!$H$5:$H$110</c:f>
              <c:numCache>
                <c:formatCode>General</c:formatCode>
                <c:ptCount val="106"/>
                <c:pt idx="83">
                  <c:v>112903701.544045</c:v>
                </c:pt>
                <c:pt idx="84">
                  <c:v>112901827.54809</c:v>
                </c:pt>
                <c:pt idx="85">
                  <c:v>112896827.548087</c:v>
                </c:pt>
                <c:pt idx="86">
                  <c:v>112888197.54809</c:v>
                </c:pt>
                <c:pt idx="87">
                  <c:v>112887070.828088</c:v>
                </c:pt>
                <c:pt idx="88">
                  <c:v>112886871.65033001</c:v>
                </c:pt>
                <c:pt idx="89">
                  <c:v>112886871.650344</c:v>
                </c:pt>
                <c:pt idx="90">
                  <c:v>112886871.650344</c:v>
                </c:pt>
                <c:pt idx="91">
                  <c:v>112886871.650344</c:v>
                </c:pt>
                <c:pt idx="92">
                  <c:v>112886871.650344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38-45DD-B16B-9620B16F8114}"/>
            </c:ext>
          </c:extLst>
        </c:ser>
        <c:ser>
          <c:idx val="6"/>
          <c:order val="6"/>
          <c:tx>
            <c:strRef>
              <c:f>uc_75!$I$4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uc_75!$B$5:$B$110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uc_75!$I$5:$I$110</c:f>
              <c:numCache>
                <c:formatCode>General</c:formatCode>
                <c:ptCount val="106"/>
                <c:pt idx="93">
                  <c:v>112903701.544045</c:v>
                </c:pt>
                <c:pt idx="94">
                  <c:v>112900857.548089</c:v>
                </c:pt>
                <c:pt idx="95">
                  <c:v>112900857.548104</c:v>
                </c:pt>
                <c:pt idx="96">
                  <c:v>112900857.548104</c:v>
                </c:pt>
                <c:pt idx="97">
                  <c:v>112900857.548104</c:v>
                </c:pt>
                <c:pt idx="98">
                  <c:v>112900857.548104</c:v>
                </c:pt>
                <c:pt idx="99">
                  <c:v>112900857.548104</c:v>
                </c:pt>
                <c:pt idx="100">
                  <c:v>112900857.548104</c:v>
                </c:pt>
                <c:pt idx="101">
                  <c:v>112900857.548104</c:v>
                </c:pt>
                <c:pt idx="102">
                  <c:v>112900857.548104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38-45DD-B16B-9620B16F8114}"/>
            </c:ext>
          </c:extLst>
        </c:ser>
        <c:ser>
          <c:idx val="7"/>
          <c:order val="7"/>
          <c:tx>
            <c:strRef>
              <c:f>uc_75!$J$4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uc_75!$B$5:$B$110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uc_75!$J$5:$J$110</c:f>
              <c:numCache>
                <c:formatCode>General</c:formatCode>
                <c:ptCount val="106"/>
                <c:pt idx="103">
                  <c:v>112884000</c:v>
                </c:pt>
                <c:pt idx="104">
                  <c:v>112879000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38-45DD-B16B-9620B16F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73560"/>
        <c:axId val="548270280"/>
      </c:scatterChart>
      <c:valAx>
        <c:axId val="54827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280"/>
        <c:crosses val="autoZero"/>
        <c:crossBetween val="midCat"/>
      </c:valAx>
      <c:valAx>
        <c:axId val="5482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uc_76!$B$1:$B$169</c:f>
              <c:numCache>
                <c:formatCode>General</c:formatCode>
                <c:ptCount val="169"/>
                <c:pt idx="4">
                  <c:v>0</c:v>
                </c:pt>
                <c:pt idx="5">
                  <c:v>26000</c:v>
                </c:pt>
                <c:pt idx="6">
                  <c:v>29256</c:v>
                </c:pt>
                <c:pt idx="7">
                  <c:v>65000</c:v>
                </c:pt>
                <c:pt idx="8">
                  <c:v>1777.86120057106</c:v>
                </c:pt>
                <c:pt idx="9">
                  <c:v>3387.6</c:v>
                </c:pt>
                <c:pt idx="10">
                  <c:v>5003</c:v>
                </c:pt>
                <c:pt idx="11">
                  <c:v>6619.6</c:v>
                </c:pt>
                <c:pt idx="12">
                  <c:v>7117.1</c:v>
                </c:pt>
                <c:pt idx="13">
                  <c:v>1777.86120057106</c:v>
                </c:pt>
                <c:pt idx="14">
                  <c:v>3398</c:v>
                </c:pt>
                <c:pt idx="15">
                  <c:v>5015.8999999999996</c:v>
                </c:pt>
                <c:pt idx="16">
                  <c:v>6632.7</c:v>
                </c:pt>
                <c:pt idx="17">
                  <c:v>7118.4</c:v>
                </c:pt>
                <c:pt idx="18">
                  <c:v>1777.8612020015701</c:v>
                </c:pt>
                <c:pt idx="19">
                  <c:v>2051.6</c:v>
                </c:pt>
                <c:pt idx="20">
                  <c:v>2177.9</c:v>
                </c:pt>
                <c:pt idx="21">
                  <c:v>2302.1</c:v>
                </c:pt>
                <c:pt idx="22">
                  <c:v>2436.8000000000002</c:v>
                </c:pt>
                <c:pt idx="23">
                  <c:v>2565.5</c:v>
                </c:pt>
                <c:pt idx="24">
                  <c:v>2706.3</c:v>
                </c:pt>
                <c:pt idx="25">
                  <c:v>2822.5</c:v>
                </c:pt>
                <c:pt idx="26">
                  <c:v>2957.2</c:v>
                </c:pt>
                <c:pt idx="27">
                  <c:v>3097.3</c:v>
                </c:pt>
                <c:pt idx="28">
                  <c:v>3244.2</c:v>
                </c:pt>
                <c:pt idx="29">
                  <c:v>3385.4</c:v>
                </c:pt>
                <c:pt idx="30">
                  <c:v>3514.3</c:v>
                </c:pt>
                <c:pt idx="31">
                  <c:v>3644.5</c:v>
                </c:pt>
                <c:pt idx="32">
                  <c:v>3878.7</c:v>
                </c:pt>
                <c:pt idx="33">
                  <c:v>4007.2</c:v>
                </c:pt>
                <c:pt idx="34">
                  <c:v>4137.8</c:v>
                </c:pt>
                <c:pt idx="35">
                  <c:v>4267.3999999999996</c:v>
                </c:pt>
                <c:pt idx="36">
                  <c:v>4398</c:v>
                </c:pt>
                <c:pt idx="37">
                  <c:v>4569.2</c:v>
                </c:pt>
                <c:pt idx="38">
                  <c:v>4703.3999999999996</c:v>
                </c:pt>
                <c:pt idx="39">
                  <c:v>4834.2</c:v>
                </c:pt>
                <c:pt idx="40">
                  <c:v>4964.5</c:v>
                </c:pt>
                <c:pt idx="41">
                  <c:v>5095.3</c:v>
                </c:pt>
                <c:pt idx="42">
                  <c:v>5226.1000000000004</c:v>
                </c:pt>
                <c:pt idx="43">
                  <c:v>5344.5</c:v>
                </c:pt>
                <c:pt idx="44">
                  <c:v>5472.1</c:v>
                </c:pt>
                <c:pt idx="45">
                  <c:v>5603.9</c:v>
                </c:pt>
                <c:pt idx="46">
                  <c:v>5734.4</c:v>
                </c:pt>
                <c:pt idx="47">
                  <c:v>5853.7</c:v>
                </c:pt>
                <c:pt idx="48">
                  <c:v>6152.2</c:v>
                </c:pt>
                <c:pt idx="49">
                  <c:v>6282.9</c:v>
                </c:pt>
                <c:pt idx="50">
                  <c:v>6414.7</c:v>
                </c:pt>
                <c:pt idx="51">
                  <c:v>6558.5</c:v>
                </c:pt>
                <c:pt idx="52">
                  <c:v>6681.8</c:v>
                </c:pt>
                <c:pt idx="53">
                  <c:v>6818.6</c:v>
                </c:pt>
                <c:pt idx="54">
                  <c:v>6969.6</c:v>
                </c:pt>
                <c:pt idx="55">
                  <c:v>7093.3</c:v>
                </c:pt>
                <c:pt idx="56">
                  <c:v>3011.8</c:v>
                </c:pt>
                <c:pt idx="57">
                  <c:v>4374</c:v>
                </c:pt>
                <c:pt idx="58">
                  <c:v>4506.6000000000004</c:v>
                </c:pt>
                <c:pt idx="59">
                  <c:v>5099</c:v>
                </c:pt>
                <c:pt idx="60">
                  <c:v>5364</c:v>
                </c:pt>
                <c:pt idx="61">
                  <c:v>6330</c:v>
                </c:pt>
                <c:pt idx="62">
                  <c:v>1777.86120057106</c:v>
                </c:pt>
                <c:pt idx="63">
                  <c:v>2382.3000000000002</c:v>
                </c:pt>
                <c:pt idx="64">
                  <c:v>2992.9</c:v>
                </c:pt>
                <c:pt idx="65">
                  <c:v>3605.1</c:v>
                </c:pt>
                <c:pt idx="66">
                  <c:v>4219.3999999999996</c:v>
                </c:pt>
                <c:pt idx="67">
                  <c:v>4835.3</c:v>
                </c:pt>
                <c:pt idx="68">
                  <c:v>5452.6</c:v>
                </c:pt>
                <c:pt idx="69">
                  <c:v>6071.9</c:v>
                </c:pt>
                <c:pt idx="70">
                  <c:v>6692.5</c:v>
                </c:pt>
                <c:pt idx="71">
                  <c:v>7120.7</c:v>
                </c:pt>
                <c:pt idx="72">
                  <c:v>1777.86120057106</c:v>
                </c:pt>
                <c:pt idx="73">
                  <c:v>2397.8000000000002</c:v>
                </c:pt>
                <c:pt idx="74">
                  <c:v>3018</c:v>
                </c:pt>
                <c:pt idx="75">
                  <c:v>3636.5</c:v>
                </c:pt>
                <c:pt idx="76">
                  <c:v>4255</c:v>
                </c:pt>
                <c:pt idx="77">
                  <c:v>4873.8</c:v>
                </c:pt>
                <c:pt idx="78">
                  <c:v>5493</c:v>
                </c:pt>
                <c:pt idx="79">
                  <c:v>6113</c:v>
                </c:pt>
                <c:pt idx="80">
                  <c:v>6733.5</c:v>
                </c:pt>
                <c:pt idx="81">
                  <c:v>7120.3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00B-AA9F-32291990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95768"/>
        <c:axId val="584097736"/>
      </c:lineChart>
      <c:catAx>
        <c:axId val="5840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736"/>
        <c:crosses val="autoZero"/>
        <c:auto val="1"/>
        <c:lblAlgn val="ctr"/>
        <c:lblOffset val="100"/>
        <c:noMultiLvlLbl val="0"/>
      </c:catAx>
      <c:valAx>
        <c:axId val="584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uc_76!$B$6:$B$82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uc_76!$C$6:$C$82</c:f>
              <c:numCache>
                <c:formatCode>General</c:formatCode>
                <c:ptCount val="77"/>
                <c:pt idx="0">
                  <c:v>126790000</c:v>
                </c:pt>
                <c:pt idx="1">
                  <c:v>126786000</c:v>
                </c:pt>
                <c:pt idx="2">
                  <c:v>126785000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6FF-8AA4-C9BE6C221C6C}"/>
            </c:ext>
          </c:extLst>
        </c:ser>
        <c:ser>
          <c:idx val="1"/>
          <c:order val="1"/>
          <c:tx>
            <c:strRef>
              <c:f>uc_76!$D$5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uc_76!$B$6:$B$82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uc_76!$D$6:$D$82</c:f>
              <c:numCache>
                <c:formatCode>General</c:formatCode>
                <c:ptCount val="77"/>
                <c:pt idx="3">
                  <c:v>126813715.084444</c:v>
                </c:pt>
                <c:pt idx="4">
                  <c:v>126803528.04810899</c:v>
                </c:pt>
                <c:pt idx="5">
                  <c:v>126798528.048108</c:v>
                </c:pt>
                <c:pt idx="6">
                  <c:v>126798528.04812799</c:v>
                </c:pt>
                <c:pt idx="7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E82-9018-5572728164E0}"/>
            </c:ext>
          </c:extLst>
        </c:ser>
        <c:ser>
          <c:idx val="2"/>
          <c:order val="2"/>
          <c:tx>
            <c:strRef>
              <c:f>uc_76!$E$5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uc_76!$B$6:$B$82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uc_76!$E$6:$E$82</c:f>
              <c:numCache>
                <c:formatCode>General</c:formatCode>
                <c:ptCount val="77"/>
                <c:pt idx="8">
                  <c:v>126813715.084444</c:v>
                </c:pt>
                <c:pt idx="9">
                  <c:v>126806378.048107</c:v>
                </c:pt>
                <c:pt idx="10">
                  <c:v>126803528.048107</c:v>
                </c:pt>
                <c:pt idx="11">
                  <c:v>126798528.048108</c:v>
                </c:pt>
                <c:pt idx="12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E82-9018-5572728164E0}"/>
            </c:ext>
          </c:extLst>
        </c:ser>
        <c:ser>
          <c:idx val="3"/>
          <c:order val="3"/>
          <c:tx>
            <c:strRef>
              <c:f>uc_76!$F$5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uc_76!$B$6:$B$82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uc_76!$F$6:$F$82</c:f>
              <c:numCache>
                <c:formatCode>General</c:formatCode>
                <c:ptCount val="77"/>
                <c:pt idx="13">
                  <c:v>126813715.084444</c:v>
                </c:pt>
                <c:pt idx="14">
                  <c:v>126805538.086053</c:v>
                </c:pt>
                <c:pt idx="15">
                  <c:v>126805382.886052</c:v>
                </c:pt>
                <c:pt idx="16">
                  <c:v>126803555.719247</c:v>
                </c:pt>
                <c:pt idx="17">
                  <c:v>126803555.71924999</c:v>
                </c:pt>
                <c:pt idx="18">
                  <c:v>126803537.738922</c:v>
                </c:pt>
                <c:pt idx="19">
                  <c:v>126801467.93933301</c:v>
                </c:pt>
                <c:pt idx="21">
                  <c:v>126799003.75941201</c:v>
                </c:pt>
                <c:pt idx="22">
                  <c:v>126799003.759404</c:v>
                </c:pt>
                <c:pt idx="23">
                  <c:v>126798695.392608</c:v>
                </c:pt>
                <c:pt idx="24">
                  <c:v>126798695.392607</c:v>
                </c:pt>
                <c:pt idx="25">
                  <c:v>126798695.39259499</c:v>
                </c:pt>
                <c:pt idx="26">
                  <c:v>126798695.392598</c:v>
                </c:pt>
                <c:pt idx="27">
                  <c:v>126798505.39260601</c:v>
                </c:pt>
                <c:pt idx="28">
                  <c:v>126798505.392599</c:v>
                </c:pt>
                <c:pt idx="29">
                  <c:v>126798505.392608</c:v>
                </c:pt>
                <c:pt idx="30">
                  <c:v>126798505.39259499</c:v>
                </c:pt>
                <c:pt idx="31">
                  <c:v>126798505.392599</c:v>
                </c:pt>
                <c:pt idx="32">
                  <c:v>126798505.39260501</c:v>
                </c:pt>
                <c:pt idx="33">
                  <c:v>126797320.773158</c:v>
                </c:pt>
                <c:pt idx="34">
                  <c:v>126797320.77317201</c:v>
                </c:pt>
                <c:pt idx="35">
                  <c:v>126797320.773158</c:v>
                </c:pt>
                <c:pt idx="36">
                  <c:v>126796386.77316099</c:v>
                </c:pt>
                <c:pt idx="37">
                  <c:v>126796207.966846</c:v>
                </c:pt>
                <c:pt idx="40">
                  <c:v>126796207.966849</c:v>
                </c:pt>
                <c:pt idx="41">
                  <c:v>126796207.966847</c:v>
                </c:pt>
                <c:pt idx="43">
                  <c:v>126796207.96684401</c:v>
                </c:pt>
                <c:pt idx="44">
                  <c:v>126796137.76684301</c:v>
                </c:pt>
                <c:pt idx="45">
                  <c:v>126795933.37315901</c:v>
                </c:pt>
                <c:pt idx="46">
                  <c:v>126795933.373162</c:v>
                </c:pt>
                <c:pt idx="48">
                  <c:v>126795933.373164</c:v>
                </c:pt>
                <c:pt idx="49">
                  <c:v>126795933.373162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F74-A211-40E2A11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3480"/>
        <c:axId val="722045120"/>
      </c:scatterChart>
      <c:valAx>
        <c:axId val="722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5120"/>
        <c:crosses val="autoZero"/>
        <c:crossBetween val="midCat"/>
      </c:valAx>
      <c:valAx>
        <c:axId val="722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uc_77!$C$3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uc_77!$B$4:$B$60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uc_77!$C$4:$C$60</c:f>
              <c:numCache>
                <c:formatCode>General</c:formatCode>
                <c:ptCount val="57"/>
                <c:pt idx="0">
                  <c:v>128021854.99607199</c:v>
                </c:pt>
                <c:pt idx="1">
                  <c:v>127994551.61181401</c:v>
                </c:pt>
                <c:pt idx="2">
                  <c:v>127977772.36181401</c:v>
                </c:pt>
                <c:pt idx="3">
                  <c:v>127961902.528337</c:v>
                </c:pt>
                <c:pt idx="4">
                  <c:v>127961268.108777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168-8D06-25E738116DDD}"/>
            </c:ext>
          </c:extLst>
        </c:ser>
        <c:ser>
          <c:idx val="1"/>
          <c:order val="1"/>
          <c:tx>
            <c:strRef>
              <c:f>uc_77!$D$3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uc_77!$B$4:$B$60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uc_77!$D$4:$D$60</c:f>
              <c:numCache>
                <c:formatCode>General</c:formatCode>
                <c:ptCount val="57"/>
                <c:pt idx="5">
                  <c:v>128021854.99607199</c:v>
                </c:pt>
                <c:pt idx="6">
                  <c:v>127994712.11181401</c:v>
                </c:pt>
                <c:pt idx="7">
                  <c:v>127977998.711814</c:v>
                </c:pt>
                <c:pt idx="8">
                  <c:v>127962003.25877699</c:v>
                </c:pt>
                <c:pt idx="9">
                  <c:v>127961242.028337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7-4168-8D06-25E738116DDD}"/>
            </c:ext>
          </c:extLst>
        </c:ser>
        <c:ser>
          <c:idx val="2"/>
          <c:order val="2"/>
          <c:tx>
            <c:strRef>
              <c:f>uc_77!$E$3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uc_77!$B$4:$B$60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uc_77!$E$4:$E$60</c:f>
              <c:numCache>
                <c:formatCode>General</c:formatCode>
                <c:ptCount val="57"/>
                <c:pt idx="56" formatCode="0.00E+00">
                  <c:v>127945000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65E-AA44-6F0D249EF1E7}"/>
            </c:ext>
          </c:extLst>
        </c:ser>
        <c:ser>
          <c:idx val="3"/>
          <c:order val="3"/>
          <c:tx>
            <c:strRef>
              <c:f>uc_77!$F$3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uc_77!$B$4:$B$60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uc_77!$F$4:$F$60</c:f>
              <c:numCache>
                <c:formatCode>General</c:formatCode>
                <c:ptCount val="57"/>
                <c:pt idx="10">
                  <c:v>128021854.99607199</c:v>
                </c:pt>
                <c:pt idx="11">
                  <c:v>127972037.017627</c:v>
                </c:pt>
                <c:pt idx="12">
                  <c:v>127971800.417605</c:v>
                </c:pt>
                <c:pt idx="13">
                  <c:v>127971800.41760001</c:v>
                </c:pt>
                <c:pt idx="14">
                  <c:v>127971800.41759101</c:v>
                </c:pt>
                <c:pt idx="15">
                  <c:v>127971679.03479899</c:v>
                </c:pt>
                <c:pt idx="17">
                  <c:v>127971633.43480401</c:v>
                </c:pt>
                <c:pt idx="18">
                  <c:v>127971633.434802</c:v>
                </c:pt>
                <c:pt idx="20">
                  <c:v>127971621.434808</c:v>
                </c:pt>
                <c:pt idx="21">
                  <c:v>127971621.43479601</c:v>
                </c:pt>
                <c:pt idx="22">
                  <c:v>127971621.434802</c:v>
                </c:pt>
                <c:pt idx="23">
                  <c:v>127971170.214885</c:v>
                </c:pt>
                <c:pt idx="25">
                  <c:v>127971155.014883</c:v>
                </c:pt>
                <c:pt idx="26">
                  <c:v>127968160.11488301</c:v>
                </c:pt>
                <c:pt idx="27">
                  <c:v>127967099.364877</c:v>
                </c:pt>
                <c:pt idx="28">
                  <c:v>127965975.641525</c:v>
                </c:pt>
                <c:pt idx="30">
                  <c:v>127965812.241533</c:v>
                </c:pt>
                <c:pt idx="31">
                  <c:v>127965736.04152299</c:v>
                </c:pt>
                <c:pt idx="32">
                  <c:v>127965736.041521</c:v>
                </c:pt>
                <c:pt idx="33">
                  <c:v>127965431.24152499</c:v>
                </c:pt>
                <c:pt idx="35">
                  <c:v>127965431.241523</c:v>
                </c:pt>
                <c:pt idx="36">
                  <c:v>127965431.241531</c:v>
                </c:pt>
                <c:pt idx="37">
                  <c:v>127965431.24152599</c:v>
                </c:pt>
                <c:pt idx="38">
                  <c:v>127965431.24153</c:v>
                </c:pt>
                <c:pt idx="39">
                  <c:v>127965431.241524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620-B612-5C0CDAFB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9504"/>
        <c:axId val="670715888"/>
      </c:scatterChart>
      <c:valAx>
        <c:axId val="652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5888"/>
        <c:crosses val="autoZero"/>
        <c:crossBetween val="midCat"/>
      </c:valAx>
      <c:valAx>
        <c:axId val="670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test3!$H$12:$L$12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519042678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test3!$H$13:$L$13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518945792.89999998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40D8-83C9-A3C36A8BD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uc_78!$C$5:$C$62</c:f>
              <c:numCache>
                <c:formatCode>General</c:formatCode>
                <c:ptCount val="58"/>
                <c:pt idx="0">
                  <c:v>127415440.892968</c:v>
                </c:pt>
                <c:pt idx="1">
                  <c:v>127404676.23483001</c:v>
                </c:pt>
                <c:pt idx="2">
                  <c:v>127402225.23483001</c:v>
                </c:pt>
                <c:pt idx="3">
                  <c:v>127401780.886639</c:v>
                </c:pt>
                <c:pt idx="4">
                  <c:v>127401750.49757101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41C2-A5C3-582D2D0B2A07}"/>
            </c:ext>
          </c:extLst>
        </c:ser>
        <c:ser>
          <c:idx val="1"/>
          <c:order val="1"/>
          <c:tx>
            <c:strRef>
              <c:f>uc_78!$D$4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uc_78!$D$5:$D$62</c:f>
              <c:numCache>
                <c:formatCode>General</c:formatCode>
                <c:ptCount val="58"/>
                <c:pt idx="5">
                  <c:v>127415440.892968</c:v>
                </c:pt>
                <c:pt idx="6">
                  <c:v>127404526.23483001</c:v>
                </c:pt>
                <c:pt idx="7">
                  <c:v>127402792.030587</c:v>
                </c:pt>
                <c:pt idx="8">
                  <c:v>127402561.581788</c:v>
                </c:pt>
                <c:pt idx="9">
                  <c:v>127402561.581811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CFD-B7B5-79B65FFA846C}"/>
            </c:ext>
          </c:extLst>
        </c:ser>
        <c:ser>
          <c:idx val="2"/>
          <c:order val="2"/>
          <c:tx>
            <c:strRef>
              <c:f>uc_78!$E$4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uc_78!$E$5:$E$62</c:f>
              <c:numCache>
                <c:formatCode>General</c:formatCode>
                <c:ptCount val="58"/>
                <c:pt idx="10">
                  <c:v>127415440.892968</c:v>
                </c:pt>
                <c:pt idx="11">
                  <c:v>127411465.381643</c:v>
                </c:pt>
                <c:pt idx="12">
                  <c:v>127411248.21741299</c:v>
                </c:pt>
                <c:pt idx="13">
                  <c:v>127411038.181646</c:v>
                </c:pt>
                <c:pt idx="14">
                  <c:v>127410856.18165299</c:v>
                </c:pt>
                <c:pt idx="16">
                  <c:v>127410856.18165401</c:v>
                </c:pt>
                <c:pt idx="17">
                  <c:v>127410856.181647</c:v>
                </c:pt>
                <c:pt idx="18">
                  <c:v>127410856.181638</c:v>
                </c:pt>
                <c:pt idx="21">
                  <c:v>127410856.181651</c:v>
                </c:pt>
                <c:pt idx="22">
                  <c:v>127410856.181647</c:v>
                </c:pt>
                <c:pt idx="24">
                  <c:v>127410856.181648</c:v>
                </c:pt>
                <c:pt idx="25">
                  <c:v>127410856.181639</c:v>
                </c:pt>
                <c:pt idx="26">
                  <c:v>127410856.181646</c:v>
                </c:pt>
                <c:pt idx="28">
                  <c:v>127410186.181642</c:v>
                </c:pt>
                <c:pt idx="29">
                  <c:v>127410186.18164299</c:v>
                </c:pt>
                <c:pt idx="30">
                  <c:v>127410186.18164299</c:v>
                </c:pt>
                <c:pt idx="31">
                  <c:v>127410186.18163501</c:v>
                </c:pt>
                <c:pt idx="32">
                  <c:v>127410120.54771399</c:v>
                </c:pt>
                <c:pt idx="34">
                  <c:v>127410108.34772199</c:v>
                </c:pt>
                <c:pt idx="35">
                  <c:v>127410044.347727</c:v>
                </c:pt>
                <c:pt idx="36">
                  <c:v>127410044.347721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FD-B7B5-79B65FFA846C}"/>
            </c:ext>
          </c:extLst>
        </c:ser>
        <c:ser>
          <c:idx val="3"/>
          <c:order val="3"/>
          <c:tx>
            <c:strRef>
              <c:f>uc_78!$F$4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uc_78!$F$5:$F$62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C2F-B070-F50E975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76664"/>
        <c:axId val="665277976"/>
      </c:scatterChart>
      <c:valAx>
        <c:axId val="6652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7976"/>
        <c:crosses val="autoZero"/>
        <c:crossBetween val="midCat"/>
      </c:valAx>
      <c:valAx>
        <c:axId val="665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uc_79!$D$4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uc_79!$C$5:$C$48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uc_79!$D$5:$D$48</c:f>
              <c:numCache>
                <c:formatCode>General</c:formatCode>
                <c:ptCount val="44"/>
                <c:pt idx="0">
                  <c:v>130698780.45409299</c:v>
                </c:pt>
                <c:pt idx="1">
                  <c:v>130692773.586732</c:v>
                </c:pt>
                <c:pt idx="2">
                  <c:v>130692024.73793299</c:v>
                </c:pt>
                <c:pt idx="3">
                  <c:v>130692016.49755201</c:v>
                </c:pt>
                <c:pt idx="4">
                  <c:v>130692016.49755201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FCF-8236-59E1689BA195}"/>
            </c:ext>
          </c:extLst>
        </c:ser>
        <c:ser>
          <c:idx val="1"/>
          <c:order val="1"/>
          <c:tx>
            <c:strRef>
              <c:f>uc_79!$E$4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uc_79!$C$5:$C$48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uc_79!$E$5:$E$48</c:f>
              <c:numCache>
                <c:formatCode>General</c:formatCode>
                <c:ptCount val="44"/>
                <c:pt idx="5">
                  <c:v>130698780.45409299</c:v>
                </c:pt>
                <c:pt idx="6">
                  <c:v>130691644.53896999</c:v>
                </c:pt>
                <c:pt idx="7">
                  <c:v>130691133.53897201</c:v>
                </c:pt>
                <c:pt idx="8">
                  <c:v>130691133.538992</c:v>
                </c:pt>
                <c:pt idx="9">
                  <c:v>130691133.538992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E27-8A88-4E2366135E0D}"/>
            </c:ext>
          </c:extLst>
        </c:ser>
        <c:ser>
          <c:idx val="2"/>
          <c:order val="2"/>
          <c:tx>
            <c:strRef>
              <c:f>uc_79!$F$4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uc_79!$C$5:$C$48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uc_79!$F$5:$F$48</c:f>
              <c:numCache>
                <c:formatCode>General</c:formatCode>
                <c:ptCount val="44"/>
                <c:pt idx="10">
                  <c:v>130698780.45409299</c:v>
                </c:pt>
                <c:pt idx="11">
                  <c:v>130696752.89737301</c:v>
                </c:pt>
                <c:pt idx="12">
                  <c:v>130695883.41739</c:v>
                </c:pt>
                <c:pt idx="13">
                  <c:v>130695883.417377</c:v>
                </c:pt>
                <c:pt idx="14">
                  <c:v>130695883.417386</c:v>
                </c:pt>
                <c:pt idx="15">
                  <c:v>130695390.190698</c:v>
                </c:pt>
                <c:pt idx="16">
                  <c:v>130695101.54706199</c:v>
                </c:pt>
                <c:pt idx="17">
                  <c:v>130694457.91191</c:v>
                </c:pt>
                <c:pt idx="18">
                  <c:v>130694194.11189701</c:v>
                </c:pt>
                <c:pt idx="19">
                  <c:v>130693861.312387</c:v>
                </c:pt>
                <c:pt idx="21">
                  <c:v>130693861.312389</c:v>
                </c:pt>
                <c:pt idx="22">
                  <c:v>130693810.253659</c:v>
                </c:pt>
                <c:pt idx="24">
                  <c:v>130693810.25366201</c:v>
                </c:pt>
                <c:pt idx="25">
                  <c:v>130693810.253663</c:v>
                </c:pt>
                <c:pt idx="27">
                  <c:v>130693810.253659</c:v>
                </c:pt>
                <c:pt idx="28">
                  <c:v>130693810.253664</c:v>
                </c:pt>
                <c:pt idx="29">
                  <c:v>130693810.253656</c:v>
                </c:pt>
                <c:pt idx="30">
                  <c:v>130693810.253657</c:v>
                </c:pt>
                <c:pt idx="31">
                  <c:v>130693810.25365201</c:v>
                </c:pt>
                <c:pt idx="35">
                  <c:v>130693124.773186</c:v>
                </c:pt>
                <c:pt idx="38">
                  <c:v>130693124.77318899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477E-AE24-9533004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9672"/>
        <c:axId val="546588688"/>
      </c:scatterChart>
      <c:valAx>
        <c:axId val="5465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688"/>
        <c:crosses val="autoZero"/>
        <c:crossBetween val="midCat"/>
      </c:valAx>
      <c:valAx>
        <c:axId val="546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uc_80!$C$4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uc_80!$B$5:$B$57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uc_80!$C$5:$C$57</c:f>
              <c:numCache>
                <c:formatCode>0.0</c:formatCode>
                <c:ptCount val="53"/>
                <c:pt idx="0">
                  <c:v>128113252.777448</c:v>
                </c:pt>
                <c:pt idx="1">
                  <c:v>128099817.297465</c:v>
                </c:pt>
                <c:pt idx="2">
                  <c:v>128096523.547425</c:v>
                </c:pt>
                <c:pt idx="3">
                  <c:v>128095480.98218399</c:v>
                </c:pt>
                <c:pt idx="4">
                  <c:v>128095480.98220401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C42-923A-703C0C52D93D}"/>
            </c:ext>
          </c:extLst>
        </c:ser>
        <c:ser>
          <c:idx val="1"/>
          <c:order val="1"/>
          <c:tx>
            <c:strRef>
              <c:f>uc_80!$D$4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uc_80!$B$5:$B$57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uc_80!$D$5:$D$57</c:f>
              <c:numCache>
                <c:formatCode>0.0</c:formatCode>
                <c:ptCount val="53"/>
                <c:pt idx="6">
                  <c:v>128113252.777448</c:v>
                </c:pt>
                <c:pt idx="7">
                  <c:v>128101325.89746501</c:v>
                </c:pt>
                <c:pt idx="8">
                  <c:v>128097632.303789</c:v>
                </c:pt>
                <c:pt idx="9">
                  <c:v>128096113.66234601</c:v>
                </c:pt>
                <c:pt idx="10">
                  <c:v>128096113.66236401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C42-923A-703C0C52D93D}"/>
            </c:ext>
          </c:extLst>
        </c:ser>
        <c:ser>
          <c:idx val="2"/>
          <c:order val="2"/>
          <c:tx>
            <c:strRef>
              <c:f>uc_80!$E$4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uc_80!$B$5:$B$57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uc_80!$E$5:$E$57</c:f>
              <c:numCache>
                <c:formatCode>0.0</c:formatCode>
                <c:ptCount val="53"/>
                <c:pt idx="11">
                  <c:v>128113252.777448</c:v>
                </c:pt>
                <c:pt idx="12">
                  <c:v>128102277.36855499</c:v>
                </c:pt>
                <c:pt idx="13">
                  <c:v>128101402.299273</c:v>
                </c:pt>
                <c:pt idx="14">
                  <c:v>128101072.84107099</c:v>
                </c:pt>
                <c:pt idx="15">
                  <c:v>128101010.866</c:v>
                </c:pt>
                <c:pt idx="16">
                  <c:v>128101010.865997</c:v>
                </c:pt>
                <c:pt idx="17">
                  <c:v>128101010.865991</c:v>
                </c:pt>
                <c:pt idx="18">
                  <c:v>128101010.86600301</c:v>
                </c:pt>
                <c:pt idx="19">
                  <c:v>128100971.745994</c:v>
                </c:pt>
                <c:pt idx="20">
                  <c:v>128100971.745986</c:v>
                </c:pt>
                <c:pt idx="21">
                  <c:v>128100953.945995</c:v>
                </c:pt>
                <c:pt idx="23">
                  <c:v>128100953.94599999</c:v>
                </c:pt>
                <c:pt idx="24">
                  <c:v>128100831.945999</c:v>
                </c:pt>
                <c:pt idx="26">
                  <c:v>128100831.945997</c:v>
                </c:pt>
                <c:pt idx="27">
                  <c:v>128100831.945999</c:v>
                </c:pt>
                <c:pt idx="28">
                  <c:v>128100831.94599099</c:v>
                </c:pt>
                <c:pt idx="29">
                  <c:v>128100831.945986</c:v>
                </c:pt>
                <c:pt idx="31">
                  <c:v>128100831.945996</c:v>
                </c:pt>
                <c:pt idx="32">
                  <c:v>128100791.94597</c:v>
                </c:pt>
                <c:pt idx="33">
                  <c:v>128100791.945988</c:v>
                </c:pt>
                <c:pt idx="34">
                  <c:v>128100791.945988</c:v>
                </c:pt>
                <c:pt idx="35">
                  <c:v>128100722.345989</c:v>
                </c:pt>
                <c:pt idx="37">
                  <c:v>128100715.745998</c:v>
                </c:pt>
                <c:pt idx="38">
                  <c:v>128100715.745988</c:v>
                </c:pt>
                <c:pt idx="40">
                  <c:v>128100672.545986</c:v>
                </c:pt>
                <c:pt idx="42">
                  <c:v>128100672.545986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F-4569-B24E-9B20D54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2976"/>
        <c:axId val="597680680"/>
      </c:scatterChart>
      <c:valAx>
        <c:axId val="59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680"/>
        <c:crosses val="autoZero"/>
        <c:crossBetween val="midCat"/>
      </c:valAx>
      <c:valAx>
        <c:axId val="597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sng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uc_92!$C$3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uc_92!$C$4:$C$46</c:f>
              <c:numCache>
                <c:formatCode>General</c:formatCode>
                <c:ptCount val="43"/>
                <c:pt idx="0">
                  <c:v>170290112.789022</c:v>
                </c:pt>
                <c:pt idx="1">
                  <c:v>170289957.98904499</c:v>
                </c:pt>
                <c:pt idx="2">
                  <c:v>170289957.98905399</c:v>
                </c:pt>
                <c:pt idx="3">
                  <c:v>170289957.98905399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BB8-AF75-41CEFAC9D12B}"/>
            </c:ext>
          </c:extLst>
        </c:ser>
        <c:ser>
          <c:idx val="1"/>
          <c:order val="1"/>
          <c:tx>
            <c:strRef>
              <c:f>uc_92!$D$3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uc_92!$D$4:$D$46</c:f>
              <c:numCache>
                <c:formatCode>General</c:formatCode>
                <c:ptCount val="43"/>
                <c:pt idx="4">
                  <c:v>170290112.789022</c:v>
                </c:pt>
                <c:pt idx="5">
                  <c:v>170289957.98904401</c:v>
                </c:pt>
                <c:pt idx="6">
                  <c:v>170289502.189044</c:v>
                </c:pt>
                <c:pt idx="7">
                  <c:v>170289464.18905401</c:v>
                </c:pt>
                <c:pt idx="8">
                  <c:v>170289464.18905401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6-4BB8-AF75-41CEFAC9D12B}"/>
            </c:ext>
          </c:extLst>
        </c:ser>
        <c:ser>
          <c:idx val="2"/>
          <c:order val="2"/>
          <c:tx>
            <c:strRef>
              <c:f>uc_92!$E$3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uc_92!$E$4:$E$46</c:f>
              <c:numCache>
                <c:formatCode>General</c:formatCode>
                <c:ptCount val="43"/>
                <c:pt idx="10">
                  <c:v>170290112.789022</c:v>
                </c:pt>
                <c:pt idx="16">
                  <c:v>170290055.588898</c:v>
                </c:pt>
                <c:pt idx="17">
                  <c:v>170289983.78888199</c:v>
                </c:pt>
                <c:pt idx="23">
                  <c:v>170289960.98888099</c:v>
                </c:pt>
                <c:pt idx="24">
                  <c:v>170289960.98890099</c:v>
                </c:pt>
                <c:pt idx="25">
                  <c:v>170289910.74729499</c:v>
                </c:pt>
                <c:pt idx="27">
                  <c:v>170289737.36649799</c:v>
                </c:pt>
                <c:pt idx="28">
                  <c:v>170289706.408099</c:v>
                </c:pt>
                <c:pt idx="30">
                  <c:v>170289706.40808001</c:v>
                </c:pt>
                <c:pt idx="31">
                  <c:v>170289706.40808001</c:v>
                </c:pt>
                <c:pt idx="32">
                  <c:v>170289706.40808001</c:v>
                </c:pt>
                <c:pt idx="33">
                  <c:v>170289706.40808001</c:v>
                </c:pt>
                <c:pt idx="34">
                  <c:v>170289706.40808001</c:v>
                </c:pt>
                <c:pt idx="35">
                  <c:v>170289706.40808001</c:v>
                </c:pt>
                <c:pt idx="36">
                  <c:v>170289706.40808001</c:v>
                </c:pt>
                <c:pt idx="37">
                  <c:v>170289706.40808001</c:v>
                </c:pt>
                <c:pt idx="38">
                  <c:v>170289706.40808001</c:v>
                </c:pt>
                <c:pt idx="39">
                  <c:v>170289706.40808001</c:v>
                </c:pt>
                <c:pt idx="40">
                  <c:v>170289706.40808001</c:v>
                </c:pt>
                <c:pt idx="41">
                  <c:v>170289706.40808001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BB8-AF75-41CEFAC9D12B}"/>
            </c:ext>
          </c:extLst>
        </c:ser>
        <c:ser>
          <c:idx val="3"/>
          <c:order val="3"/>
          <c:tx>
            <c:strRef>
              <c:f>uc_92!$F$3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uc_92!$F$4:$F$46</c:f>
              <c:numCache>
                <c:formatCode>General</c:formatCode>
                <c:ptCount val="43"/>
                <c:pt idx="42">
                  <c:v>170288000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C52-B261-0D49224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2912"/>
        <c:axId val="694494264"/>
      </c:scatterChart>
      <c:valAx>
        <c:axId val="695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4264"/>
        <c:crosses val="autoZero"/>
        <c:crossBetween val="midCat"/>
      </c:valAx>
      <c:valAx>
        <c:axId val="6944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2736331686"/>
          <c:y val="5.6140359740352412E-2"/>
          <c:w val="0.82822794608301076"/>
          <c:h val="0.771134256291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uc_93!$C$7:$C$50</c:f>
              <c:numCache>
                <c:formatCode>General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4DA2-8193-EB0301DB5D6B}"/>
            </c:ext>
          </c:extLst>
        </c:ser>
        <c:ser>
          <c:idx val="1"/>
          <c:order val="1"/>
          <c:tx>
            <c:strRef>
              <c:f>uc_93!$D$6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uc_93!$D$7:$D$50</c:f>
              <c:numCache>
                <c:formatCode>General</c:formatCode>
                <c:ptCount val="44"/>
                <c:pt idx="1">
                  <c:v>167107678.832228</c:v>
                </c:pt>
                <c:pt idx="2">
                  <c:v>167107678.83226001</c:v>
                </c:pt>
                <c:pt idx="3">
                  <c:v>167109785.43224201</c:v>
                </c:pt>
                <c:pt idx="4">
                  <c:v>167108209.303442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0-4DA2-8193-EB0301DB5D6B}"/>
            </c:ext>
          </c:extLst>
        </c:ser>
        <c:ser>
          <c:idx val="2"/>
          <c:order val="2"/>
          <c:tx>
            <c:strRef>
              <c:f>uc_93!$E$6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uc_93!$E$7:$E$50</c:f>
              <c:numCache>
                <c:formatCode>General</c:formatCode>
                <c:ptCount val="44"/>
                <c:pt idx="6">
                  <c:v>167107678.832228</c:v>
                </c:pt>
                <c:pt idx="7">
                  <c:v>167107678.83226001</c:v>
                </c:pt>
                <c:pt idx="8">
                  <c:v>167109107.30344099</c:v>
                </c:pt>
                <c:pt idx="9">
                  <c:v>167108369.903442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0-4DA2-8193-EB0301DB5D6B}"/>
            </c:ext>
          </c:extLst>
        </c:ser>
        <c:ser>
          <c:idx val="3"/>
          <c:order val="3"/>
          <c:tx>
            <c:strRef>
              <c:f>uc_93!$F$6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uc_93!$F$7:$F$50</c:f>
              <c:numCache>
                <c:formatCode>General</c:formatCode>
                <c:ptCount val="44"/>
                <c:pt idx="11">
                  <c:v>167107678.832228</c:v>
                </c:pt>
                <c:pt idx="18">
                  <c:v>167107678.83207199</c:v>
                </c:pt>
                <c:pt idx="19">
                  <c:v>167107678.832075</c:v>
                </c:pt>
                <c:pt idx="20">
                  <c:v>167107678.83207399</c:v>
                </c:pt>
                <c:pt idx="21">
                  <c:v>167107532.63209301</c:v>
                </c:pt>
                <c:pt idx="26">
                  <c:v>167107532.63209701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BF6-98C8-C1234A9B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000"/>
        <c:axId val="726347216"/>
      </c:scatterChart>
      <c:valAx>
        <c:axId val="726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216"/>
        <c:crosses val="autoZero"/>
        <c:crossBetween val="midCat"/>
      </c:valAx>
      <c:valAx>
        <c:axId val="726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uc_94!$C$5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uc_94!$C$6:$C$43</c:f>
              <c:numCache>
                <c:formatCode>0.0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A73-B5BF-34218333C135}"/>
            </c:ext>
          </c:extLst>
        </c:ser>
        <c:ser>
          <c:idx val="1"/>
          <c:order val="1"/>
          <c:tx>
            <c:strRef>
              <c:f>uc_94!$D$5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uc_94!$D$6:$D$43</c:f>
              <c:numCache>
                <c:formatCode>0.0</c:formatCode>
                <c:ptCount val="38"/>
                <c:pt idx="1">
                  <c:v>199069114.55985099</c:v>
                </c:pt>
                <c:pt idx="2">
                  <c:v>199068374.64348501</c:v>
                </c:pt>
                <c:pt idx="3">
                  <c:v>199067813.40508601</c:v>
                </c:pt>
                <c:pt idx="4">
                  <c:v>199067797.165084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3-4A73-B5BF-34218333C135}"/>
            </c:ext>
          </c:extLst>
        </c:ser>
        <c:ser>
          <c:idx val="2"/>
          <c:order val="2"/>
          <c:tx>
            <c:strRef>
              <c:f>uc_94!$E$5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uc_94!$E$6:$E$43</c:f>
              <c:numCache>
                <c:formatCode>0.0</c:formatCode>
                <c:ptCount val="38"/>
                <c:pt idx="5">
                  <c:v>199069114.55985099</c:v>
                </c:pt>
                <c:pt idx="6">
                  <c:v>199068110.76348501</c:v>
                </c:pt>
                <c:pt idx="7">
                  <c:v>199067963.663266</c:v>
                </c:pt>
                <c:pt idx="8">
                  <c:v>199067930.765084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3-4A73-B5BF-34218333C135}"/>
            </c:ext>
          </c:extLst>
        </c:ser>
        <c:ser>
          <c:idx val="3"/>
          <c:order val="3"/>
          <c:tx>
            <c:strRef>
              <c:f>uc_94!$F$5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uc_94!$F$6:$F$43</c:f>
              <c:numCache>
                <c:formatCode>0.0</c:formatCode>
                <c:ptCount val="38"/>
                <c:pt idx="9" formatCode="General">
                  <c:v>199069114.55985099</c:v>
                </c:pt>
                <c:pt idx="10">
                  <c:v>199068309.28493199</c:v>
                </c:pt>
                <c:pt idx="16" formatCode="General">
                  <c:v>199067846.30409101</c:v>
                </c:pt>
                <c:pt idx="22" formatCode="General">
                  <c:v>199067846.304084</c:v>
                </c:pt>
                <c:pt idx="23" formatCode="General">
                  <c:v>199067846.30408299</c:v>
                </c:pt>
                <c:pt idx="24" formatCode="General">
                  <c:v>199067476.224085</c:v>
                </c:pt>
                <c:pt idx="25" formatCode="General">
                  <c:v>199067395.379565</c:v>
                </c:pt>
                <c:pt idx="26" formatCode="General">
                  <c:v>199067395.38090801</c:v>
                </c:pt>
                <c:pt idx="27" formatCode="General">
                  <c:v>199067395.380907</c:v>
                </c:pt>
                <c:pt idx="28" formatCode="General">
                  <c:v>199067395.380907</c:v>
                </c:pt>
                <c:pt idx="29" formatCode="General">
                  <c:v>199067395.38088199</c:v>
                </c:pt>
                <c:pt idx="31" formatCode="General">
                  <c:v>199067360.784096</c:v>
                </c:pt>
                <c:pt idx="32" formatCode="General">
                  <c:v>199067360.78408301</c:v>
                </c:pt>
                <c:pt idx="34" formatCode="General">
                  <c:v>199067316.38408801</c:v>
                </c:pt>
                <c:pt idx="35" formatCode="General">
                  <c:v>199067316.38412601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A73-B5BF-34218333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1336"/>
        <c:axId val="553391664"/>
      </c:scatterChart>
      <c:valAx>
        <c:axId val="5533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664"/>
        <c:crosses val="autoZero"/>
        <c:crossBetween val="midCat"/>
      </c:valAx>
      <c:valAx>
        <c:axId val="553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uc_95!$C$5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uc_95!$C$6:$C$51</c:f>
              <c:numCache>
                <c:formatCode>0.0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9E9-B7F9-E6B90AB74AD6}"/>
            </c:ext>
          </c:extLst>
        </c:ser>
        <c:ser>
          <c:idx val="1"/>
          <c:order val="1"/>
          <c:tx>
            <c:strRef>
              <c:f>uc_95!$D$5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uc_95!$D$6:$D$51</c:f>
              <c:numCache>
                <c:formatCode>0.0</c:formatCode>
                <c:ptCount val="46"/>
                <c:pt idx="1">
                  <c:v>171717829.327833</c:v>
                </c:pt>
                <c:pt idx="2">
                  <c:v>171717696.327851</c:v>
                </c:pt>
                <c:pt idx="3">
                  <c:v>171717626.72784999</c:v>
                </c:pt>
                <c:pt idx="4">
                  <c:v>171717614.52785099</c:v>
                </c:pt>
                <c:pt idx="5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9E9-B7F9-E6B90AB74AD6}"/>
            </c:ext>
          </c:extLst>
        </c:ser>
        <c:ser>
          <c:idx val="2"/>
          <c:order val="2"/>
          <c:tx>
            <c:strRef>
              <c:f>uc_95!$E$5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uc_95!$E$6:$E$51</c:f>
              <c:numCache>
                <c:formatCode>0.0</c:formatCode>
                <c:ptCount val="46"/>
                <c:pt idx="6">
                  <c:v>171717829.327833</c:v>
                </c:pt>
                <c:pt idx="7">
                  <c:v>171717696.327851</c:v>
                </c:pt>
                <c:pt idx="8">
                  <c:v>171717620.12785101</c:v>
                </c:pt>
                <c:pt idx="9" formatCode="General">
                  <c:v>171717620.12786201</c:v>
                </c:pt>
                <c:pt idx="10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49E9-B7F9-E6B90AB74AD6}"/>
            </c:ext>
          </c:extLst>
        </c:ser>
        <c:ser>
          <c:idx val="3"/>
          <c:order val="3"/>
          <c:tx>
            <c:strRef>
              <c:f>uc_95!$F$5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uc_95!$F$6:$F$51</c:f>
              <c:numCache>
                <c:formatCode>0.0</c:formatCode>
                <c:ptCount val="46"/>
                <c:pt idx="11">
                  <c:v>171717829.327833</c:v>
                </c:pt>
                <c:pt idx="17" formatCode="General">
                  <c:v>171717772.527697</c:v>
                </c:pt>
                <c:pt idx="18" formatCode="General">
                  <c:v>171717772.527697</c:v>
                </c:pt>
                <c:pt idx="26" formatCode="General">
                  <c:v>171717766.92768201</c:v>
                </c:pt>
                <c:pt idx="27" formatCode="General">
                  <c:v>171717723.127702</c:v>
                </c:pt>
                <c:pt idx="28" formatCode="General">
                  <c:v>171717672.12769601</c:v>
                </c:pt>
                <c:pt idx="30" formatCode="General">
                  <c:v>171717672.127682</c:v>
                </c:pt>
                <c:pt idx="31" formatCode="General">
                  <c:v>171717672.12768099</c:v>
                </c:pt>
                <c:pt idx="33" formatCode="General">
                  <c:v>171717666.52769601</c:v>
                </c:pt>
                <c:pt idx="34" formatCode="General">
                  <c:v>171717603.527702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124-B67E-067B53E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9392"/>
        <c:axId val="719230376"/>
      </c:scatterChart>
      <c:valAx>
        <c:axId val="719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376"/>
        <c:crosses val="autoZero"/>
        <c:crossBetween val="midCat"/>
      </c:valAx>
      <c:valAx>
        <c:axId val="7192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646327382022"/>
          <c:y val="0.11964532000039919"/>
          <c:w val="0.59371681762531692"/>
          <c:h val="0.71630709659391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0A-4471-AE1E-35623C8FDEC6}"/>
              </c:ext>
            </c:extLst>
          </c:dPt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uc_96!$C$6:$C$46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A-4471-AE1E-35623C8FDEC6}"/>
            </c:ext>
          </c:extLst>
        </c:ser>
        <c:ser>
          <c:idx val="1"/>
          <c:order val="1"/>
          <c:tx>
            <c:strRef>
              <c:f>uc_96!$D$5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uc_96!$D$6:$D$46</c:f>
              <c:numCache>
                <c:formatCode>0.0</c:formatCode>
                <c:ptCount val="41"/>
                <c:pt idx="1">
                  <c:v>192812021.382568</c:v>
                </c:pt>
                <c:pt idx="2">
                  <c:v>192807441.38267499</c:v>
                </c:pt>
                <c:pt idx="3">
                  <c:v>192803331.38267499</c:v>
                </c:pt>
                <c:pt idx="4">
                  <c:v>192798969.58267501</c:v>
                </c:pt>
                <c:pt idx="5">
                  <c:v>192797483.646676</c:v>
                </c:pt>
                <c:pt idx="6">
                  <c:v>192796868.646676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A-4471-AE1E-35623C8FDEC6}"/>
            </c:ext>
          </c:extLst>
        </c:ser>
        <c:ser>
          <c:idx val="2"/>
          <c:order val="2"/>
          <c:tx>
            <c:strRef>
              <c:f>uc_96!$E$5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uc_96!$E$6:$E$46</c:f>
              <c:numCache>
                <c:formatCode>0.0</c:formatCode>
                <c:ptCount val="41"/>
                <c:pt idx="7">
                  <c:v>192812021.382568</c:v>
                </c:pt>
                <c:pt idx="8">
                  <c:v>192807441.38267401</c:v>
                </c:pt>
                <c:pt idx="9">
                  <c:v>192803331.38267401</c:v>
                </c:pt>
                <c:pt idx="10">
                  <c:v>192798751.38267601</c:v>
                </c:pt>
                <c:pt idx="11">
                  <c:v>192796940.51307499</c:v>
                </c:pt>
                <c:pt idx="12">
                  <c:v>192796205.11308801</c:v>
                </c:pt>
                <c:pt idx="13">
                  <c:v>192796077.246676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A-4471-AE1E-35623C8FDEC6}"/>
            </c:ext>
          </c:extLst>
        </c:ser>
        <c:ser>
          <c:idx val="3"/>
          <c:order val="3"/>
          <c:tx>
            <c:strRef>
              <c:f>uc_96!$F$5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uc_96!$F$6:$F$46</c:f>
              <c:numCache>
                <c:formatCode>0.0</c:formatCode>
                <c:ptCount val="41"/>
                <c:pt idx="14">
                  <c:v>192812021.382568</c:v>
                </c:pt>
                <c:pt idx="20">
                  <c:v>192805019.51298201</c:v>
                </c:pt>
                <c:pt idx="21" formatCode="General">
                  <c:v>192796685.51298201</c:v>
                </c:pt>
                <c:pt idx="22" formatCode="General">
                  <c:v>192796498.11288801</c:v>
                </c:pt>
                <c:pt idx="25">
                  <c:v>192796174.51288599</c:v>
                </c:pt>
                <c:pt idx="26">
                  <c:v>192796174.512885</c:v>
                </c:pt>
                <c:pt idx="28">
                  <c:v>192796174.512896</c:v>
                </c:pt>
                <c:pt idx="29">
                  <c:v>192796174.51295301</c:v>
                </c:pt>
                <c:pt idx="30">
                  <c:v>192796174.51290399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A-4471-AE1E-35623C8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uc_97!$C$7:$C$41</c:f>
              <c:numCache>
                <c:formatCode>0.0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C72-911D-18ECBC8959AF}"/>
            </c:ext>
          </c:extLst>
        </c:ser>
        <c:ser>
          <c:idx val="1"/>
          <c:order val="1"/>
          <c:tx>
            <c:strRef>
              <c:f>uc_97!$D$6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uc_97!$D$7:$D$41</c:f>
              <c:numCache>
                <c:formatCode>0.0</c:formatCode>
                <c:ptCount val="35"/>
                <c:pt idx="1">
                  <c:v>194623430.61623001</c:v>
                </c:pt>
                <c:pt idx="2">
                  <c:v>194623117.38137099</c:v>
                </c:pt>
                <c:pt idx="3">
                  <c:v>194623016.9923</c:v>
                </c:pt>
                <c:pt idx="4">
                  <c:v>194623016.9923</c:v>
                </c:pt>
                <c:pt idx="5">
                  <c:v>194623016.9923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3C-4C72-911D-18ECBC8959AF}"/>
            </c:ext>
          </c:extLst>
        </c:ser>
        <c:ser>
          <c:idx val="2"/>
          <c:order val="2"/>
          <c:tx>
            <c:strRef>
              <c:f>uc_97!$E$6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uc_97!$E$7:$E$41</c:f>
              <c:numCache>
                <c:formatCode>0.0</c:formatCode>
                <c:ptCount val="35"/>
                <c:pt idx="6" formatCode="General">
                  <c:v>194623430.61623001</c:v>
                </c:pt>
                <c:pt idx="7">
                  <c:v>194623331.27228001</c:v>
                </c:pt>
                <c:pt idx="8">
                  <c:v>194623289.792301</c:v>
                </c:pt>
                <c:pt idx="9">
                  <c:v>194623289.792301</c:v>
                </c:pt>
                <c:pt idx="10">
                  <c:v>194623289.792301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3C-4C72-911D-18ECBC8959AF}"/>
            </c:ext>
          </c:extLst>
        </c:ser>
        <c:ser>
          <c:idx val="3"/>
          <c:order val="3"/>
          <c:tx>
            <c:strRef>
              <c:f>uc_97!$F$6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uc_97!$F$7:$F$41</c:f>
              <c:numCache>
                <c:formatCode>0.0</c:formatCode>
                <c:ptCount val="35"/>
                <c:pt idx="11" formatCode="General">
                  <c:v>194623430.61623001</c:v>
                </c:pt>
                <c:pt idx="15" formatCode="General">
                  <c:v>194621950.19218799</c:v>
                </c:pt>
                <c:pt idx="16" formatCode="0.00">
                  <c:v>194621368.99210101</c:v>
                </c:pt>
                <c:pt idx="18" formatCode="General">
                  <c:v>194621019.992082</c:v>
                </c:pt>
                <c:pt idx="19" formatCode="General">
                  <c:v>194620959.192085</c:v>
                </c:pt>
                <c:pt idx="22" formatCode="General">
                  <c:v>194620959.192081</c:v>
                </c:pt>
                <c:pt idx="26" formatCode="General">
                  <c:v>194620959.192083</c:v>
                </c:pt>
                <c:pt idx="30" formatCode="General">
                  <c:v>194620959.19210199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4111-81C4-8BDBD4AE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2256"/>
        <c:axId val="409861272"/>
      </c:scatterChart>
      <c:valAx>
        <c:axId val="4098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272"/>
        <c:crosses val="autoZero"/>
        <c:crossBetween val="midCat"/>
      </c:valAx>
      <c:valAx>
        <c:axId val="4098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uc_98!$C$5:$C$41</c:f>
              <c:numCache>
                <c:formatCode>General</c:formatCode>
                <c:ptCount val="37"/>
                <c:pt idx="0">
                  <c:v>193743433.83546799</c:v>
                </c:pt>
                <c:pt idx="1">
                  <c:v>193742597.64188099</c:v>
                </c:pt>
                <c:pt idx="2">
                  <c:v>193742335.36828101</c:v>
                </c:pt>
                <c:pt idx="3">
                  <c:v>193742270.968292</c:v>
                </c:pt>
                <c:pt idx="4">
                  <c:v>193742270.968292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4339-82DD-67F6DED1D7C1}"/>
            </c:ext>
          </c:extLst>
        </c:ser>
        <c:ser>
          <c:idx val="1"/>
          <c:order val="1"/>
          <c:tx>
            <c:strRef>
              <c:f>uc_98!$D$4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uc_98!$D$5:$D$41</c:f>
              <c:numCache>
                <c:formatCode>General</c:formatCode>
                <c:ptCount val="37"/>
                <c:pt idx="5">
                  <c:v>193743433.83546799</c:v>
                </c:pt>
                <c:pt idx="6">
                  <c:v>193742837.635481</c:v>
                </c:pt>
                <c:pt idx="7">
                  <c:v>193742837.635492</c:v>
                </c:pt>
                <c:pt idx="8">
                  <c:v>193742837.635492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39-82DD-67F6DED1D7C1}"/>
            </c:ext>
          </c:extLst>
        </c:ser>
        <c:ser>
          <c:idx val="2"/>
          <c:order val="2"/>
          <c:tx>
            <c:strRef>
              <c:f>uc_98!$E$4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uc_98!$E$5:$E$41</c:f>
              <c:numCache>
                <c:formatCode>General</c:formatCode>
                <c:ptCount val="37"/>
                <c:pt idx="9">
                  <c:v>193743433.83546799</c:v>
                </c:pt>
                <c:pt idx="17">
                  <c:v>193743342.635315</c:v>
                </c:pt>
                <c:pt idx="21">
                  <c:v>193743197.835291</c:v>
                </c:pt>
                <c:pt idx="22">
                  <c:v>193742986.03528899</c:v>
                </c:pt>
                <c:pt idx="23">
                  <c:v>193742932.83528799</c:v>
                </c:pt>
                <c:pt idx="24">
                  <c:v>193742850.568113</c:v>
                </c:pt>
                <c:pt idx="26">
                  <c:v>193742801.76810601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B-4339-82DD-67F6DED1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3840"/>
        <c:axId val="624148592"/>
      </c:scatterChart>
      <c:valAx>
        <c:axId val="624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48592"/>
        <c:crosses val="autoZero"/>
        <c:crossBetween val="midCat"/>
      </c:valAx>
      <c:valAx>
        <c:axId val="624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test4!$O$1:$T$1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3">
                  <c:v>t_milp</c:v>
                </c:pt>
                <c:pt idx="4">
                  <c:v>t_soft</c:v>
                </c:pt>
                <c:pt idx="5">
                  <c:v>t_soft+cut</c:v>
                </c:pt>
              </c:strCache>
            </c:strRef>
          </c:cat>
          <c:val>
            <c:numRef>
              <c:f>test4!$O$16:$T$16</c:f>
              <c:numCache>
                <c:formatCode>0.0</c:formatCode>
                <c:ptCount val="6"/>
                <c:pt idx="0">
                  <c:v>241.2</c:v>
                </c:pt>
                <c:pt idx="1">
                  <c:v>558.9</c:v>
                </c:pt>
                <c:pt idx="3">
                  <c:v>3581.2</c:v>
                </c:pt>
                <c:pt idx="4">
                  <c:v>1337.2</c:v>
                </c:pt>
                <c:pt idx="5" formatCode="General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C2F-9AF2-803930728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uc_99!$C$4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uc_99!$C$5:$C$41</c:f>
              <c:numCache>
                <c:formatCode>0.0000000</c:formatCode>
                <c:ptCount val="37"/>
                <c:pt idx="0">
                  <c:v>198774067.28622201</c:v>
                </c:pt>
                <c:pt idx="1">
                  <c:v>198774067.28631201</c:v>
                </c:pt>
                <c:pt idx="2">
                  <c:v>198774067.28631201</c:v>
                </c:pt>
                <c:pt idx="3">
                  <c:v>198774823.72988501</c:v>
                </c:pt>
                <c:pt idx="4">
                  <c:v>198794926.809885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586-AD00-DEE4940A23F1}"/>
            </c:ext>
          </c:extLst>
        </c:ser>
        <c:ser>
          <c:idx val="1"/>
          <c:order val="1"/>
          <c:tx>
            <c:strRef>
              <c:f>uc_99!$D$4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uc_99!$D$5:$D$41</c:f>
              <c:numCache>
                <c:formatCode>0.0000000</c:formatCode>
                <c:ptCount val="37"/>
                <c:pt idx="5">
                  <c:v>198774067.28622201</c:v>
                </c:pt>
                <c:pt idx="6">
                  <c:v>198774067.28631201</c:v>
                </c:pt>
                <c:pt idx="7">
                  <c:v>198774067.28631201</c:v>
                </c:pt>
                <c:pt idx="8" formatCode="General">
                  <c:v>198774006.88628501</c:v>
                </c:pt>
                <c:pt idx="9" formatCode="General">
                  <c:v>198774006.88631201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E-4586-AD00-DEE4940A23F1}"/>
            </c:ext>
          </c:extLst>
        </c:ser>
        <c:ser>
          <c:idx val="2"/>
          <c:order val="2"/>
          <c:tx>
            <c:strRef>
              <c:f>uc_99!$E$4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uc_99!$E$5:$E$41</c:f>
              <c:numCache>
                <c:formatCode>General</c:formatCode>
                <c:ptCount val="37"/>
                <c:pt idx="10">
                  <c:v>198774067.28622201</c:v>
                </c:pt>
                <c:pt idx="17">
                  <c:v>198774067.286098</c:v>
                </c:pt>
                <c:pt idx="18">
                  <c:v>198773920.886134</c:v>
                </c:pt>
                <c:pt idx="24">
                  <c:v>198773920.886134</c:v>
                </c:pt>
                <c:pt idx="25">
                  <c:v>198773920.88613299</c:v>
                </c:pt>
                <c:pt idx="26">
                  <c:v>198773920.886134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E-4586-AD00-DEE4940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6256"/>
        <c:axId val="613179864"/>
      </c:scatterChart>
      <c:valAx>
        <c:axId val="61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864"/>
        <c:crosses val="autoZero"/>
        <c:crossBetween val="midCat"/>
      </c:valAx>
      <c:valAx>
        <c:axId val="6131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4903275979393"/>
          <c:y val="9.786735085080657E-2"/>
          <c:w val="0.66023375126889627"/>
          <c:h val="0.77025627161411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MI_PC_61!$C$5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MI_PC_61!$C$6:$C$63</c:f>
              <c:numCache>
                <c:formatCode>General</c:formatCode>
                <c:ptCount val="58"/>
                <c:pt idx="8">
                  <c:v>22439219.144354399</c:v>
                </c:pt>
                <c:pt idx="9">
                  <c:v>22421007.9811785</c:v>
                </c:pt>
                <c:pt idx="10">
                  <c:v>22408213.890634701</c:v>
                </c:pt>
                <c:pt idx="11">
                  <c:v>22399448.7599678</c:v>
                </c:pt>
                <c:pt idx="12">
                  <c:v>22398951.623911899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BE8-A803-378363CD5C05}"/>
            </c:ext>
          </c:extLst>
        </c:ser>
        <c:ser>
          <c:idx val="1"/>
          <c:order val="1"/>
          <c:tx>
            <c:strRef>
              <c:f>MI_PC_61!$D$5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MI_PC_61!$D$6:$D$63</c:f>
              <c:numCache>
                <c:formatCode>General</c:formatCode>
                <c:ptCount val="58"/>
                <c:pt idx="13">
                  <c:v>22439219.144354399</c:v>
                </c:pt>
                <c:pt idx="14">
                  <c:v>22420980.122551501</c:v>
                </c:pt>
                <c:pt idx="15">
                  <c:v>22407243.890634701</c:v>
                </c:pt>
                <c:pt idx="16">
                  <c:v>22401349.150511801</c:v>
                </c:pt>
                <c:pt idx="17">
                  <c:v>22401349.1505103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BE8-A803-378363CD5C05}"/>
            </c:ext>
          </c:extLst>
        </c:ser>
        <c:ser>
          <c:idx val="2"/>
          <c:order val="2"/>
          <c:tx>
            <c:strRef>
              <c:f>MI_PC_61!$E$5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MI_PC_61!$E$6:$E$63</c:f>
              <c:numCache>
                <c:formatCode>General</c:formatCode>
                <c:ptCount val="58"/>
                <c:pt idx="18">
                  <c:v>22420300</c:v>
                </c:pt>
                <c:pt idx="19">
                  <c:v>22411900</c:v>
                </c:pt>
                <c:pt idx="20">
                  <c:v>22407000</c:v>
                </c:pt>
                <c:pt idx="21">
                  <c:v>22403500</c:v>
                </c:pt>
                <c:pt idx="22">
                  <c:v>22403471.480999999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1D-4BE8-A803-378363CD5C05}"/>
            </c:ext>
          </c:extLst>
        </c:ser>
        <c:ser>
          <c:idx val="3"/>
          <c:order val="3"/>
          <c:tx>
            <c:strRef>
              <c:f>MI_PC_61!$F$5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MI_PC_61!$F$6:$F$63</c:f>
              <c:numCache>
                <c:formatCode>General</c:formatCode>
                <c:ptCount val="58"/>
                <c:pt idx="23">
                  <c:v>22439219.144354399</c:v>
                </c:pt>
                <c:pt idx="24">
                  <c:v>22407130.141059998</c:v>
                </c:pt>
                <c:pt idx="25">
                  <c:v>22406534.2117352</c:v>
                </c:pt>
                <c:pt idx="26">
                  <c:v>22405531.117658399</c:v>
                </c:pt>
                <c:pt idx="27">
                  <c:v>22405061.117658298</c:v>
                </c:pt>
                <c:pt idx="28">
                  <c:v>22404186.141499098</c:v>
                </c:pt>
                <c:pt idx="29">
                  <c:v>22399787.141499799</c:v>
                </c:pt>
                <c:pt idx="31">
                  <c:v>22399787.1414974</c:v>
                </c:pt>
                <c:pt idx="34">
                  <c:v>22399787.141497001</c:v>
                </c:pt>
                <c:pt idx="35">
                  <c:v>22399727.141497001</c:v>
                </c:pt>
                <c:pt idx="36">
                  <c:v>22398757.141497001</c:v>
                </c:pt>
                <c:pt idx="37">
                  <c:v>22398287.141497001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1D-4BE8-A803-378363CD5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22304"/>
        <c:axId val="631919352"/>
      </c:scatterChart>
      <c:valAx>
        <c:axId val="63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5766285311896998"/>
              <c:y val="0.9425178826895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9352"/>
        <c:crosses val="autoZero"/>
        <c:crossBetween val="midCat"/>
      </c:valAx>
      <c:valAx>
        <c:axId val="63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396636396057"/>
          <c:y val="0.32522050623500387"/>
          <c:w val="0.16766587103441338"/>
          <c:h val="0.26230588129273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5131740506686E-2"/>
          <c:y val="1.6319867343894044E-2"/>
          <c:w val="0.90911119371881088"/>
          <c:h val="0.94418888074751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MI_PC_58!$C$5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MI_PC_58!$C$6:$C$66</c:f>
              <c:numCache>
                <c:formatCode>General</c:formatCode>
                <c:ptCount val="61"/>
                <c:pt idx="0" formatCode="0.0">
                  <c:v>2847708.4195199902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F8-9D86-D164F008E8DF}"/>
            </c:ext>
          </c:extLst>
        </c:ser>
        <c:ser>
          <c:idx val="1"/>
          <c:order val="1"/>
          <c:tx>
            <c:strRef>
              <c:f>MI_PC_58!$D$5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MI_PC_58!$D$6:$D$66</c:f>
              <c:numCache>
                <c:formatCode>0.0</c:formatCode>
                <c:ptCount val="61"/>
                <c:pt idx="1">
                  <c:v>2847708.4195199902</c:v>
                </c:pt>
                <c:pt idx="2">
                  <c:v>2847708.41952</c:v>
                </c:pt>
                <c:pt idx="3">
                  <c:v>2848002.8227199898</c:v>
                </c:pt>
                <c:pt idx="4">
                  <c:v>2848002.8227199898</c:v>
                </c:pt>
                <c:pt idx="5">
                  <c:v>2848002.8227199898</c:v>
                </c:pt>
                <c:pt idx="6">
                  <c:v>2848340.51647999</c:v>
                </c:pt>
                <c:pt idx="7">
                  <c:v>2848406.6291199899</c:v>
                </c:pt>
                <c:pt idx="8">
                  <c:v>2848455.2259199899</c:v>
                </c:pt>
                <c:pt idx="9">
                  <c:v>2848550.2889599898</c:v>
                </c:pt>
                <c:pt idx="10">
                  <c:v>2848605.8758399901</c:v>
                </c:pt>
                <c:pt idx="11">
                  <c:v>2848668.1971026598</c:v>
                </c:pt>
                <c:pt idx="12" formatCode="General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4F8-9D86-D164F008E8DF}"/>
            </c:ext>
          </c:extLst>
        </c:ser>
        <c:ser>
          <c:idx val="2"/>
          <c:order val="2"/>
          <c:tx>
            <c:strRef>
              <c:f>MI_PC_58!$E$5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MI_PC_58!$E$6:$E$66</c:f>
              <c:numCache>
                <c:formatCode>0.00</c:formatCode>
                <c:ptCount val="61"/>
                <c:pt idx="13" formatCode="0.0">
                  <c:v>2847708.4195199902</c:v>
                </c:pt>
                <c:pt idx="14" formatCode="0.0">
                  <c:v>2847708.41952</c:v>
                </c:pt>
                <c:pt idx="15" formatCode="0.0">
                  <c:v>2848002.8227193402</c:v>
                </c:pt>
                <c:pt idx="16" formatCode="General">
                  <c:v>2848002.8227199898</c:v>
                </c:pt>
                <c:pt idx="17" formatCode="General">
                  <c:v>2848002.8227199898</c:v>
                </c:pt>
                <c:pt idx="18" formatCode="General">
                  <c:v>2848340.51647999</c:v>
                </c:pt>
                <c:pt idx="19" formatCode="General">
                  <c:v>2848406.6291199899</c:v>
                </c:pt>
                <c:pt idx="20" formatCode="General">
                  <c:v>2848451.6460799901</c:v>
                </c:pt>
                <c:pt idx="21" formatCode="General">
                  <c:v>2848550.2889599702</c:v>
                </c:pt>
                <c:pt idx="22" formatCode="General">
                  <c:v>2848562.2259199899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4F8-9D86-D164F008E8DF}"/>
            </c:ext>
          </c:extLst>
        </c:ser>
        <c:ser>
          <c:idx val="3"/>
          <c:order val="3"/>
          <c:tx>
            <c:strRef>
              <c:f>MI_PC_58!$F$5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MI_PC_58!$F$6:$F$66</c:f>
              <c:numCache>
                <c:formatCode>General</c:formatCode>
                <c:ptCount val="61"/>
                <c:pt idx="23" formatCode="0.00">
                  <c:v>2847708.4195199902</c:v>
                </c:pt>
                <c:pt idx="24">
                  <c:v>2848335.1174399899</c:v>
                </c:pt>
                <c:pt idx="25">
                  <c:v>2847774.4195199902</c:v>
                </c:pt>
                <c:pt idx="26">
                  <c:v>2847840.4195199902</c:v>
                </c:pt>
                <c:pt idx="27" formatCode="0.00">
                  <c:v>2847906.4195199902</c:v>
                </c:pt>
                <c:pt idx="28" formatCode="0.00">
                  <c:v>2848206.8940799902</c:v>
                </c:pt>
                <c:pt idx="29" formatCode="0.00">
                  <c:v>2847972.4195199902</c:v>
                </c:pt>
                <c:pt idx="30" formatCode="0.00">
                  <c:v>2848197.4627199899</c:v>
                </c:pt>
                <c:pt idx="31" formatCode="0.00">
                  <c:v>2848615.9606399899</c:v>
                </c:pt>
                <c:pt idx="32" formatCode="0.00">
                  <c:v>2848754.6195199899</c:v>
                </c:pt>
                <c:pt idx="33" formatCode="0.00">
                  <c:v>2848653.4195199902</c:v>
                </c:pt>
                <c:pt idx="34" formatCode="0.00">
                  <c:v>2848653.4195199902</c:v>
                </c:pt>
                <c:pt idx="35" formatCode="0.00">
                  <c:v>2848729.0195199898</c:v>
                </c:pt>
                <c:pt idx="36" formatCode="0.00">
                  <c:v>2848754.6195199899</c:v>
                </c:pt>
                <c:pt idx="37" formatCode="0.00">
                  <c:v>2848754.6195199899</c:v>
                </c:pt>
                <c:pt idx="38" formatCode="0.00">
                  <c:v>2848749.0195199898</c:v>
                </c:pt>
                <c:pt idx="39" formatCode="0.00">
                  <c:v>2848779.0195199898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80E-8A79-B4510E1A142D}"/>
            </c:ext>
          </c:extLst>
        </c:ser>
        <c:ser>
          <c:idx val="4"/>
          <c:order val="4"/>
          <c:tx>
            <c:strRef>
              <c:f>MI_PC_58!$G$5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MI_PC_58!$G$6:$G$66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F-4297-B194-347282AAD5FC}"/>
            </c:ext>
          </c:extLst>
        </c:ser>
        <c:ser>
          <c:idx val="5"/>
          <c:order val="5"/>
          <c:tx>
            <c:strRef>
              <c:f>MI_PC_58!$H$5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MI_PC_58!$H$6:$H$66</c:f>
              <c:numCache>
                <c:formatCode>0.00</c:formatCode>
                <c:ptCount val="61"/>
                <c:pt idx="49">
                  <c:v>2847708.4195199902</c:v>
                </c:pt>
                <c:pt idx="50">
                  <c:v>2847708.41952</c:v>
                </c:pt>
                <c:pt idx="51">
                  <c:v>2848002.8227199898</c:v>
                </c:pt>
                <c:pt idx="52">
                  <c:v>2848002.8227199898</c:v>
                </c:pt>
                <c:pt idx="53">
                  <c:v>2848002.8227199898</c:v>
                </c:pt>
                <c:pt idx="54">
                  <c:v>2848340.51647999</c:v>
                </c:pt>
                <c:pt idx="55">
                  <c:v>2848406.6291199899</c:v>
                </c:pt>
                <c:pt idx="56">
                  <c:v>2848455.2259199899</c:v>
                </c:pt>
                <c:pt idx="57">
                  <c:v>2848550.2889599898</c:v>
                </c:pt>
                <c:pt idx="58">
                  <c:v>2848605.8758399901</c:v>
                </c:pt>
                <c:pt idx="59">
                  <c:v>2848668.1971026598</c:v>
                </c:pt>
                <c:pt idx="60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F-4297-B194-347282A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DEMANDA!$Q$1:$Q$168</c:f>
              <c:numCache>
                <c:formatCode>0.0</c:formatCode>
                <c:ptCount val="168"/>
                <c:pt idx="0">
                  <c:v>9156.2309999999998</c:v>
                </c:pt>
                <c:pt idx="1">
                  <c:v>8382.4650000000001</c:v>
                </c:pt>
                <c:pt idx="2">
                  <c:v>7995.5819999999994</c:v>
                </c:pt>
                <c:pt idx="3">
                  <c:v>7737.66</c:v>
                </c:pt>
                <c:pt idx="4">
                  <c:v>7479.7380000000003</c:v>
                </c:pt>
                <c:pt idx="5">
                  <c:v>7479.7380000000003</c:v>
                </c:pt>
                <c:pt idx="6">
                  <c:v>7737.66</c:v>
                </c:pt>
                <c:pt idx="7">
                  <c:v>8253.503999999999</c:v>
                </c:pt>
                <c:pt idx="8">
                  <c:v>9414.1530000000002</c:v>
                </c:pt>
                <c:pt idx="9">
                  <c:v>10316.880000000001</c:v>
                </c:pt>
                <c:pt idx="10">
                  <c:v>10574.802000000001</c:v>
                </c:pt>
                <c:pt idx="11">
                  <c:v>10703.763000000001</c:v>
                </c:pt>
                <c:pt idx="12">
                  <c:v>10574.802000000001</c:v>
                </c:pt>
                <c:pt idx="13">
                  <c:v>10316.880000000001</c:v>
                </c:pt>
                <c:pt idx="14">
                  <c:v>10187.919</c:v>
                </c:pt>
                <c:pt idx="15">
                  <c:v>10187.919</c:v>
                </c:pt>
                <c:pt idx="16">
                  <c:v>10703.763000000001</c:v>
                </c:pt>
                <c:pt idx="17">
                  <c:v>11735.450999999999</c:v>
                </c:pt>
                <c:pt idx="18">
                  <c:v>11606.49</c:v>
                </c:pt>
                <c:pt idx="19">
                  <c:v>11348.568000000001</c:v>
                </c:pt>
                <c:pt idx="20">
                  <c:v>10961.684999999999</c:v>
                </c:pt>
                <c:pt idx="21">
                  <c:v>10832.724</c:v>
                </c:pt>
                <c:pt idx="22">
                  <c:v>10187.919</c:v>
                </c:pt>
                <c:pt idx="23">
                  <c:v>9543.1139999999996</c:v>
                </c:pt>
                <c:pt idx="24">
                  <c:v>9156.2309999999998</c:v>
                </c:pt>
                <c:pt idx="25">
                  <c:v>8382.4650000000001</c:v>
                </c:pt>
                <c:pt idx="26">
                  <c:v>7995.5819999999994</c:v>
                </c:pt>
                <c:pt idx="27">
                  <c:v>7737.66</c:v>
                </c:pt>
                <c:pt idx="28">
                  <c:v>7479.7380000000003</c:v>
                </c:pt>
                <c:pt idx="29">
                  <c:v>7479.7380000000003</c:v>
                </c:pt>
                <c:pt idx="30">
                  <c:v>7737.66</c:v>
                </c:pt>
                <c:pt idx="31">
                  <c:v>8253.503999999999</c:v>
                </c:pt>
                <c:pt idx="32">
                  <c:v>9414.1530000000002</c:v>
                </c:pt>
                <c:pt idx="33">
                  <c:v>10316.880000000001</c:v>
                </c:pt>
                <c:pt idx="34">
                  <c:v>10574.802000000001</c:v>
                </c:pt>
                <c:pt idx="35">
                  <c:v>10703.763000000001</c:v>
                </c:pt>
                <c:pt idx="36">
                  <c:v>10574.802000000001</c:v>
                </c:pt>
                <c:pt idx="37">
                  <c:v>10316.880000000001</c:v>
                </c:pt>
                <c:pt idx="38">
                  <c:v>10187.919</c:v>
                </c:pt>
                <c:pt idx="39">
                  <c:v>10187.919</c:v>
                </c:pt>
                <c:pt idx="40">
                  <c:v>10703.763000000001</c:v>
                </c:pt>
                <c:pt idx="41">
                  <c:v>11735.450999999999</c:v>
                </c:pt>
                <c:pt idx="42">
                  <c:v>11606.49</c:v>
                </c:pt>
                <c:pt idx="43">
                  <c:v>11348.568000000001</c:v>
                </c:pt>
                <c:pt idx="44">
                  <c:v>10961.684999999999</c:v>
                </c:pt>
                <c:pt idx="45">
                  <c:v>10832.724</c:v>
                </c:pt>
                <c:pt idx="46">
                  <c:v>10187.919</c:v>
                </c:pt>
                <c:pt idx="47">
                  <c:v>9543.1139999999996</c:v>
                </c:pt>
                <c:pt idx="48">
                  <c:v>9156.2309999999998</c:v>
                </c:pt>
                <c:pt idx="49">
                  <c:v>8382.4650000000001</c:v>
                </c:pt>
                <c:pt idx="50">
                  <c:v>7995.5819999999994</c:v>
                </c:pt>
                <c:pt idx="51">
                  <c:v>7737.66</c:v>
                </c:pt>
                <c:pt idx="52">
                  <c:v>7479.7380000000003</c:v>
                </c:pt>
                <c:pt idx="53">
                  <c:v>7479.7380000000003</c:v>
                </c:pt>
                <c:pt idx="54">
                  <c:v>7737.66</c:v>
                </c:pt>
                <c:pt idx="55">
                  <c:v>8253.503999999999</c:v>
                </c:pt>
                <c:pt idx="56">
                  <c:v>9414.1530000000002</c:v>
                </c:pt>
                <c:pt idx="57">
                  <c:v>10316.880000000001</c:v>
                </c:pt>
                <c:pt idx="58">
                  <c:v>10574.802000000001</c:v>
                </c:pt>
                <c:pt idx="59">
                  <c:v>10703.763000000001</c:v>
                </c:pt>
                <c:pt idx="60">
                  <c:v>10574.802000000001</c:v>
                </c:pt>
                <c:pt idx="61">
                  <c:v>10316.880000000001</c:v>
                </c:pt>
                <c:pt idx="62">
                  <c:v>10187.919</c:v>
                </c:pt>
                <c:pt idx="63">
                  <c:v>10187.919</c:v>
                </c:pt>
                <c:pt idx="64">
                  <c:v>10703.763000000001</c:v>
                </c:pt>
                <c:pt idx="65">
                  <c:v>11735.450999999999</c:v>
                </c:pt>
                <c:pt idx="66">
                  <c:v>11606.49</c:v>
                </c:pt>
                <c:pt idx="67">
                  <c:v>11348.568000000001</c:v>
                </c:pt>
                <c:pt idx="68">
                  <c:v>10961.684999999999</c:v>
                </c:pt>
                <c:pt idx="69">
                  <c:v>10832.724</c:v>
                </c:pt>
                <c:pt idx="70">
                  <c:v>10187.919</c:v>
                </c:pt>
                <c:pt idx="71">
                  <c:v>9543.1139999999996</c:v>
                </c:pt>
                <c:pt idx="72">
                  <c:v>9156.2309999999998</c:v>
                </c:pt>
                <c:pt idx="73">
                  <c:v>8382.4650000000001</c:v>
                </c:pt>
                <c:pt idx="74">
                  <c:v>7995.5819999999994</c:v>
                </c:pt>
                <c:pt idx="75">
                  <c:v>7737.66</c:v>
                </c:pt>
                <c:pt idx="76">
                  <c:v>7479.7380000000003</c:v>
                </c:pt>
                <c:pt idx="77">
                  <c:v>7479.7380000000003</c:v>
                </c:pt>
                <c:pt idx="78">
                  <c:v>7737.66</c:v>
                </c:pt>
                <c:pt idx="79">
                  <c:v>8253.503999999999</c:v>
                </c:pt>
                <c:pt idx="80">
                  <c:v>9414.1530000000002</c:v>
                </c:pt>
                <c:pt idx="81">
                  <c:v>10316.880000000001</c:v>
                </c:pt>
                <c:pt idx="82">
                  <c:v>10574.802000000001</c:v>
                </c:pt>
                <c:pt idx="83">
                  <c:v>10703.763000000001</c:v>
                </c:pt>
                <c:pt idx="84">
                  <c:v>10574.802000000001</c:v>
                </c:pt>
                <c:pt idx="85">
                  <c:v>10316.880000000001</c:v>
                </c:pt>
                <c:pt idx="86">
                  <c:v>10187.919</c:v>
                </c:pt>
                <c:pt idx="87">
                  <c:v>10187.919</c:v>
                </c:pt>
                <c:pt idx="88">
                  <c:v>10703.763000000001</c:v>
                </c:pt>
                <c:pt idx="89">
                  <c:v>11735.450999999999</c:v>
                </c:pt>
                <c:pt idx="90">
                  <c:v>11606.49</c:v>
                </c:pt>
                <c:pt idx="91">
                  <c:v>11348.568000000001</c:v>
                </c:pt>
                <c:pt idx="92">
                  <c:v>10961.684999999999</c:v>
                </c:pt>
                <c:pt idx="93">
                  <c:v>10832.724</c:v>
                </c:pt>
                <c:pt idx="94">
                  <c:v>10187.919</c:v>
                </c:pt>
                <c:pt idx="95">
                  <c:v>9543.1139999999996</c:v>
                </c:pt>
                <c:pt idx="96">
                  <c:v>9156.2309999999998</c:v>
                </c:pt>
                <c:pt idx="97">
                  <c:v>8382.4650000000001</c:v>
                </c:pt>
                <c:pt idx="98">
                  <c:v>7995.5819999999994</c:v>
                </c:pt>
                <c:pt idx="99">
                  <c:v>7737.66</c:v>
                </c:pt>
                <c:pt idx="100">
                  <c:v>7479.7380000000003</c:v>
                </c:pt>
                <c:pt idx="101">
                  <c:v>7479.7380000000003</c:v>
                </c:pt>
                <c:pt idx="102">
                  <c:v>7737.66</c:v>
                </c:pt>
                <c:pt idx="103">
                  <c:v>8253.503999999999</c:v>
                </c:pt>
                <c:pt idx="104">
                  <c:v>9414.1530000000002</c:v>
                </c:pt>
                <c:pt idx="105">
                  <c:v>10316.880000000001</c:v>
                </c:pt>
                <c:pt idx="106">
                  <c:v>10574.802000000001</c:v>
                </c:pt>
                <c:pt idx="107">
                  <c:v>10703.763000000001</c:v>
                </c:pt>
                <c:pt idx="108">
                  <c:v>10574.802000000001</c:v>
                </c:pt>
                <c:pt idx="109">
                  <c:v>10316.880000000001</c:v>
                </c:pt>
                <c:pt idx="110">
                  <c:v>10187.919</c:v>
                </c:pt>
                <c:pt idx="111">
                  <c:v>10187.919</c:v>
                </c:pt>
                <c:pt idx="112">
                  <c:v>10703.763000000001</c:v>
                </c:pt>
                <c:pt idx="113">
                  <c:v>11735.450999999999</c:v>
                </c:pt>
                <c:pt idx="114">
                  <c:v>11606.49</c:v>
                </c:pt>
                <c:pt idx="115">
                  <c:v>11348.568000000001</c:v>
                </c:pt>
                <c:pt idx="116">
                  <c:v>10961.684999999999</c:v>
                </c:pt>
                <c:pt idx="117">
                  <c:v>10832.724</c:v>
                </c:pt>
                <c:pt idx="118">
                  <c:v>10187.919</c:v>
                </c:pt>
                <c:pt idx="119">
                  <c:v>9543.1139999999996</c:v>
                </c:pt>
                <c:pt idx="120">
                  <c:v>7324.9848000000002</c:v>
                </c:pt>
                <c:pt idx="121">
                  <c:v>6705.9720000000007</c:v>
                </c:pt>
                <c:pt idx="122">
                  <c:v>6396.4655999999995</c:v>
                </c:pt>
                <c:pt idx="123">
                  <c:v>6190.1280000000006</c:v>
                </c:pt>
                <c:pt idx="124">
                  <c:v>5983.7904000000008</c:v>
                </c:pt>
                <c:pt idx="125">
                  <c:v>5983.7904000000008</c:v>
                </c:pt>
                <c:pt idx="126">
                  <c:v>6190.1280000000006</c:v>
                </c:pt>
                <c:pt idx="127">
                  <c:v>6602.8031999999994</c:v>
                </c:pt>
                <c:pt idx="128">
                  <c:v>7531.3224000000009</c:v>
                </c:pt>
                <c:pt idx="129">
                  <c:v>8253.5040000000008</c:v>
                </c:pt>
                <c:pt idx="130">
                  <c:v>8459.8416000000016</c:v>
                </c:pt>
                <c:pt idx="131">
                  <c:v>8563.010400000001</c:v>
                </c:pt>
                <c:pt idx="132">
                  <c:v>8459.8416000000016</c:v>
                </c:pt>
                <c:pt idx="133">
                  <c:v>8253.5040000000008</c:v>
                </c:pt>
                <c:pt idx="134">
                  <c:v>8150.3352000000004</c:v>
                </c:pt>
                <c:pt idx="135">
                  <c:v>8150.3352000000004</c:v>
                </c:pt>
                <c:pt idx="136">
                  <c:v>8563.010400000001</c:v>
                </c:pt>
                <c:pt idx="137">
                  <c:v>9388.3608000000004</c:v>
                </c:pt>
                <c:pt idx="138">
                  <c:v>9285.1920000000009</c:v>
                </c:pt>
                <c:pt idx="139">
                  <c:v>9078.854400000002</c:v>
                </c:pt>
                <c:pt idx="140">
                  <c:v>8769.348</c:v>
                </c:pt>
                <c:pt idx="141">
                  <c:v>8666.1792000000005</c:v>
                </c:pt>
                <c:pt idx="142">
                  <c:v>8150.3352000000004</c:v>
                </c:pt>
                <c:pt idx="143">
                  <c:v>7634.4912000000004</c:v>
                </c:pt>
                <c:pt idx="144">
                  <c:v>7324.9848000000002</c:v>
                </c:pt>
                <c:pt idx="145">
                  <c:v>6705.9720000000007</c:v>
                </c:pt>
                <c:pt idx="146">
                  <c:v>6396.4655999999995</c:v>
                </c:pt>
                <c:pt idx="147">
                  <c:v>6190.1280000000006</c:v>
                </c:pt>
                <c:pt idx="148">
                  <c:v>5983.7904000000008</c:v>
                </c:pt>
                <c:pt idx="149">
                  <c:v>5983.7904000000008</c:v>
                </c:pt>
                <c:pt idx="150">
                  <c:v>6190.1280000000006</c:v>
                </c:pt>
                <c:pt idx="151">
                  <c:v>6602.8031999999994</c:v>
                </c:pt>
                <c:pt idx="152">
                  <c:v>7531.3224000000009</c:v>
                </c:pt>
                <c:pt idx="153">
                  <c:v>8253.5040000000008</c:v>
                </c:pt>
                <c:pt idx="154">
                  <c:v>8459.8416000000016</c:v>
                </c:pt>
                <c:pt idx="155">
                  <c:v>8563.010400000001</c:v>
                </c:pt>
                <c:pt idx="156">
                  <c:v>8459.8416000000016</c:v>
                </c:pt>
                <c:pt idx="157">
                  <c:v>8253.5040000000008</c:v>
                </c:pt>
                <c:pt idx="158">
                  <c:v>8150.3352000000004</c:v>
                </c:pt>
                <c:pt idx="159">
                  <c:v>8150.3352000000004</c:v>
                </c:pt>
                <c:pt idx="160">
                  <c:v>8563.010400000001</c:v>
                </c:pt>
                <c:pt idx="161">
                  <c:v>9388.3608000000004</c:v>
                </c:pt>
                <c:pt idx="162">
                  <c:v>9285.1920000000009</c:v>
                </c:pt>
                <c:pt idx="163">
                  <c:v>9078.854400000002</c:v>
                </c:pt>
                <c:pt idx="164">
                  <c:v>8769.348</c:v>
                </c:pt>
                <c:pt idx="165">
                  <c:v>8666.1792000000005</c:v>
                </c:pt>
                <c:pt idx="166">
                  <c:v>8150.3352000000004</c:v>
                </c:pt>
                <c:pt idx="167">
                  <c:v>7634.4912000000004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091-A4C7-CD9734D9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50384"/>
        <c:axId val="718249072"/>
      </c:lineChart>
      <c:catAx>
        <c:axId val="7182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9072"/>
        <c:crosses val="autoZero"/>
        <c:auto val="1"/>
        <c:lblAlgn val="ctr"/>
        <c:lblOffset val="100"/>
        <c:noMultiLvlLbl val="0"/>
      </c:catAx>
      <c:valAx>
        <c:axId val="718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DEMANDA!$C$1:$C$240</c:f>
              <c:numCache>
                <c:formatCode>General</c:formatCode>
                <c:ptCount val="240"/>
                <c:pt idx="0">
                  <c:v>1101.92</c:v>
                </c:pt>
                <c:pt idx="1">
                  <c:v>1008.8</c:v>
                </c:pt>
                <c:pt idx="2">
                  <c:v>962.24</c:v>
                </c:pt>
                <c:pt idx="3">
                  <c:v>931.2</c:v>
                </c:pt>
                <c:pt idx="4">
                  <c:v>900.16</c:v>
                </c:pt>
                <c:pt idx="5">
                  <c:v>900.16</c:v>
                </c:pt>
                <c:pt idx="6">
                  <c:v>931.2</c:v>
                </c:pt>
                <c:pt idx="7">
                  <c:v>993.28</c:v>
                </c:pt>
                <c:pt idx="8">
                  <c:v>1132.96</c:v>
                </c:pt>
                <c:pt idx="9">
                  <c:v>1241.5999999999999</c:v>
                </c:pt>
                <c:pt idx="10">
                  <c:v>1272.6400000000001</c:v>
                </c:pt>
                <c:pt idx="11">
                  <c:v>1288.1600000000001</c:v>
                </c:pt>
                <c:pt idx="12">
                  <c:v>1272.6400000000001</c:v>
                </c:pt>
                <c:pt idx="13">
                  <c:v>1241.5999999999999</c:v>
                </c:pt>
                <c:pt idx="14">
                  <c:v>1226.08</c:v>
                </c:pt>
                <c:pt idx="15">
                  <c:v>1226.08</c:v>
                </c:pt>
                <c:pt idx="16">
                  <c:v>1288.1600000000001</c:v>
                </c:pt>
                <c:pt idx="17">
                  <c:v>1412.32</c:v>
                </c:pt>
                <c:pt idx="18">
                  <c:v>1396.8</c:v>
                </c:pt>
                <c:pt idx="19">
                  <c:v>1365.76</c:v>
                </c:pt>
                <c:pt idx="20">
                  <c:v>1319.2</c:v>
                </c:pt>
                <c:pt idx="21">
                  <c:v>1303.68</c:v>
                </c:pt>
                <c:pt idx="22">
                  <c:v>1226.08</c:v>
                </c:pt>
                <c:pt idx="23">
                  <c:v>1148.48</c:v>
                </c:pt>
                <c:pt idx="24">
                  <c:v>1101.92</c:v>
                </c:pt>
                <c:pt idx="25">
                  <c:v>1008.8</c:v>
                </c:pt>
                <c:pt idx="26">
                  <c:v>962.24</c:v>
                </c:pt>
                <c:pt idx="27">
                  <c:v>931.2</c:v>
                </c:pt>
                <c:pt idx="28">
                  <c:v>900.16</c:v>
                </c:pt>
                <c:pt idx="29">
                  <c:v>900.16</c:v>
                </c:pt>
                <c:pt idx="30">
                  <c:v>931.2</c:v>
                </c:pt>
                <c:pt idx="31">
                  <c:v>993.28</c:v>
                </c:pt>
                <c:pt idx="32">
                  <c:v>1132.96</c:v>
                </c:pt>
                <c:pt idx="33">
                  <c:v>1241.5999999999999</c:v>
                </c:pt>
                <c:pt idx="34">
                  <c:v>1272.6400000000001</c:v>
                </c:pt>
                <c:pt idx="35">
                  <c:v>1288.1600000000001</c:v>
                </c:pt>
                <c:pt idx="36">
                  <c:v>1272.6400000000001</c:v>
                </c:pt>
                <c:pt idx="37">
                  <c:v>1241.5999999999999</c:v>
                </c:pt>
                <c:pt idx="38">
                  <c:v>1226.08</c:v>
                </c:pt>
                <c:pt idx="39">
                  <c:v>1226.08</c:v>
                </c:pt>
                <c:pt idx="40">
                  <c:v>1288.1600000000001</c:v>
                </c:pt>
                <c:pt idx="41">
                  <c:v>1412.32</c:v>
                </c:pt>
                <c:pt idx="42">
                  <c:v>1396.8</c:v>
                </c:pt>
                <c:pt idx="43">
                  <c:v>1365.76</c:v>
                </c:pt>
                <c:pt idx="44">
                  <c:v>1319.2</c:v>
                </c:pt>
                <c:pt idx="45">
                  <c:v>1303.68</c:v>
                </c:pt>
                <c:pt idx="46">
                  <c:v>1226.08</c:v>
                </c:pt>
                <c:pt idx="47">
                  <c:v>1148.48</c:v>
                </c:pt>
                <c:pt idx="48">
                  <c:v>1101.92</c:v>
                </c:pt>
                <c:pt idx="49">
                  <c:v>1008.8</c:v>
                </c:pt>
                <c:pt idx="50">
                  <c:v>962.24</c:v>
                </c:pt>
                <c:pt idx="51">
                  <c:v>931.2</c:v>
                </c:pt>
                <c:pt idx="52">
                  <c:v>900.16</c:v>
                </c:pt>
                <c:pt idx="53">
                  <c:v>900.16</c:v>
                </c:pt>
                <c:pt idx="54">
                  <c:v>931.2</c:v>
                </c:pt>
                <c:pt idx="55">
                  <c:v>993.28</c:v>
                </c:pt>
                <c:pt idx="56">
                  <c:v>1132.96</c:v>
                </c:pt>
                <c:pt idx="57">
                  <c:v>1241.5999999999999</c:v>
                </c:pt>
                <c:pt idx="58">
                  <c:v>1272.6400000000001</c:v>
                </c:pt>
                <c:pt idx="59">
                  <c:v>1288.1600000000001</c:v>
                </c:pt>
                <c:pt idx="60">
                  <c:v>1272.6400000000001</c:v>
                </c:pt>
                <c:pt idx="61">
                  <c:v>1241.5999999999999</c:v>
                </c:pt>
                <c:pt idx="62">
                  <c:v>1226.08</c:v>
                </c:pt>
                <c:pt idx="63">
                  <c:v>1226.08</c:v>
                </c:pt>
                <c:pt idx="64">
                  <c:v>1288.1600000000001</c:v>
                </c:pt>
                <c:pt idx="65">
                  <c:v>1412.32</c:v>
                </c:pt>
                <c:pt idx="66">
                  <c:v>1396.8</c:v>
                </c:pt>
                <c:pt idx="67">
                  <c:v>1365.76</c:v>
                </c:pt>
                <c:pt idx="68">
                  <c:v>1319.2</c:v>
                </c:pt>
                <c:pt idx="69">
                  <c:v>1303.68</c:v>
                </c:pt>
                <c:pt idx="70">
                  <c:v>1226.08</c:v>
                </c:pt>
                <c:pt idx="71">
                  <c:v>1148.48</c:v>
                </c:pt>
                <c:pt idx="72">
                  <c:v>1101.92</c:v>
                </c:pt>
                <c:pt idx="73">
                  <c:v>1008.8</c:v>
                </c:pt>
                <c:pt idx="74">
                  <c:v>962.24</c:v>
                </c:pt>
                <c:pt idx="75">
                  <c:v>931.2</c:v>
                </c:pt>
                <c:pt idx="76">
                  <c:v>900.16</c:v>
                </c:pt>
                <c:pt idx="77">
                  <c:v>900.16</c:v>
                </c:pt>
                <c:pt idx="78">
                  <c:v>931.2</c:v>
                </c:pt>
                <c:pt idx="79">
                  <c:v>993.28</c:v>
                </c:pt>
                <c:pt idx="80">
                  <c:v>1132.96</c:v>
                </c:pt>
                <c:pt idx="81">
                  <c:v>1241.5999999999999</c:v>
                </c:pt>
                <c:pt idx="82">
                  <c:v>1272.6400000000001</c:v>
                </c:pt>
                <c:pt idx="83">
                  <c:v>1288.1600000000001</c:v>
                </c:pt>
                <c:pt idx="84">
                  <c:v>1272.6400000000001</c:v>
                </c:pt>
                <c:pt idx="85">
                  <c:v>1241.5999999999999</c:v>
                </c:pt>
                <c:pt idx="86">
                  <c:v>1226.08</c:v>
                </c:pt>
                <c:pt idx="87">
                  <c:v>1226.08</c:v>
                </c:pt>
                <c:pt idx="88">
                  <c:v>1288.1600000000001</c:v>
                </c:pt>
                <c:pt idx="89">
                  <c:v>1412.32</c:v>
                </c:pt>
                <c:pt idx="90">
                  <c:v>1396.8</c:v>
                </c:pt>
                <c:pt idx="91">
                  <c:v>1365.76</c:v>
                </c:pt>
                <c:pt idx="92">
                  <c:v>1319.2</c:v>
                </c:pt>
                <c:pt idx="93">
                  <c:v>1303.68</c:v>
                </c:pt>
                <c:pt idx="94">
                  <c:v>1226.08</c:v>
                </c:pt>
                <c:pt idx="95">
                  <c:v>1148.48</c:v>
                </c:pt>
                <c:pt idx="96">
                  <c:v>1148.48</c:v>
                </c:pt>
                <c:pt idx="97">
                  <c:v>1101.92</c:v>
                </c:pt>
                <c:pt idx="98">
                  <c:v>1008.8</c:v>
                </c:pt>
                <c:pt idx="99">
                  <c:v>962.24</c:v>
                </c:pt>
                <c:pt idx="100">
                  <c:v>931.2</c:v>
                </c:pt>
                <c:pt idx="101">
                  <c:v>900.16</c:v>
                </c:pt>
                <c:pt idx="102">
                  <c:v>900.16</c:v>
                </c:pt>
                <c:pt idx="103">
                  <c:v>931.2</c:v>
                </c:pt>
                <c:pt idx="104">
                  <c:v>993.28</c:v>
                </c:pt>
                <c:pt idx="105">
                  <c:v>1132.96</c:v>
                </c:pt>
                <c:pt idx="106">
                  <c:v>1241.5999999999999</c:v>
                </c:pt>
                <c:pt idx="107">
                  <c:v>1272.6400000000001</c:v>
                </c:pt>
                <c:pt idx="108">
                  <c:v>1288.1600000000001</c:v>
                </c:pt>
                <c:pt idx="109">
                  <c:v>1272.6400000000001</c:v>
                </c:pt>
                <c:pt idx="110">
                  <c:v>1241.5999999999999</c:v>
                </c:pt>
                <c:pt idx="111">
                  <c:v>1226.08</c:v>
                </c:pt>
                <c:pt idx="112">
                  <c:v>1226.08</c:v>
                </c:pt>
                <c:pt idx="113">
                  <c:v>1288.1600000000001</c:v>
                </c:pt>
                <c:pt idx="114">
                  <c:v>1412.32</c:v>
                </c:pt>
                <c:pt idx="115">
                  <c:v>1396.8</c:v>
                </c:pt>
                <c:pt idx="116">
                  <c:v>1365.76</c:v>
                </c:pt>
                <c:pt idx="117">
                  <c:v>1319.2</c:v>
                </c:pt>
                <c:pt idx="118">
                  <c:v>1303.68</c:v>
                </c:pt>
                <c:pt idx="119">
                  <c:v>1226.08</c:v>
                </c:pt>
                <c:pt idx="120">
                  <c:v>1148.48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09-9573-7D1A7714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91424"/>
        <c:axId val="622484864"/>
      </c:lineChart>
      <c:catAx>
        <c:axId val="6224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4864"/>
        <c:crosses val="autoZero"/>
        <c:auto val="1"/>
        <c:lblAlgn val="ctr"/>
        <c:lblOffset val="100"/>
        <c:noMultiLvlLbl val="0"/>
      </c:catAx>
      <c:valAx>
        <c:axId val="62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DUAL_57!$B$2:$B$25</c:f>
              <c:numCache>
                <c:formatCode>General</c:formatCode>
                <c:ptCount val="24"/>
                <c:pt idx="0">
                  <c:v>25.92</c:v>
                </c:pt>
                <c:pt idx="1">
                  <c:v>17.260000000000002</c:v>
                </c:pt>
                <c:pt idx="2">
                  <c:v>19.7</c:v>
                </c:pt>
                <c:pt idx="3">
                  <c:v>19.7</c:v>
                </c:pt>
                <c:pt idx="4">
                  <c:v>17.260000000000002</c:v>
                </c:pt>
                <c:pt idx="5">
                  <c:v>17.260000000000002</c:v>
                </c:pt>
                <c:pt idx="6">
                  <c:v>17.260000000000002</c:v>
                </c:pt>
                <c:pt idx="7">
                  <c:v>17.260000000000002</c:v>
                </c:pt>
                <c:pt idx="8">
                  <c:v>17.260000000000002</c:v>
                </c:pt>
                <c:pt idx="9">
                  <c:v>19.7</c:v>
                </c:pt>
                <c:pt idx="10">
                  <c:v>19.7</c:v>
                </c:pt>
                <c:pt idx="11">
                  <c:v>19.7</c:v>
                </c:pt>
                <c:pt idx="12">
                  <c:v>19.7</c:v>
                </c:pt>
                <c:pt idx="13">
                  <c:v>19.7</c:v>
                </c:pt>
                <c:pt idx="14">
                  <c:v>17.260000000000002</c:v>
                </c:pt>
                <c:pt idx="15">
                  <c:v>17.260000000000002</c:v>
                </c:pt>
                <c:pt idx="16">
                  <c:v>17.260000000000002</c:v>
                </c:pt>
                <c:pt idx="17">
                  <c:v>22.26</c:v>
                </c:pt>
                <c:pt idx="18">
                  <c:v>22.26</c:v>
                </c:pt>
                <c:pt idx="19">
                  <c:v>19.7</c:v>
                </c:pt>
                <c:pt idx="20">
                  <c:v>19.7</c:v>
                </c:pt>
                <c:pt idx="21">
                  <c:v>22.14</c:v>
                </c:pt>
                <c:pt idx="22">
                  <c:v>17.260000000000002</c:v>
                </c:pt>
                <c:pt idx="23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148-8863-B56DAD38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33288"/>
        <c:axId val="613142144"/>
      </c:lineChart>
      <c:catAx>
        <c:axId val="61313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42144"/>
        <c:crosses val="autoZero"/>
        <c:auto val="1"/>
        <c:lblAlgn val="ctr"/>
        <c:lblOffset val="100"/>
        <c:noMultiLvlLbl val="0"/>
      </c:catAx>
      <c:valAx>
        <c:axId val="6131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DUAL_57!$B$26:$B$48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-2.44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-2.44</c:v>
                </c:pt>
                <c:pt idx="8">
                  <c:v>-2.44</c:v>
                </c:pt>
                <c:pt idx="9">
                  <c:v>-80.3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-2.44</c:v>
                </c:pt>
                <c:pt idx="16">
                  <c:v>-2.44</c:v>
                </c:pt>
                <c:pt idx="17">
                  <c:v>0</c:v>
                </c:pt>
                <c:pt idx="18">
                  <c:v>0</c:v>
                </c:pt>
                <c:pt idx="19">
                  <c:v>-80.3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B-46C0-B146-84F13E42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6096"/>
        <c:axId val="613186752"/>
      </c:lineChart>
      <c:catAx>
        <c:axId val="6131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752"/>
        <c:crosses val="autoZero"/>
        <c:auto val="1"/>
        <c:lblAlgn val="ctr"/>
        <c:lblOffset val="100"/>
        <c:noMultiLvlLbl val="0"/>
      </c:catAx>
      <c:valAx>
        <c:axId val="613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DUAL_57!$B$49:$B$73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C-40B7-AD22-648F3FB5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65544"/>
        <c:axId val="510431240"/>
      </c:lineChart>
      <c:catAx>
        <c:axId val="55466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1240"/>
        <c:crosses val="autoZero"/>
        <c:auto val="1"/>
        <c:lblAlgn val="ctr"/>
        <c:lblOffset val="100"/>
        <c:noMultiLvlLbl val="0"/>
      </c:catAx>
      <c:valAx>
        <c:axId val="5104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[1]Hoja1!$A$1:$A$8</c:f>
              <c:numCache>
                <c:formatCode>General</c:formatCode>
                <c:ptCount val="8"/>
                <c:pt idx="0">
                  <c:v>1101.9199999999901</c:v>
                </c:pt>
                <c:pt idx="1">
                  <c:v>1008.8</c:v>
                </c:pt>
                <c:pt idx="2">
                  <c:v>962.24</c:v>
                </c:pt>
                <c:pt idx="3">
                  <c:v>931.19999999999902</c:v>
                </c:pt>
                <c:pt idx="4">
                  <c:v>900.16</c:v>
                </c:pt>
                <c:pt idx="5">
                  <c:v>900.16</c:v>
                </c:pt>
                <c:pt idx="6">
                  <c:v>931.19999999999902</c:v>
                </c:pt>
                <c:pt idx="7">
                  <c:v>993.28</c:v>
                </c:pt>
              </c:numCache>
            </c:numRef>
          </c:xVal>
          <c:yVal>
            <c:numRef>
              <c:f>[1]Hoja1!$B$1:$B$8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C-43F4-A03F-B8CC4E9F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8672"/>
        <c:axId val="509179656"/>
      </c:scatterChart>
      <c:valAx>
        <c:axId val="509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9656"/>
        <c:crosses val="autoZero"/>
        <c:crossBetween val="midCat"/>
      </c:valAx>
      <c:valAx>
        <c:axId val="509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Hoja2!$N$1:$R$1</c:f>
              <c:strCache>
                <c:ptCount val="5"/>
                <c:pt idx="0">
                  <c:v>z_lbc1</c:v>
                </c:pt>
                <c:pt idx="1">
                  <c:v>z_lbc2</c:v>
                </c:pt>
                <c:pt idx="2">
                  <c:v>z_lbc3</c:v>
                </c:pt>
                <c:pt idx="3">
                  <c:v>z_ks</c:v>
                </c:pt>
                <c:pt idx="4">
                  <c:v>z_rks</c:v>
                </c:pt>
              </c:strCache>
            </c:strRef>
          </c:cat>
          <c:val>
            <c:numRef>
              <c:f>Hoja2!$N$35:$R$35</c:f>
              <c:numCache>
                <c:formatCode>General</c:formatCode>
                <c:ptCount val="5"/>
                <c:pt idx="0">
                  <c:v>102800274.5</c:v>
                </c:pt>
                <c:pt idx="1">
                  <c:v>102804799.7</c:v>
                </c:pt>
                <c:pt idx="3">
                  <c:v>102798672.2</c:v>
                </c:pt>
                <c:pt idx="4">
                  <c:v>102804775.3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6-4074-82E2-D9548385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445632"/>
        <c:axId val="661450880"/>
      </c:barChart>
      <c:catAx>
        <c:axId val="6614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50880"/>
        <c:crosses val="autoZero"/>
        <c:auto val="1"/>
        <c:lblAlgn val="ctr"/>
        <c:lblOffset val="100"/>
        <c:noMultiLvlLbl val="0"/>
      </c:catAx>
      <c:valAx>
        <c:axId val="6614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>
        <c:manualLayout>
          <c:xMode val="edge"/>
          <c:yMode val="edge"/>
          <c:x val="0.4928272622909432"/>
          <c:y val="4.07509924769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357036795807"/>
          <c:y val="0.14472780608306313"/>
          <c:w val="0.828459065121397"/>
          <c:h val="0.74888279633569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test4!$H$1:$M$1</c:f>
              <c:strCache>
                <c:ptCount val="6"/>
                <c:pt idx="0">
                  <c:v>z_lp</c:v>
                </c:pt>
                <c:pt idx="1">
                  <c:v>z_hard</c:v>
                </c:pt>
                <c:pt idx="3">
                  <c:v>z_milp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test4!$H$16:$M$16</c:f>
              <c:numCache>
                <c:formatCode>_-"$"* #,##0_-;\-"$"* #,##0_-;_-"$"* "-"??_-;_-@_-</c:formatCode>
                <c:ptCount val="6"/>
                <c:pt idx="0">
                  <c:v>3167893.4</c:v>
                </c:pt>
                <c:pt idx="1">
                  <c:v>3180824.4</c:v>
                </c:pt>
                <c:pt idx="3">
                  <c:v>3173306.7</c:v>
                </c:pt>
                <c:pt idx="4">
                  <c:v>3171616.1</c:v>
                </c:pt>
                <c:pt idx="5">
                  <c:v>3172081.5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4D7-AF85-88D12C4F4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52216"/>
        <c:axId val="584853200"/>
      </c:barChart>
      <c:catAx>
        <c:axId val="584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200"/>
        <c:crosses val="autoZero"/>
        <c:auto val="1"/>
        <c:lblAlgn val="ctr"/>
        <c:lblOffset val="100"/>
        <c:noMultiLvlLbl val="0"/>
      </c:catAx>
      <c:valAx>
        <c:axId val="58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[stats.xlsx]Trayectories!TablaDinámica2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Trayectories!$J$3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Trayectories!$I$4:$I$28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Trayectories!$J$4:$J$28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F-4F4C-AE8E-07B92CB9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865847"/>
        <c:axId val="645870439"/>
      </c:barChart>
      <c:catAx>
        <c:axId val="645865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439"/>
        <c:crosses val="autoZero"/>
        <c:auto val="1"/>
        <c:lblAlgn val="ctr"/>
        <c:lblOffset val="100"/>
        <c:noMultiLvlLbl val="0"/>
      </c:catAx>
      <c:valAx>
        <c:axId val="6458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t_hard3</c:v>
                </c:pt>
                <c:pt idx="5">
                  <c:v>t_soft7</c:v>
                </c:pt>
                <c:pt idx="6">
                  <c:v>t_soft4</c:v>
                </c:pt>
                <c:pt idx="7">
                  <c:v>t_softp</c:v>
                </c:pt>
                <c:pt idx="8">
                  <c:v>t_lbc</c:v>
                </c:pt>
              </c:strCache>
            </c:strRef>
          </c:cat>
          <c:val>
            <c:numRef>
              <c:f>'test10 PC'!$S$2:$AA$2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30.7</c:v>
                </c:pt>
                <c:pt idx="2">
                  <c:v>122.3</c:v>
                </c:pt>
                <c:pt idx="3">
                  <c:v>134.6</c:v>
                </c:pt>
                <c:pt idx="4">
                  <c:v>47.9</c:v>
                </c:pt>
                <c:pt idx="5">
                  <c:v>48.4</c:v>
                </c:pt>
                <c:pt idx="8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gap_hard3</c:v>
                </c:pt>
                <c:pt idx="4">
                  <c:v>gap_soft7</c:v>
                </c:pt>
                <c:pt idx="5">
                  <c:v>gap_hard4</c:v>
                </c:pt>
                <c:pt idx="6">
                  <c:v>gap_softp</c:v>
                </c:pt>
                <c:pt idx="7">
                  <c:v>gap_lbc</c:v>
                </c:pt>
              </c:strCache>
            </c:strRef>
          </c:cat>
          <c:val>
            <c:numRef>
              <c:f>'test10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3.0000000000000001E-5</c:v>
                </c:pt>
                <c:pt idx="4">
                  <c:v>6.9999999999999994E-5</c:v>
                </c:pt>
                <c:pt idx="7" formatCode="0.00E+00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18A-BB92-1702DE22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PC'!$J$1:$R$1</c:f>
              <c:strCache>
                <c:ptCount val="9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z_hard2</c:v>
                </c:pt>
                <c:pt idx="4">
                  <c:v>z_hard3</c:v>
                </c:pt>
                <c:pt idx="5">
                  <c:v>z_soft7</c:v>
                </c:pt>
                <c:pt idx="6">
                  <c:v>z_soft4</c:v>
                </c:pt>
                <c:pt idx="7">
                  <c:v>z_softp</c:v>
                </c:pt>
                <c:pt idx="8">
                  <c:v>z_lbc</c:v>
                </c:pt>
              </c:strCache>
            </c:strRef>
          </c:cat>
          <c:val>
            <c:numRef>
              <c:f>'test10 PC'!$J$2:$R$2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2">
                  <c:v>283849653.5</c:v>
                </c:pt>
                <c:pt idx="3">
                  <c:v>283849653.5</c:v>
                </c:pt>
                <c:pt idx="4">
                  <c:v>283849653.5</c:v>
                </c:pt>
                <c:pt idx="5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214501727735"/>
          <c:y val="0.18328928785621698"/>
          <c:w val="0.84426415311224778"/>
          <c:h val="0.72278871391076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test5!$J$1:$O$1</c:f>
              <c:strCache>
                <c:ptCount val="6"/>
                <c:pt idx="0">
                  <c:v>z_harduvw</c:v>
                </c:pt>
                <c:pt idx="1">
                  <c:v>z_harduvwdel</c:v>
                </c:pt>
                <c:pt idx="2">
                  <c:v>z_milp</c:v>
                </c:pt>
                <c:pt idx="3">
                  <c:v>z_milp2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test5!$J$10:$O$10</c:f>
              <c:numCache>
                <c:formatCode>_-"$"* #,##0_-;\-"$"* #,##0_-;_-"$"* "-"??_-;_-@_-</c:formatCode>
                <c:ptCount val="6"/>
                <c:pt idx="0">
                  <c:v>283854141.5</c:v>
                </c:pt>
                <c:pt idx="1">
                  <c:v>283854141.5</c:v>
                </c:pt>
                <c:pt idx="2">
                  <c:v>283854141.5</c:v>
                </c:pt>
                <c:pt idx="3">
                  <c:v>283854175.5</c:v>
                </c:pt>
                <c:pt idx="5">
                  <c:v>283891218.5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57-AF3E-C5CB5CEC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6400"/>
        <c:axId val="612016072"/>
      </c:barChart>
      <c:catAx>
        <c:axId val="6120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072"/>
        <c:crosses val="autoZero"/>
        <c:auto val="1"/>
        <c:lblAlgn val="ctr"/>
        <c:lblOffset val="100"/>
        <c:noMultiLvlLbl val="0"/>
      </c:catAx>
      <c:valAx>
        <c:axId val="612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114300</xdr:rowOff>
    </xdr:from>
    <xdr:to>
      <xdr:col>24</xdr:col>
      <xdr:colOff>723900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238F9-F3CD-4D4D-84E7-C03EFD6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29</xdr:row>
      <xdr:rowOff>57150</xdr:rowOff>
    </xdr:from>
    <xdr:to>
      <xdr:col>11</xdr:col>
      <xdr:colOff>19050</xdr:colOff>
      <xdr:row>43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9A190-F66F-45EE-8685-B9C04FDE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3</xdr:row>
      <xdr:rowOff>42862</xdr:rowOff>
    </xdr:from>
    <xdr:to>
      <xdr:col>24</xdr:col>
      <xdr:colOff>219074</xdr:colOff>
      <xdr:row>15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BD11-D440-4A79-8C61-583667E5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2</xdr:row>
      <xdr:rowOff>147637</xdr:rowOff>
    </xdr:from>
    <xdr:to>
      <xdr:col>32</xdr:col>
      <xdr:colOff>323850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D2E25C-9B67-4028-A125-3AC014A3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3</xdr:row>
      <xdr:rowOff>23812</xdr:rowOff>
    </xdr:from>
    <xdr:to>
      <xdr:col>16</xdr:col>
      <xdr:colOff>47625</xdr:colOff>
      <xdr:row>15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DC6077-B3BE-443E-A7DE-BC05DF9B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25</xdr:row>
      <xdr:rowOff>161926</xdr:rowOff>
    </xdr:from>
    <xdr:to>
      <xdr:col>26</xdr:col>
      <xdr:colOff>428625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E702-197B-4FC0-9E6D-DB79B66CB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25</xdr:row>
      <xdr:rowOff>152399</xdr:rowOff>
    </xdr:from>
    <xdr:to>
      <xdr:col>17</xdr:col>
      <xdr:colOff>619125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8C7DC-DC97-4511-B019-8D80173B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25</xdr:row>
      <xdr:rowOff>161925</xdr:rowOff>
    </xdr:from>
    <xdr:to>
      <xdr:col>34</xdr:col>
      <xdr:colOff>57149</xdr:colOff>
      <xdr:row>38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54F36-F0F4-4AA8-B12E-BBEAD56B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12</xdr:row>
      <xdr:rowOff>123824</xdr:rowOff>
    </xdr:from>
    <xdr:to>
      <xdr:col>34</xdr:col>
      <xdr:colOff>561975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EBF4-22E1-4EEF-BB08-79F0F779C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152400</xdr:rowOff>
    </xdr:from>
    <xdr:to>
      <xdr:col>26</xdr:col>
      <xdr:colOff>333375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AD40F-7051-4C5C-90D5-C5ADFBD1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12</xdr:row>
      <xdr:rowOff>142875</xdr:rowOff>
    </xdr:from>
    <xdr:to>
      <xdr:col>16</xdr:col>
      <xdr:colOff>609600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3656A-A3A1-4572-82FE-9530B3B35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15</xdr:row>
      <xdr:rowOff>57151</xdr:rowOff>
    </xdr:from>
    <xdr:to>
      <xdr:col>35</xdr:col>
      <xdr:colOff>95250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A15DE-C92D-1C47-348D-3CE20B29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15</xdr:row>
      <xdr:rowOff>19049</xdr:rowOff>
    </xdr:from>
    <xdr:to>
      <xdr:col>27</xdr:col>
      <xdr:colOff>590549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8DDC1-255F-B5ED-F73E-2FEB379C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9525</xdr:rowOff>
    </xdr:from>
    <xdr:to>
      <xdr:col>17</xdr:col>
      <xdr:colOff>771525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2A8CCC-70FF-05C2-27D1-3B7398B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</xdr:rowOff>
    </xdr:from>
    <xdr:to>
      <xdr:col>17</xdr:col>
      <xdr:colOff>857250</xdr:colOff>
      <xdr:row>95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6D6FD-E4D3-BEDF-A7FD-DCC2132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885825</xdr:colOff>
      <xdr:row>80</xdr:row>
      <xdr:rowOff>1</xdr:rowOff>
    </xdr:from>
    <xdr:to>
      <xdr:col>28</xdr:col>
      <xdr:colOff>19049</xdr:colOff>
      <xdr:row>95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E71D8F-3738-4CB3-02D6-5AC05011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22</xdr:row>
      <xdr:rowOff>133351</xdr:rowOff>
    </xdr:from>
    <xdr:to>
      <xdr:col>17</xdr:col>
      <xdr:colOff>733425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8DCF-0E67-4F12-B025-B2692BC0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152401</xdr:rowOff>
    </xdr:from>
    <xdr:to>
      <xdr:col>28</xdr:col>
      <xdr:colOff>333374</xdr:colOff>
      <xdr:row>38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5543E0-ABC9-4AFA-A57F-3FF7A81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152399</xdr:rowOff>
    </xdr:from>
    <xdr:to>
      <xdr:col>17</xdr:col>
      <xdr:colOff>647700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7B1E2-97D7-4C7D-85E0-9D8887C4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733426</xdr:colOff>
      <xdr:row>15</xdr:row>
      <xdr:rowOff>47625</xdr:rowOff>
    </xdr:from>
    <xdr:to>
      <xdr:col>27</xdr:col>
      <xdr:colOff>47626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FCFE0-919F-4AE9-BF6E-59B007EF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219076</xdr:colOff>
      <xdr:row>15</xdr:row>
      <xdr:rowOff>9525</xdr:rowOff>
    </xdr:from>
    <xdr:to>
      <xdr:col>37</xdr:col>
      <xdr:colOff>981075</xdr:colOff>
      <xdr:row>31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88A61D-A3A1-CAB2-38F4-A06525D1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</xdr:row>
      <xdr:rowOff>95250</xdr:rowOff>
    </xdr:from>
    <xdr:to>
      <xdr:col>19</xdr:col>
      <xdr:colOff>371474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D12C1-DB4A-E12B-CECB-000BF47A2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19050</xdr:rowOff>
    </xdr:from>
    <xdr:to>
      <xdr:col>15</xdr:col>
      <xdr:colOff>790575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018E1-4992-A288-0371-7C0E73E8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4</xdr:row>
      <xdr:rowOff>85725</xdr:rowOff>
    </xdr:from>
    <xdr:to>
      <xdr:col>24</xdr:col>
      <xdr:colOff>609601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33659A-3BBE-37DA-55A7-E215582B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57150</xdr:rowOff>
    </xdr:from>
    <xdr:to>
      <xdr:col>10</xdr:col>
      <xdr:colOff>628651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05F45-E264-4CB6-978F-E294DF9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66675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51C7-EEE5-434E-8315-78A1E995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38</xdr:row>
      <xdr:rowOff>19050</xdr:rowOff>
    </xdr:from>
    <xdr:to>
      <xdr:col>15</xdr:col>
      <xdr:colOff>266700</xdr:colOff>
      <xdr:row>71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03BAE-49CD-CF75-3AD0-20EF3973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19049</xdr:rowOff>
    </xdr:from>
    <xdr:to>
      <xdr:col>14</xdr:col>
      <xdr:colOff>133350</xdr:colOff>
      <xdr:row>18</xdr:row>
      <xdr:rowOff>47624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F043D-5655-0F89-7D4E-A8ED18A0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</xdr:row>
      <xdr:rowOff>152400</xdr:rowOff>
    </xdr:from>
    <xdr:to>
      <xdr:col>20</xdr:col>
      <xdr:colOff>447675</xdr:colOff>
      <xdr:row>47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C2262-2764-5666-2AEA-5D232271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66E08-CB9E-5063-2AF7-5C0C968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171450</xdr:rowOff>
    </xdr:from>
    <xdr:to>
      <xdr:col>15</xdr:col>
      <xdr:colOff>66675</xdr:colOff>
      <xdr:row>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86FCE-31B7-8637-59C2-6B30A499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30</xdr:row>
      <xdr:rowOff>57150</xdr:rowOff>
    </xdr:from>
    <xdr:to>
      <xdr:col>14</xdr:col>
      <xdr:colOff>752475</xdr:colOff>
      <xdr:row>44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33C1B-A90C-2A65-62F5-D29EEEED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65</xdr:row>
      <xdr:rowOff>142874</xdr:rowOff>
    </xdr:from>
    <xdr:to>
      <xdr:col>19</xdr:col>
      <xdr:colOff>276225</xdr:colOff>
      <xdr:row>99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AACEB-9097-6077-B5C7-1A53488D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152398</xdr:colOff>
      <xdr:row>2</xdr:row>
      <xdr:rowOff>38100</xdr:rowOff>
    </xdr:from>
    <xdr:to>
      <xdr:col>19</xdr:col>
      <xdr:colOff>390525</xdr:colOff>
      <xdr:row>37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8E00C-B98A-C114-E088-C7339BF5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942974</xdr:colOff>
      <xdr:row>2</xdr:row>
      <xdr:rowOff>95249</xdr:rowOff>
    </xdr:from>
    <xdr:to>
      <xdr:col>16</xdr:col>
      <xdr:colOff>228599</xdr:colOff>
      <xdr:row>35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EA649-55C3-49ED-81CD-A7AE7005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5</xdr:row>
      <xdr:rowOff>95250</xdr:rowOff>
    </xdr:from>
    <xdr:to>
      <xdr:col>20</xdr:col>
      <xdr:colOff>57149</xdr:colOff>
      <xdr:row>37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8B42-DBAB-245A-2851-7E21183E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276224</xdr:colOff>
      <xdr:row>2</xdr:row>
      <xdr:rowOff>161925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4B89-54B7-C6C7-5AC3-572CF72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3</xdr:row>
      <xdr:rowOff>152400</xdr:rowOff>
    </xdr:from>
    <xdr:to>
      <xdr:col>17</xdr:col>
      <xdr:colOff>428625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5B368-473D-1104-24C5-2EB3ADAE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1</xdr:row>
      <xdr:rowOff>123825</xdr:rowOff>
    </xdr:from>
    <xdr:to>
      <xdr:col>19</xdr:col>
      <xdr:colOff>657224</xdr:colOff>
      <xdr:row>25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A4B-422E-C1CB-FC5D-40E42083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26</xdr:row>
      <xdr:rowOff>47624</xdr:rowOff>
    </xdr:from>
    <xdr:to>
      <xdr:col>21</xdr:col>
      <xdr:colOff>638175</xdr:colOff>
      <xdr:row>65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1F924-B863-2C49-95AB-9911A67E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15</xdr:row>
      <xdr:rowOff>38101</xdr:rowOff>
    </xdr:from>
    <xdr:to>
      <xdr:col>21</xdr:col>
      <xdr:colOff>428624</xdr:colOff>
      <xdr:row>36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B83B3E-293C-4B35-9D8E-9F9973AF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114300</xdr:rowOff>
    </xdr:from>
    <xdr:to>
      <xdr:col>9</xdr:col>
      <xdr:colOff>800100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0A5E1-4F5D-4603-B1AE-26383A06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142</xdr:row>
      <xdr:rowOff>57150</xdr:rowOff>
    </xdr:from>
    <xdr:to>
      <xdr:col>14</xdr:col>
      <xdr:colOff>533400</xdr:colOff>
      <xdr:row>156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A182-B269-A44C-5D3A-C548203E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114303</xdr:colOff>
      <xdr:row>4</xdr:row>
      <xdr:rowOff>19050</xdr:rowOff>
    </xdr:from>
    <xdr:to>
      <xdr:col>16</xdr:col>
      <xdr:colOff>66675</xdr:colOff>
      <xdr:row>30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DB042-43B2-A756-414C-88413112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457201</xdr:colOff>
      <xdr:row>2</xdr:row>
      <xdr:rowOff>104773</xdr:rowOff>
    </xdr:from>
    <xdr:to>
      <xdr:col>15</xdr:col>
      <xdr:colOff>609600</xdr:colOff>
      <xdr:row>28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F40D-5C5F-C65B-5343-4C1D7CC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142874</xdr:rowOff>
    </xdr:from>
    <xdr:to>
      <xdr:col>16</xdr:col>
      <xdr:colOff>200025</xdr:colOff>
      <xdr:row>38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AF243-257C-EF35-844F-B246E9B5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177248</xdr:colOff>
      <xdr:row>2</xdr:row>
      <xdr:rowOff>20292</xdr:rowOff>
    </xdr:from>
    <xdr:to>
      <xdr:col>14</xdr:col>
      <xdr:colOff>0</xdr:colOff>
      <xdr:row>23</xdr:row>
      <xdr:rowOff>124240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D6C98-9B47-D08B-2340-43CC76AE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52386</xdr:colOff>
      <xdr:row>2</xdr:row>
      <xdr:rowOff>38099</xdr:rowOff>
    </xdr:from>
    <xdr:to>
      <xdr:col>14</xdr:col>
      <xdr:colOff>438149</xdr:colOff>
      <xdr:row>29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F94F9-9C63-B536-4E3D-4EC651C9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</xdr:row>
      <xdr:rowOff>161924</xdr:rowOff>
    </xdr:from>
    <xdr:to>
      <xdr:col>17</xdr:col>
      <xdr:colOff>704850</xdr:colOff>
      <xdr:row>42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48E2-AA40-E87C-4252-10518FA0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152400</xdr:rowOff>
    </xdr:from>
    <xdr:to>
      <xdr:col>13</xdr:col>
      <xdr:colOff>114299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FD577-5D04-78D4-6473-5053597C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104775</xdr:rowOff>
    </xdr:from>
    <xdr:to>
      <xdr:col>14</xdr:col>
      <xdr:colOff>323850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12B66-C354-1B56-D14D-460DD90C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6</xdr:row>
      <xdr:rowOff>85725</xdr:rowOff>
    </xdr:from>
    <xdr:to>
      <xdr:col>15</xdr:col>
      <xdr:colOff>314324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408B-790D-A897-D87D-518F5136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152400</xdr:rowOff>
    </xdr:from>
    <xdr:to>
      <xdr:col>14</xdr:col>
      <xdr:colOff>219075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98850-6EC9-1606-F9F7-DD13C9C3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85723</xdr:colOff>
      <xdr:row>3</xdr:row>
      <xdr:rowOff>171450</xdr:rowOff>
    </xdr:from>
    <xdr:to>
      <xdr:col>21</xdr:col>
      <xdr:colOff>1285875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E093-CDC6-4E9A-ADC3-F8D51EAE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3</xdr:row>
      <xdr:rowOff>171450</xdr:rowOff>
    </xdr:from>
    <xdr:to>
      <xdr:col>13</xdr:col>
      <xdr:colOff>28574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CFBC-492A-4E0D-8322-329EFFC7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180974</xdr:rowOff>
    </xdr:from>
    <xdr:to>
      <xdr:col>14</xdr:col>
      <xdr:colOff>476250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3FA63-565C-7C84-98CC-DF175757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104775</xdr:rowOff>
    </xdr:from>
    <xdr:to>
      <xdr:col>13</xdr:col>
      <xdr:colOff>428625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9B82B-8599-B0B8-2B8D-3FDFD445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190499</xdr:rowOff>
    </xdr:from>
    <xdr:to>
      <xdr:col>12</xdr:col>
      <xdr:colOff>714375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BE682-CC4F-4F2B-B392-429F21A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11</xdr:row>
      <xdr:rowOff>133350</xdr:rowOff>
    </xdr:from>
    <xdr:to>
      <xdr:col>16</xdr:col>
      <xdr:colOff>638175</xdr:colOff>
      <xdr:row>35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9EB4-EDBD-E375-9699-8123EDCA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76202</xdr:colOff>
      <xdr:row>7</xdr:row>
      <xdr:rowOff>171450</xdr:rowOff>
    </xdr:from>
    <xdr:to>
      <xdr:col>16</xdr:col>
      <xdr:colOff>66676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055C2-04A4-4182-A6D9-2E48467D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481011</xdr:colOff>
      <xdr:row>1</xdr:row>
      <xdr:rowOff>152400</xdr:rowOff>
    </xdr:from>
    <xdr:to>
      <xdr:col>27</xdr:col>
      <xdr:colOff>447674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FA687-2C3C-1EF1-2748-7598177D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14</xdr:row>
      <xdr:rowOff>57150</xdr:rowOff>
    </xdr:from>
    <xdr:to>
      <xdr:col>18</xdr:col>
      <xdr:colOff>257175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C6106-7887-6FBB-3AE8-A660C2D0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19050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D575A-22C8-3A63-CA64-1A26A5E5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25</xdr:row>
      <xdr:rowOff>19050</xdr:rowOff>
    </xdr:from>
    <xdr:to>
      <xdr:col>11</xdr:col>
      <xdr:colOff>9525</xdr:colOff>
      <xdr:row>47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001AF7-D436-7709-C99A-40713D0A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48</xdr:row>
      <xdr:rowOff>57150</xdr:rowOff>
    </xdr:from>
    <xdr:to>
      <xdr:col>9</xdr:col>
      <xdr:colOff>38100</xdr:colOff>
      <xdr:row>62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07D186-0EBF-040D-C68C-3E2226E28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9</xdr:col>
      <xdr:colOff>723900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0542AD-FA2A-415B-8CFD-F948260F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21</xdr:row>
      <xdr:rowOff>161925</xdr:rowOff>
    </xdr:from>
    <xdr:to>
      <xdr:col>10</xdr:col>
      <xdr:colOff>523875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C784F7-7579-C2D6-763D-73DCDB7FC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195262</xdr:colOff>
      <xdr:row>3</xdr:row>
      <xdr:rowOff>57150</xdr:rowOff>
    </xdr:from>
    <xdr:to>
      <xdr:col>17</xdr:col>
      <xdr:colOff>195262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802F4-E350-5751-5E39-8DC7192B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9525</xdr:rowOff>
    </xdr:from>
    <xdr:to>
      <xdr:col>8</xdr:col>
      <xdr:colOff>104774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78098-ABFB-4021-AB49-641E94BC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11</xdr:row>
      <xdr:rowOff>0</xdr:rowOff>
    </xdr:from>
    <xdr:to>
      <xdr:col>13</xdr:col>
      <xdr:colOff>495299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FC4F4-DF23-4754-A220-CD030563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723899</xdr:colOff>
      <xdr:row>2</xdr:row>
      <xdr:rowOff>185737</xdr:rowOff>
    </xdr:from>
    <xdr:to>
      <xdr:col>26</xdr:col>
      <xdr:colOff>276224</xdr:colOff>
      <xdr:row>15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B1950-F8BC-4C48-992B-BFD481A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</xdr:row>
      <xdr:rowOff>4762</xdr:rowOff>
    </xdr:from>
    <xdr:to>
      <xdr:col>34</xdr:col>
      <xdr:colOff>190500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7284AF-995A-47C9-9378-A937AE2C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3</xdr:row>
      <xdr:rowOff>23812</xdr:rowOff>
    </xdr:from>
    <xdr:to>
      <xdr:col>17</xdr:col>
      <xdr:colOff>95249</xdr:colOff>
      <xdr:row>15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F445E-7E7D-11D9-AB6D-BAD5B081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20</xdr:row>
      <xdr:rowOff>171449</xdr:rowOff>
    </xdr:from>
    <xdr:to>
      <xdr:col>25</xdr:col>
      <xdr:colOff>57150</xdr:colOff>
      <xdr:row>35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31B3E7-58EA-4D42-682F-7B1974F2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100378</xdr:colOff>
      <xdr:row>19</xdr:row>
      <xdr:rowOff>145806</xdr:rowOff>
    </xdr:from>
    <xdr:to>
      <xdr:col>13</xdr:col>
      <xdr:colOff>523875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2BEE9-EEB1-4AEB-975B-1B967F09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95251</xdr:rowOff>
    </xdr:from>
    <xdr:to>
      <xdr:col>15</xdr:col>
      <xdr:colOff>419099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D7B3-DBE9-48AC-BB4B-DBD66C6B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17</xdr:row>
      <xdr:rowOff>142874</xdr:rowOff>
    </xdr:from>
    <xdr:to>
      <xdr:col>27</xdr:col>
      <xdr:colOff>114300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A627F-B890-482D-B16F-D2379B1A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19</xdr:row>
      <xdr:rowOff>71437</xdr:rowOff>
    </xdr:from>
    <xdr:to>
      <xdr:col>14</xdr:col>
      <xdr:colOff>95249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14B274-7928-1902-48B2-23503F4C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18</xdr:row>
      <xdr:rowOff>52387</xdr:rowOff>
    </xdr:from>
    <xdr:to>
      <xdr:col>24</xdr:col>
      <xdr:colOff>400050</xdr:colOff>
      <xdr:row>33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115C3-33A4-31BA-B3AE-215177B7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295274</xdr:colOff>
      <xdr:row>19</xdr:row>
      <xdr:rowOff>128587</xdr:rowOff>
    </xdr:from>
    <xdr:to>
      <xdr:col>32</xdr:col>
      <xdr:colOff>47624</xdr:colOff>
      <xdr:row>34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1C81-EA4C-F7C8-2324-7E8E79AF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26</xdr:row>
      <xdr:rowOff>114301</xdr:rowOff>
    </xdr:from>
    <xdr:to>
      <xdr:col>25</xdr:col>
      <xdr:colOff>266700</xdr:colOff>
      <xdr:row>39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A24885-BD88-362A-1195-C25D0FDF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27</xdr:row>
      <xdr:rowOff>161924</xdr:rowOff>
    </xdr:from>
    <xdr:to>
      <xdr:col>14</xdr:col>
      <xdr:colOff>219076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13363F-3BFA-576C-0AB1-B94FB14B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47625</xdr:colOff>
      <xdr:row>25</xdr:row>
      <xdr:rowOff>152401</xdr:rowOff>
    </xdr:from>
    <xdr:to>
      <xdr:col>34</xdr:col>
      <xdr:colOff>228600</xdr:colOff>
      <xdr:row>38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B16442-3A3B-1DC8-5BE8-002D090F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 KZ-UC"/>
      <sheetName val="Hoja1"/>
    </sheetNames>
    <sheetDataSet>
      <sheetData sheetId="0"/>
      <sheetData sheetId="1">
        <row r="1">
          <cell r="A1">
            <v>1101.9199999999901</v>
          </cell>
        </row>
        <row r="2">
          <cell r="A2">
            <v>1008.8</v>
          </cell>
        </row>
        <row r="3">
          <cell r="A3">
            <v>962.24</v>
          </cell>
        </row>
        <row r="4">
          <cell r="A4">
            <v>931.19999999999902</v>
          </cell>
        </row>
        <row r="5">
          <cell r="A5">
            <v>900.16</v>
          </cell>
        </row>
        <row r="6">
          <cell r="A6">
            <v>900.16</v>
          </cell>
        </row>
        <row r="7">
          <cell r="A7">
            <v>931.19999999999902</v>
          </cell>
        </row>
        <row r="8">
          <cell r="A8">
            <v>993.28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iel" refreshedDate="44869.572323379631" createdVersion="8" refreshedVersion="8" minRefreshableVersion="3" recordCount="192" xr:uid="{74B52933-8839-4077-9EC1-8EB548471581}">
  <cacheSource type="worksheet">
    <worksheetSource ref="A1:F193" sheet="Trayectories"/>
  </cacheSource>
  <cacheFields count="6">
    <cacheField name="t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g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8" u="1"/>
        <n v="9" u="1"/>
        <n v="10" u="1"/>
        <n v="11" u="1"/>
        <n v="12" u="1"/>
      </sharedItems>
    </cacheField>
    <cacheField name="u" numFmtId="0">
      <sharedItems containsSemiMixedTypes="0" containsString="0" containsNumber="1" containsInteger="1" minValue="0" maxValue="1"/>
    </cacheField>
    <cacheField name="v" numFmtId="0">
      <sharedItems containsSemiMixedTypes="0" containsString="0" containsNumber="1" containsInteger="1" minValue="0" maxValue="0"/>
    </cacheField>
    <cacheField name="w" numFmtId="0">
      <sharedItems containsSemiMixedTypes="0" containsString="0" containsNumber="1" containsInteger="1" minValue="0" maxValue="0"/>
    </cacheField>
    <cacheField name="p" numFmtId="0">
      <sharedItems containsSemiMixedTypes="0" containsString="0" containsNumber="1" minValue="0" maxValue="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"/>
    <n v="0"/>
    <n v="0"/>
    <n v="305.95999999999998"/>
  </r>
  <r>
    <x v="1"/>
    <x v="0"/>
    <n v="1"/>
    <n v="0"/>
    <n v="0"/>
    <n v="415.36"/>
  </r>
  <r>
    <x v="2"/>
    <x v="0"/>
    <n v="1"/>
    <n v="0"/>
    <n v="0"/>
    <n v="335.52"/>
  </r>
  <r>
    <x v="3"/>
    <x v="0"/>
    <n v="1"/>
    <n v="0"/>
    <n v="0"/>
    <n v="306.72000000000003"/>
  </r>
  <r>
    <x v="4"/>
    <x v="0"/>
    <n v="1"/>
    <n v="0"/>
    <n v="0"/>
    <n v="275.68"/>
  </r>
  <r>
    <x v="5"/>
    <x v="0"/>
    <n v="1"/>
    <n v="0"/>
    <n v="0"/>
    <n v="260.16000000000003"/>
  </r>
  <r>
    <x v="6"/>
    <x v="0"/>
    <n v="1"/>
    <n v="0"/>
    <n v="0"/>
    <n v="275.68"/>
  </r>
  <r>
    <x v="7"/>
    <x v="0"/>
    <n v="1"/>
    <n v="0"/>
    <n v="0"/>
    <n v="322.24"/>
  </r>
  <r>
    <x v="8"/>
    <x v="0"/>
    <n v="1"/>
    <n v="0"/>
    <n v="0"/>
    <n v="416.64"/>
  </r>
  <r>
    <x v="9"/>
    <x v="0"/>
    <n v="1"/>
    <n v="0"/>
    <n v="0"/>
    <n v="455"/>
  </r>
  <r>
    <x v="10"/>
    <x v="0"/>
    <n v="1"/>
    <n v="0"/>
    <n v="0"/>
    <n v="455"/>
  </r>
  <r>
    <x v="11"/>
    <x v="0"/>
    <n v="1"/>
    <n v="0"/>
    <n v="0"/>
    <n v="455"/>
  </r>
  <r>
    <x v="12"/>
    <x v="0"/>
    <n v="1"/>
    <n v="0"/>
    <n v="0"/>
    <n v="455"/>
  </r>
  <r>
    <x v="13"/>
    <x v="0"/>
    <n v="1"/>
    <n v="0"/>
    <n v="0"/>
    <n v="455"/>
  </r>
  <r>
    <x v="14"/>
    <x v="0"/>
    <n v="1"/>
    <n v="0"/>
    <n v="0"/>
    <n v="455"/>
  </r>
  <r>
    <x v="15"/>
    <x v="0"/>
    <n v="1"/>
    <n v="0"/>
    <n v="0"/>
    <n v="455"/>
  </r>
  <r>
    <x v="16"/>
    <x v="0"/>
    <n v="1"/>
    <n v="0"/>
    <n v="0"/>
    <n v="426.58"/>
  </r>
  <r>
    <x v="17"/>
    <x v="0"/>
    <n v="1"/>
    <n v="0"/>
    <n v="0"/>
    <n v="201.58"/>
  </r>
  <r>
    <x v="18"/>
    <x v="0"/>
    <n v="1"/>
    <n v="0"/>
    <n v="0"/>
    <n v="150"/>
  </r>
  <r>
    <x v="19"/>
    <x v="0"/>
    <n v="1"/>
    <n v="0"/>
    <n v="0"/>
    <n v="150"/>
  </r>
  <r>
    <x v="20"/>
    <x v="0"/>
    <n v="1"/>
    <n v="0"/>
    <n v="0"/>
    <n v="150"/>
  </r>
  <r>
    <x v="21"/>
    <x v="0"/>
    <n v="1"/>
    <n v="0"/>
    <n v="0"/>
    <n v="150"/>
  </r>
  <r>
    <x v="22"/>
    <x v="0"/>
    <n v="1"/>
    <n v="0"/>
    <n v="0"/>
    <n v="150"/>
  </r>
  <r>
    <x v="23"/>
    <x v="0"/>
    <n v="1"/>
    <n v="0"/>
    <n v="0"/>
    <n v="150"/>
  </r>
  <r>
    <x v="0"/>
    <x v="1"/>
    <n v="1"/>
    <n v="0"/>
    <n v="0"/>
    <n v="150"/>
  </r>
  <r>
    <x v="1"/>
    <x v="1"/>
    <n v="1"/>
    <n v="0"/>
    <n v="0"/>
    <n v="150"/>
  </r>
  <r>
    <x v="2"/>
    <x v="1"/>
    <n v="1"/>
    <n v="0"/>
    <n v="0"/>
    <n v="150"/>
  </r>
  <r>
    <x v="3"/>
    <x v="1"/>
    <n v="1"/>
    <n v="0"/>
    <n v="0"/>
    <n v="150"/>
  </r>
  <r>
    <x v="4"/>
    <x v="1"/>
    <n v="1"/>
    <n v="0"/>
    <n v="0"/>
    <n v="150"/>
  </r>
  <r>
    <x v="5"/>
    <x v="1"/>
    <n v="1"/>
    <n v="0"/>
    <n v="0"/>
    <n v="150"/>
  </r>
  <r>
    <x v="6"/>
    <x v="1"/>
    <n v="1"/>
    <n v="0"/>
    <n v="0"/>
    <n v="150"/>
  </r>
  <r>
    <x v="7"/>
    <x v="1"/>
    <n v="1"/>
    <n v="0"/>
    <n v="0"/>
    <n v="150"/>
  </r>
  <r>
    <x v="8"/>
    <x v="1"/>
    <n v="1"/>
    <n v="0"/>
    <n v="0"/>
    <n v="150"/>
  </r>
  <r>
    <x v="9"/>
    <x v="1"/>
    <n v="1"/>
    <n v="0"/>
    <n v="0"/>
    <n v="150"/>
  </r>
  <r>
    <x v="10"/>
    <x v="1"/>
    <n v="1"/>
    <n v="0"/>
    <n v="0"/>
    <n v="150"/>
  </r>
  <r>
    <x v="11"/>
    <x v="1"/>
    <n v="1"/>
    <n v="0"/>
    <n v="0"/>
    <n v="150"/>
  </r>
  <r>
    <x v="12"/>
    <x v="1"/>
    <n v="1"/>
    <n v="0"/>
    <n v="0"/>
    <n v="150"/>
  </r>
  <r>
    <x v="13"/>
    <x v="1"/>
    <n v="1"/>
    <n v="0"/>
    <n v="0"/>
    <n v="150"/>
  </r>
  <r>
    <x v="14"/>
    <x v="1"/>
    <n v="1"/>
    <n v="0"/>
    <n v="0"/>
    <n v="150"/>
  </r>
  <r>
    <x v="15"/>
    <x v="1"/>
    <n v="1"/>
    <n v="0"/>
    <n v="0"/>
    <n v="150"/>
  </r>
  <r>
    <x v="16"/>
    <x v="1"/>
    <n v="1"/>
    <n v="0"/>
    <n v="0"/>
    <n v="225"/>
  </r>
  <r>
    <x v="17"/>
    <x v="1"/>
    <n v="1"/>
    <n v="0"/>
    <n v="0"/>
    <n v="150"/>
  </r>
  <r>
    <x v="18"/>
    <x v="1"/>
    <n v="1"/>
    <n v="0"/>
    <n v="0"/>
    <n v="150"/>
  </r>
  <r>
    <x v="19"/>
    <x v="1"/>
    <n v="1"/>
    <n v="0"/>
    <n v="0"/>
    <n v="150"/>
  </r>
  <r>
    <x v="20"/>
    <x v="1"/>
    <n v="1"/>
    <n v="0"/>
    <n v="0"/>
    <n v="150"/>
  </r>
  <r>
    <x v="21"/>
    <x v="1"/>
    <n v="1"/>
    <n v="0"/>
    <n v="0"/>
    <n v="150"/>
  </r>
  <r>
    <x v="22"/>
    <x v="1"/>
    <n v="1"/>
    <n v="0"/>
    <n v="0"/>
    <n v="150"/>
  </r>
  <r>
    <x v="23"/>
    <x v="1"/>
    <n v="1"/>
    <n v="0"/>
    <n v="0"/>
    <n v="150"/>
  </r>
  <r>
    <x v="0"/>
    <x v="2"/>
    <n v="1"/>
    <n v="0"/>
    <n v="0"/>
    <n v="20"/>
  </r>
  <r>
    <x v="1"/>
    <x v="2"/>
    <n v="1"/>
    <n v="0"/>
    <n v="0"/>
    <n v="20"/>
  </r>
  <r>
    <x v="2"/>
    <x v="2"/>
    <n v="1"/>
    <n v="0"/>
    <n v="0"/>
    <n v="20"/>
  </r>
  <r>
    <x v="3"/>
    <x v="2"/>
    <n v="1"/>
    <n v="0"/>
    <n v="0"/>
    <n v="20"/>
  </r>
  <r>
    <x v="4"/>
    <x v="2"/>
    <n v="1"/>
    <n v="0"/>
    <n v="0"/>
    <n v="20"/>
  </r>
  <r>
    <x v="5"/>
    <x v="2"/>
    <n v="1"/>
    <n v="0"/>
    <n v="0"/>
    <n v="20"/>
  </r>
  <r>
    <x v="6"/>
    <x v="2"/>
    <n v="1"/>
    <n v="0"/>
    <n v="0"/>
    <n v="20"/>
  </r>
  <r>
    <x v="7"/>
    <x v="2"/>
    <n v="1"/>
    <n v="0"/>
    <n v="0"/>
    <n v="20"/>
  </r>
  <r>
    <x v="8"/>
    <x v="2"/>
    <n v="1"/>
    <n v="0"/>
    <n v="0"/>
    <n v="20"/>
  </r>
  <r>
    <x v="9"/>
    <x v="2"/>
    <n v="1"/>
    <n v="0"/>
    <n v="0"/>
    <n v="45.8"/>
  </r>
  <r>
    <x v="10"/>
    <x v="2"/>
    <n v="1"/>
    <n v="0"/>
    <n v="0"/>
    <n v="60.16"/>
  </r>
  <r>
    <x v="11"/>
    <x v="2"/>
    <n v="1"/>
    <n v="0"/>
    <n v="0"/>
    <n v="95.4"/>
  </r>
  <r>
    <x v="12"/>
    <x v="2"/>
    <n v="1"/>
    <n v="0"/>
    <n v="0"/>
    <n v="95.4"/>
  </r>
  <r>
    <x v="13"/>
    <x v="2"/>
    <n v="1"/>
    <n v="0"/>
    <n v="0"/>
    <n v="72.12"/>
  </r>
  <r>
    <x v="14"/>
    <x v="2"/>
    <n v="1"/>
    <n v="0"/>
    <n v="0"/>
    <n v="48.8399"/>
  </r>
  <r>
    <x v="15"/>
    <x v="2"/>
    <n v="1"/>
    <n v="0"/>
    <n v="0"/>
    <n v="51.079900000000002"/>
  </r>
  <r>
    <x v="16"/>
    <x v="2"/>
    <n v="1"/>
    <n v="0"/>
    <n v="0"/>
    <n v="70"/>
  </r>
  <r>
    <x v="17"/>
    <x v="2"/>
    <n v="1"/>
    <n v="0"/>
    <n v="0"/>
    <n v="20"/>
  </r>
  <r>
    <x v="18"/>
    <x v="2"/>
    <n v="1"/>
    <n v="0"/>
    <n v="0"/>
    <n v="20"/>
  </r>
  <r>
    <x v="19"/>
    <x v="2"/>
    <n v="1"/>
    <n v="0"/>
    <n v="0"/>
    <n v="20"/>
  </r>
  <r>
    <x v="20"/>
    <x v="2"/>
    <n v="1"/>
    <n v="0"/>
    <n v="0"/>
    <n v="20"/>
  </r>
  <r>
    <x v="21"/>
    <x v="2"/>
    <n v="1"/>
    <n v="0"/>
    <n v="0"/>
    <n v="20"/>
  </r>
  <r>
    <x v="22"/>
    <x v="2"/>
    <n v="1"/>
    <n v="0"/>
    <n v="0"/>
    <n v="20"/>
  </r>
  <r>
    <x v="23"/>
    <x v="2"/>
    <n v="1"/>
    <n v="0"/>
    <n v="0"/>
    <n v="20"/>
  </r>
  <r>
    <x v="0"/>
    <x v="3"/>
    <n v="1"/>
    <n v="0"/>
    <n v="0"/>
    <n v="20"/>
  </r>
  <r>
    <x v="1"/>
    <x v="3"/>
    <n v="1"/>
    <n v="0"/>
    <n v="0"/>
    <n v="20"/>
  </r>
  <r>
    <x v="2"/>
    <x v="3"/>
    <n v="1"/>
    <n v="0"/>
    <n v="0"/>
    <n v="30"/>
  </r>
  <r>
    <x v="3"/>
    <x v="3"/>
    <n v="1"/>
    <n v="0"/>
    <n v="0"/>
    <n v="20"/>
  </r>
  <r>
    <x v="4"/>
    <x v="3"/>
    <n v="1"/>
    <n v="0"/>
    <n v="0"/>
    <n v="20"/>
  </r>
  <r>
    <x v="5"/>
    <x v="3"/>
    <n v="1"/>
    <n v="0"/>
    <n v="0"/>
    <n v="20"/>
  </r>
  <r>
    <x v="6"/>
    <x v="3"/>
    <n v="1"/>
    <n v="0"/>
    <n v="0"/>
    <n v="20"/>
  </r>
  <r>
    <x v="7"/>
    <x v="3"/>
    <n v="1"/>
    <n v="0"/>
    <n v="0"/>
    <n v="20"/>
  </r>
  <r>
    <x v="8"/>
    <x v="3"/>
    <n v="1"/>
    <n v="0"/>
    <n v="0"/>
    <n v="26.48"/>
  </r>
  <r>
    <x v="9"/>
    <x v="3"/>
    <n v="1"/>
    <n v="0"/>
    <n v="0"/>
    <n v="86.48"/>
  </r>
  <r>
    <x v="10"/>
    <x v="3"/>
    <n v="1"/>
    <n v="0"/>
    <n v="0"/>
    <n v="130"/>
  </r>
  <r>
    <x v="11"/>
    <x v="3"/>
    <n v="1"/>
    <n v="0"/>
    <n v="0"/>
    <n v="130"/>
  </r>
  <r>
    <x v="12"/>
    <x v="3"/>
    <n v="1"/>
    <n v="0"/>
    <n v="0"/>
    <n v="130"/>
  </r>
  <r>
    <x v="13"/>
    <x v="3"/>
    <n v="1"/>
    <n v="0"/>
    <n v="0"/>
    <n v="130"/>
  </r>
  <r>
    <x v="14"/>
    <x v="3"/>
    <n v="1"/>
    <n v="0"/>
    <n v="0"/>
    <n v="130"/>
  </r>
  <r>
    <x v="15"/>
    <x v="3"/>
    <n v="1"/>
    <n v="0"/>
    <n v="0"/>
    <n v="120"/>
  </r>
  <r>
    <x v="16"/>
    <x v="3"/>
    <n v="1"/>
    <n v="0"/>
    <n v="0"/>
    <n v="70"/>
  </r>
  <r>
    <x v="17"/>
    <x v="3"/>
    <n v="1"/>
    <n v="0"/>
    <n v="0"/>
    <n v="20"/>
  </r>
  <r>
    <x v="18"/>
    <x v="3"/>
    <n v="1"/>
    <n v="0"/>
    <n v="0"/>
    <n v="20"/>
  </r>
  <r>
    <x v="19"/>
    <x v="3"/>
    <n v="1"/>
    <n v="0"/>
    <n v="0"/>
    <n v="20"/>
  </r>
  <r>
    <x v="20"/>
    <x v="3"/>
    <n v="1"/>
    <n v="0"/>
    <n v="0"/>
    <n v="20"/>
  </r>
  <r>
    <x v="21"/>
    <x v="3"/>
    <n v="1"/>
    <n v="0"/>
    <n v="0"/>
    <n v="20"/>
  </r>
  <r>
    <x v="22"/>
    <x v="3"/>
    <n v="1"/>
    <n v="0"/>
    <n v="0"/>
    <n v="20"/>
  </r>
  <r>
    <x v="23"/>
    <x v="3"/>
    <n v="1"/>
    <n v="0"/>
    <n v="0"/>
    <n v="20"/>
  </r>
  <r>
    <x v="0"/>
    <x v="4"/>
    <n v="0"/>
    <n v="0"/>
    <n v="0"/>
    <n v="0"/>
  </r>
  <r>
    <x v="1"/>
    <x v="4"/>
    <n v="0"/>
    <n v="0"/>
    <n v="0"/>
    <n v="0"/>
  </r>
  <r>
    <x v="2"/>
    <x v="4"/>
    <n v="0"/>
    <n v="0"/>
    <n v="0"/>
    <n v="0"/>
  </r>
  <r>
    <x v="3"/>
    <x v="4"/>
    <n v="0"/>
    <n v="0"/>
    <n v="0"/>
    <n v="0"/>
  </r>
  <r>
    <x v="4"/>
    <x v="4"/>
    <n v="0"/>
    <n v="0"/>
    <n v="0"/>
    <n v="0"/>
  </r>
  <r>
    <x v="5"/>
    <x v="4"/>
    <n v="0"/>
    <n v="0"/>
    <n v="0"/>
    <n v="0"/>
  </r>
  <r>
    <x v="6"/>
    <x v="4"/>
    <n v="0"/>
    <n v="0"/>
    <n v="0"/>
    <n v="0"/>
  </r>
  <r>
    <x v="7"/>
    <x v="4"/>
    <n v="0"/>
    <n v="0"/>
    <n v="0"/>
    <n v="0"/>
  </r>
  <r>
    <x v="8"/>
    <x v="4"/>
    <n v="0"/>
    <n v="0"/>
    <n v="0"/>
    <n v="0"/>
  </r>
  <r>
    <x v="9"/>
    <x v="4"/>
    <n v="0"/>
    <n v="0"/>
    <n v="0"/>
    <n v="0"/>
  </r>
  <r>
    <x v="10"/>
    <x v="4"/>
    <n v="0"/>
    <n v="0"/>
    <n v="0"/>
    <n v="0"/>
  </r>
  <r>
    <x v="11"/>
    <x v="4"/>
    <n v="0"/>
    <n v="0"/>
    <n v="0"/>
    <n v="0"/>
  </r>
  <r>
    <x v="12"/>
    <x v="4"/>
    <n v="0"/>
    <n v="0"/>
    <n v="0"/>
    <n v="0"/>
  </r>
  <r>
    <x v="13"/>
    <x v="4"/>
    <n v="0"/>
    <n v="0"/>
    <n v="0"/>
    <n v="0"/>
  </r>
  <r>
    <x v="14"/>
    <x v="4"/>
    <n v="0"/>
    <n v="0"/>
    <n v="0"/>
    <n v="0"/>
  </r>
  <r>
    <x v="15"/>
    <x v="4"/>
    <n v="0"/>
    <n v="0"/>
    <n v="0"/>
    <n v="0"/>
  </r>
  <r>
    <x v="16"/>
    <x v="4"/>
    <n v="0"/>
    <n v="0"/>
    <n v="0"/>
    <n v="0"/>
  </r>
  <r>
    <x v="17"/>
    <x v="4"/>
    <n v="0"/>
    <n v="0"/>
    <n v="0"/>
    <n v="0"/>
  </r>
  <r>
    <x v="18"/>
    <x v="4"/>
    <n v="0"/>
    <n v="0"/>
    <n v="0"/>
    <n v="0"/>
  </r>
  <r>
    <x v="19"/>
    <x v="4"/>
    <n v="0"/>
    <n v="0"/>
    <n v="0"/>
    <n v="0"/>
  </r>
  <r>
    <x v="20"/>
    <x v="4"/>
    <n v="0"/>
    <n v="0"/>
    <n v="0"/>
    <n v="0"/>
  </r>
  <r>
    <x v="21"/>
    <x v="4"/>
    <n v="0"/>
    <n v="0"/>
    <n v="0"/>
    <n v="0"/>
  </r>
  <r>
    <x v="22"/>
    <x v="4"/>
    <n v="0"/>
    <n v="0"/>
    <n v="0"/>
    <n v="0"/>
  </r>
  <r>
    <x v="23"/>
    <x v="4"/>
    <n v="0"/>
    <n v="0"/>
    <n v="0"/>
    <n v="0"/>
  </r>
  <r>
    <x v="0"/>
    <x v="5"/>
    <n v="1"/>
    <n v="0"/>
    <n v="0"/>
    <n v="20"/>
  </r>
  <r>
    <x v="1"/>
    <x v="5"/>
    <n v="1"/>
    <n v="0"/>
    <n v="0"/>
    <n v="20"/>
  </r>
  <r>
    <x v="2"/>
    <x v="5"/>
    <n v="1"/>
    <n v="0"/>
    <n v="0"/>
    <n v="20"/>
  </r>
  <r>
    <x v="3"/>
    <x v="5"/>
    <n v="1"/>
    <n v="0"/>
    <n v="0"/>
    <n v="20"/>
  </r>
  <r>
    <x v="4"/>
    <x v="5"/>
    <n v="1"/>
    <n v="0"/>
    <n v="0"/>
    <n v="20"/>
  </r>
  <r>
    <x v="5"/>
    <x v="5"/>
    <n v="1"/>
    <n v="0"/>
    <n v="0"/>
    <n v="20"/>
  </r>
  <r>
    <x v="6"/>
    <x v="5"/>
    <n v="1"/>
    <n v="0"/>
    <n v="0"/>
    <n v="20"/>
  </r>
  <r>
    <x v="7"/>
    <x v="5"/>
    <n v="1"/>
    <n v="0"/>
    <n v="0"/>
    <n v="20"/>
  </r>
  <r>
    <x v="8"/>
    <x v="5"/>
    <n v="1"/>
    <n v="0"/>
    <n v="0"/>
    <n v="20"/>
  </r>
  <r>
    <x v="9"/>
    <x v="5"/>
    <n v="1"/>
    <n v="0"/>
    <n v="0"/>
    <n v="20"/>
  </r>
  <r>
    <x v="10"/>
    <x v="5"/>
    <n v="1"/>
    <n v="0"/>
    <n v="0"/>
    <n v="26.96"/>
  </r>
  <r>
    <x v="11"/>
    <x v="5"/>
    <n v="1"/>
    <n v="0"/>
    <n v="0"/>
    <n v="20"/>
  </r>
  <r>
    <x v="12"/>
    <x v="5"/>
    <n v="1"/>
    <n v="0"/>
    <n v="0"/>
    <n v="20"/>
  </r>
  <r>
    <x v="13"/>
    <x v="5"/>
    <n v="1"/>
    <n v="0"/>
    <n v="0"/>
    <n v="20"/>
  </r>
  <r>
    <x v="14"/>
    <x v="5"/>
    <n v="1"/>
    <n v="0"/>
    <n v="0"/>
    <n v="20"/>
  </r>
  <r>
    <x v="15"/>
    <x v="5"/>
    <n v="1"/>
    <n v="0"/>
    <n v="0"/>
    <n v="20"/>
  </r>
  <r>
    <x v="16"/>
    <x v="5"/>
    <n v="1"/>
    <n v="0"/>
    <n v="0"/>
    <n v="23.04"/>
  </r>
  <r>
    <x v="17"/>
    <x v="5"/>
    <n v="1"/>
    <n v="0"/>
    <n v="0"/>
    <n v="20"/>
  </r>
  <r>
    <x v="18"/>
    <x v="5"/>
    <n v="1"/>
    <n v="0"/>
    <n v="0"/>
    <n v="20"/>
  </r>
  <r>
    <x v="19"/>
    <x v="5"/>
    <n v="1"/>
    <n v="0"/>
    <n v="0"/>
    <n v="20"/>
  </r>
  <r>
    <x v="20"/>
    <x v="5"/>
    <n v="1"/>
    <n v="0"/>
    <n v="0"/>
    <n v="20"/>
  </r>
  <r>
    <x v="21"/>
    <x v="5"/>
    <n v="1"/>
    <n v="0"/>
    <n v="0"/>
    <n v="20"/>
  </r>
  <r>
    <x v="22"/>
    <x v="5"/>
    <n v="1"/>
    <n v="0"/>
    <n v="0"/>
    <n v="20"/>
  </r>
  <r>
    <x v="23"/>
    <x v="5"/>
    <n v="1"/>
    <n v="0"/>
    <n v="0"/>
    <n v="20"/>
  </r>
  <r>
    <x v="0"/>
    <x v="6"/>
    <n v="1"/>
    <n v="0"/>
    <n v="0"/>
    <n v="25"/>
  </r>
  <r>
    <x v="1"/>
    <x v="6"/>
    <n v="1"/>
    <n v="0"/>
    <n v="0"/>
    <n v="25"/>
  </r>
  <r>
    <x v="2"/>
    <x v="6"/>
    <n v="1"/>
    <n v="0"/>
    <n v="0"/>
    <n v="25"/>
  </r>
  <r>
    <x v="3"/>
    <x v="6"/>
    <n v="1"/>
    <n v="0"/>
    <n v="0"/>
    <n v="25"/>
  </r>
  <r>
    <x v="4"/>
    <x v="6"/>
    <n v="1"/>
    <n v="0"/>
    <n v="0"/>
    <n v="25"/>
  </r>
  <r>
    <x v="5"/>
    <x v="6"/>
    <n v="1"/>
    <n v="0"/>
    <n v="0"/>
    <n v="25"/>
  </r>
  <r>
    <x v="6"/>
    <x v="6"/>
    <n v="1"/>
    <n v="0"/>
    <n v="0"/>
    <n v="25"/>
  </r>
  <r>
    <x v="7"/>
    <x v="6"/>
    <n v="1"/>
    <n v="0"/>
    <n v="0"/>
    <n v="25"/>
  </r>
  <r>
    <x v="8"/>
    <x v="6"/>
    <n v="1"/>
    <n v="0"/>
    <n v="0"/>
    <n v="25"/>
  </r>
  <r>
    <x v="9"/>
    <x v="6"/>
    <n v="1"/>
    <n v="0"/>
    <n v="0"/>
    <n v="25"/>
  </r>
  <r>
    <x v="10"/>
    <x v="6"/>
    <n v="1"/>
    <n v="0"/>
    <n v="0"/>
    <n v="25"/>
  </r>
  <r>
    <x v="11"/>
    <x v="6"/>
    <n v="1"/>
    <n v="0"/>
    <n v="0"/>
    <n v="25"/>
  </r>
  <r>
    <x v="12"/>
    <x v="6"/>
    <n v="1"/>
    <n v="0"/>
    <n v="0"/>
    <n v="25"/>
  </r>
  <r>
    <x v="13"/>
    <x v="6"/>
    <n v="1"/>
    <n v="0"/>
    <n v="0"/>
    <n v="25"/>
  </r>
  <r>
    <x v="14"/>
    <x v="6"/>
    <n v="1"/>
    <n v="0"/>
    <n v="0"/>
    <n v="25"/>
  </r>
  <r>
    <x v="15"/>
    <x v="6"/>
    <n v="1"/>
    <n v="0"/>
    <n v="0"/>
    <n v="25"/>
  </r>
  <r>
    <x v="16"/>
    <x v="6"/>
    <n v="1"/>
    <n v="0"/>
    <n v="0"/>
    <n v="37.5"/>
  </r>
  <r>
    <x v="17"/>
    <x v="6"/>
    <n v="1"/>
    <n v="0"/>
    <n v="0"/>
    <n v="25"/>
  </r>
  <r>
    <x v="18"/>
    <x v="6"/>
    <n v="1"/>
    <n v="0"/>
    <n v="0"/>
    <n v="25"/>
  </r>
  <r>
    <x v="19"/>
    <x v="6"/>
    <n v="1"/>
    <n v="0"/>
    <n v="0"/>
    <n v="25"/>
  </r>
  <r>
    <x v="20"/>
    <x v="6"/>
    <n v="1"/>
    <n v="0"/>
    <n v="0"/>
    <n v="25"/>
  </r>
  <r>
    <x v="21"/>
    <x v="6"/>
    <n v="1"/>
    <n v="0"/>
    <n v="0"/>
    <n v="25"/>
  </r>
  <r>
    <x v="22"/>
    <x v="6"/>
    <n v="1"/>
    <n v="0"/>
    <n v="0"/>
    <n v="25"/>
  </r>
  <r>
    <x v="23"/>
    <x v="6"/>
    <n v="1"/>
    <n v="0"/>
    <n v="0"/>
    <n v="25"/>
  </r>
  <r>
    <x v="0"/>
    <x v="7"/>
    <n v="1"/>
    <n v="0"/>
    <n v="0"/>
    <n v="10"/>
  </r>
  <r>
    <x v="1"/>
    <x v="7"/>
    <n v="1"/>
    <n v="0"/>
    <n v="0"/>
    <n v="10"/>
  </r>
  <r>
    <x v="2"/>
    <x v="7"/>
    <n v="1"/>
    <n v="0"/>
    <n v="0"/>
    <n v="10"/>
  </r>
  <r>
    <x v="3"/>
    <x v="7"/>
    <n v="1"/>
    <n v="0"/>
    <n v="0"/>
    <n v="10"/>
  </r>
  <r>
    <x v="4"/>
    <x v="7"/>
    <n v="1"/>
    <n v="0"/>
    <n v="0"/>
    <n v="10"/>
  </r>
  <r>
    <x v="5"/>
    <x v="7"/>
    <n v="1"/>
    <n v="0"/>
    <n v="0"/>
    <n v="10"/>
  </r>
  <r>
    <x v="6"/>
    <x v="7"/>
    <n v="1"/>
    <n v="0"/>
    <n v="0"/>
    <n v="10"/>
  </r>
  <r>
    <x v="7"/>
    <x v="7"/>
    <n v="1"/>
    <n v="0"/>
    <n v="0"/>
    <n v="10"/>
  </r>
  <r>
    <x v="8"/>
    <x v="7"/>
    <n v="1"/>
    <n v="0"/>
    <n v="0"/>
    <n v="10"/>
  </r>
  <r>
    <x v="9"/>
    <x v="7"/>
    <n v="1"/>
    <n v="0"/>
    <n v="0"/>
    <n v="10"/>
  </r>
  <r>
    <x v="10"/>
    <x v="7"/>
    <n v="1"/>
    <n v="0"/>
    <n v="0"/>
    <n v="15"/>
  </r>
  <r>
    <x v="11"/>
    <x v="7"/>
    <n v="1"/>
    <n v="0"/>
    <n v="0"/>
    <n v="10"/>
  </r>
  <r>
    <x v="12"/>
    <x v="7"/>
    <n v="1"/>
    <n v="0"/>
    <n v="0"/>
    <n v="10"/>
  </r>
  <r>
    <x v="13"/>
    <x v="7"/>
    <n v="1"/>
    <n v="0"/>
    <n v="0"/>
    <n v="10"/>
  </r>
  <r>
    <x v="14"/>
    <x v="7"/>
    <n v="1"/>
    <n v="0"/>
    <n v="0"/>
    <n v="10"/>
  </r>
  <r>
    <x v="15"/>
    <x v="7"/>
    <n v="1"/>
    <n v="0"/>
    <n v="0"/>
    <n v="10"/>
  </r>
  <r>
    <x v="16"/>
    <x v="7"/>
    <n v="1"/>
    <n v="0"/>
    <n v="0"/>
    <n v="10"/>
  </r>
  <r>
    <x v="17"/>
    <x v="7"/>
    <n v="1"/>
    <n v="0"/>
    <n v="0"/>
    <n v="10"/>
  </r>
  <r>
    <x v="18"/>
    <x v="7"/>
    <n v="1"/>
    <n v="0"/>
    <n v="0"/>
    <n v="10"/>
  </r>
  <r>
    <x v="19"/>
    <x v="7"/>
    <n v="1"/>
    <n v="0"/>
    <n v="0"/>
    <n v="10"/>
  </r>
  <r>
    <x v="20"/>
    <x v="7"/>
    <n v="1"/>
    <n v="0"/>
    <n v="0"/>
    <n v="10"/>
  </r>
  <r>
    <x v="21"/>
    <x v="7"/>
    <n v="1"/>
    <n v="0"/>
    <n v="0"/>
    <n v="10"/>
  </r>
  <r>
    <x v="22"/>
    <x v="7"/>
    <n v="1"/>
    <n v="0"/>
    <n v="0"/>
    <n v="10"/>
  </r>
  <r>
    <x v="23"/>
    <x v="7"/>
    <n v="1"/>
    <n v="0"/>
    <n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97126-F4FA-41E8-8B83-1C29B763114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I3:J28" firstHeaderRow="1" firstDataRow="1" firstDataCol="1" rowPageCount="1" colPageCount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multipleItemSelectionAllowed="1" showAll="0">
      <items count="25">
        <item h="1" x="0"/>
        <item h="1" x="1"/>
        <item h="1" x="2"/>
        <item h="1" x="3"/>
        <item x="4"/>
        <item h="1" x="5"/>
        <item h="1" x="6"/>
        <item h="1" x="7"/>
        <item m="1" x="19"/>
        <item m="1" x="20"/>
        <item m="1" x="21"/>
        <item m="1" x="22"/>
        <item m="1" x="23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Suma de p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ivotTable" Target="../pivotTables/pivotTable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A07-904C-41B5-A127-D3ECCC5FBB5D}">
  <dimension ref="A1:S152"/>
  <sheetViews>
    <sheetView topLeftCell="A7" workbookViewId="0">
      <selection activeCell="A29" sqref="A29:XFD29"/>
    </sheetView>
  </sheetViews>
  <sheetFormatPr baseColWidth="10" defaultRowHeight="15" x14ac:dyDescent="0.25"/>
  <cols>
    <col min="1" max="1" width="22.85546875" bestFit="1" customWidth="1"/>
    <col min="2" max="2" width="10.5703125" customWidth="1"/>
    <col min="3" max="3" width="2.85546875" customWidth="1"/>
    <col min="4" max="4" width="4" bestFit="1" customWidth="1"/>
    <col min="5" max="5" width="6" bestFit="1" customWidth="1"/>
    <col min="6" max="9" width="12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8" bestFit="1" customWidth="1"/>
    <col min="14" max="14" width="9.5703125" bestFit="1" customWidth="1"/>
    <col min="15" max="15" width="7.28515625" bestFit="1" customWidth="1"/>
    <col min="16" max="16" width="14.85546875" bestFit="1" customWidth="1"/>
    <col min="17" max="17" width="7.140625" bestFit="1" customWidth="1"/>
    <col min="18" max="18" width="11.28515625" bestFit="1" customWidth="1"/>
    <col min="19" max="19" width="3" bestFit="1" customWidth="1"/>
  </cols>
  <sheetData>
    <row r="1" spans="1:19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6</v>
      </c>
      <c r="H1" s="2" t="s">
        <v>18</v>
      </c>
      <c r="I1" s="2" t="s">
        <v>17</v>
      </c>
      <c r="J1" s="2" t="s">
        <v>20</v>
      </c>
      <c r="K1" s="2" t="s">
        <v>5</v>
      </c>
      <c r="L1" s="2" t="s">
        <v>7</v>
      </c>
      <c r="M1" s="2" t="s">
        <v>19</v>
      </c>
      <c r="N1" s="2" t="s">
        <v>16</v>
      </c>
      <c r="O1" s="2" t="s">
        <v>21</v>
      </c>
      <c r="P1" s="2" t="s">
        <v>22</v>
      </c>
      <c r="Q1" s="2" t="s">
        <v>10</v>
      </c>
      <c r="R1" s="2" t="s">
        <v>23</v>
      </c>
      <c r="S1" s="2" t="s">
        <v>24</v>
      </c>
    </row>
    <row r="2" spans="1:19" x14ac:dyDescent="0.25">
      <c r="A2" t="s">
        <v>29</v>
      </c>
      <c r="B2" t="s">
        <v>30</v>
      </c>
      <c r="C2">
        <v>48</v>
      </c>
      <c r="D2">
        <v>73</v>
      </c>
      <c r="E2">
        <v>1E-3</v>
      </c>
      <c r="F2">
        <v>260823216.69999999</v>
      </c>
      <c r="G2">
        <v>261613254.30000001</v>
      </c>
      <c r="H2">
        <v>261617184.69999999</v>
      </c>
      <c r="I2">
        <v>261613254.30000001</v>
      </c>
      <c r="J2">
        <v>0</v>
      </c>
      <c r="K2">
        <v>6.2309000000000001</v>
      </c>
      <c r="L2">
        <v>17.3582</v>
      </c>
      <c r="M2">
        <v>5.8917000000000002</v>
      </c>
      <c r="N2">
        <v>8.5527999999999995</v>
      </c>
      <c r="O2">
        <v>0</v>
      </c>
      <c r="P2">
        <v>0</v>
      </c>
      <c r="Q2">
        <v>2923</v>
      </c>
      <c r="R2">
        <v>0</v>
      </c>
      <c r="S2">
        <v>20</v>
      </c>
    </row>
    <row r="3" spans="1:19" x14ac:dyDescent="0.25">
      <c r="A3" t="s">
        <v>31</v>
      </c>
      <c r="B3" t="s">
        <v>32</v>
      </c>
      <c r="C3">
        <v>48</v>
      </c>
      <c r="D3">
        <v>73</v>
      </c>
      <c r="E3">
        <v>1E-3</v>
      </c>
      <c r="F3">
        <v>239369032.80000001</v>
      </c>
      <c r="G3">
        <v>241109467.80000001</v>
      </c>
      <c r="H3">
        <v>241115904.5</v>
      </c>
      <c r="I3">
        <v>241106384.69999999</v>
      </c>
      <c r="J3">
        <v>0</v>
      </c>
      <c r="K3">
        <v>6.2828999999999997</v>
      </c>
      <c r="L3">
        <v>17.904699999999998</v>
      </c>
      <c r="M3">
        <v>6.0732999999999997</v>
      </c>
      <c r="N3">
        <v>12.402799999999999</v>
      </c>
      <c r="O3">
        <v>0</v>
      </c>
      <c r="P3">
        <v>-3083.0868</v>
      </c>
      <c r="Q3">
        <v>2887</v>
      </c>
      <c r="R3">
        <v>0</v>
      </c>
      <c r="S3">
        <v>20</v>
      </c>
    </row>
    <row r="4" spans="1:19" x14ac:dyDescent="0.25">
      <c r="A4" t="s">
        <v>35</v>
      </c>
      <c r="B4" t="s">
        <v>36</v>
      </c>
      <c r="C4">
        <v>48</v>
      </c>
      <c r="D4">
        <v>73</v>
      </c>
      <c r="E4">
        <v>1E-3</v>
      </c>
      <c r="F4">
        <v>502820732.89999998</v>
      </c>
      <c r="G4">
        <v>504449598.5</v>
      </c>
      <c r="H4">
        <v>504462830</v>
      </c>
      <c r="I4">
        <v>504423891.89999998</v>
      </c>
      <c r="J4">
        <v>0</v>
      </c>
      <c r="K4">
        <v>6.1349</v>
      </c>
      <c r="L4">
        <v>18.676300000000001</v>
      </c>
      <c r="M4">
        <v>6.1551</v>
      </c>
      <c r="N4">
        <v>11.6104</v>
      </c>
      <c r="O4">
        <v>0</v>
      </c>
      <c r="P4">
        <v>-25706.5805</v>
      </c>
      <c r="Q4">
        <v>3117</v>
      </c>
      <c r="R4">
        <v>0</v>
      </c>
      <c r="S4">
        <v>20</v>
      </c>
    </row>
    <row r="5" spans="1:19" x14ac:dyDescent="0.25">
      <c r="A5" t="s">
        <v>41</v>
      </c>
      <c r="B5" t="s">
        <v>42</v>
      </c>
      <c r="C5">
        <v>48</v>
      </c>
      <c r="D5">
        <v>73</v>
      </c>
      <c r="E5">
        <v>1E-3</v>
      </c>
      <c r="F5">
        <v>306605244.19999999</v>
      </c>
      <c r="G5">
        <v>308929532.30000001</v>
      </c>
      <c r="H5">
        <v>308925872.89999998</v>
      </c>
      <c r="I5">
        <v>308860947.89999998</v>
      </c>
      <c r="J5">
        <v>0</v>
      </c>
      <c r="K5">
        <v>6.1866000000000003</v>
      </c>
      <c r="L5">
        <v>24.997599999999998</v>
      </c>
      <c r="M5">
        <v>6.3990999999999998</v>
      </c>
      <c r="N5">
        <v>15.8194</v>
      </c>
      <c r="O5">
        <v>0</v>
      </c>
      <c r="P5">
        <v>-68584.310899999997</v>
      </c>
      <c r="Q5">
        <v>2953</v>
      </c>
      <c r="R5">
        <v>0</v>
      </c>
      <c r="S5">
        <v>20</v>
      </c>
    </row>
    <row r="6" spans="1:19" x14ac:dyDescent="0.25">
      <c r="A6" t="s">
        <v>39</v>
      </c>
      <c r="B6" t="s">
        <v>40</v>
      </c>
      <c r="C6">
        <v>48</v>
      </c>
      <c r="D6">
        <v>73</v>
      </c>
      <c r="E6">
        <v>1E-3</v>
      </c>
      <c r="F6">
        <v>360947885.80000001</v>
      </c>
      <c r="G6">
        <v>362459761.10000002</v>
      </c>
      <c r="H6">
        <v>362842668</v>
      </c>
      <c r="I6">
        <v>362435212.30000001</v>
      </c>
      <c r="J6">
        <v>0</v>
      </c>
      <c r="K6">
        <v>6.3825000000000003</v>
      </c>
      <c r="L6">
        <v>32.371400000000001</v>
      </c>
      <c r="M6">
        <v>7.6429999999999998</v>
      </c>
      <c r="N6">
        <v>28.0854</v>
      </c>
      <c r="O6">
        <v>0</v>
      </c>
      <c r="P6">
        <v>-24548.806400000001</v>
      </c>
      <c r="Q6">
        <v>2930</v>
      </c>
      <c r="R6">
        <v>0</v>
      </c>
      <c r="S6">
        <v>20</v>
      </c>
    </row>
    <row r="7" spans="1:19" x14ac:dyDescent="0.25">
      <c r="A7" t="s">
        <v>33</v>
      </c>
      <c r="B7" t="s">
        <v>34</v>
      </c>
      <c r="C7">
        <v>48</v>
      </c>
      <c r="D7">
        <v>73</v>
      </c>
      <c r="E7">
        <v>1E-3</v>
      </c>
      <c r="F7">
        <v>356252252.39999998</v>
      </c>
      <c r="G7">
        <v>358084984.80000001</v>
      </c>
      <c r="H7">
        <v>358108071.19999999</v>
      </c>
      <c r="I7">
        <v>358052650.30000001</v>
      </c>
      <c r="J7">
        <v>0</v>
      </c>
      <c r="K7">
        <v>6.2538</v>
      </c>
      <c r="L7">
        <v>32.695099999999996</v>
      </c>
      <c r="M7">
        <v>7.0980999999999996</v>
      </c>
      <c r="N7">
        <v>17.661300000000001</v>
      </c>
      <c r="O7">
        <v>0</v>
      </c>
      <c r="P7">
        <v>-32334.510999999999</v>
      </c>
      <c r="Q7">
        <v>2978</v>
      </c>
      <c r="R7">
        <v>0</v>
      </c>
      <c r="S7">
        <v>20</v>
      </c>
    </row>
    <row r="8" spans="1:19" x14ac:dyDescent="0.25">
      <c r="A8" t="s">
        <v>37</v>
      </c>
      <c r="B8" t="s">
        <v>38</v>
      </c>
      <c r="C8">
        <v>48</v>
      </c>
      <c r="D8">
        <v>73</v>
      </c>
      <c r="E8">
        <v>1E-3</v>
      </c>
      <c r="F8">
        <v>517818965.10000002</v>
      </c>
      <c r="G8">
        <v>518931708.69999999</v>
      </c>
      <c r="H8">
        <v>518945233.10000002</v>
      </c>
      <c r="I8">
        <v>518917777.19999999</v>
      </c>
      <c r="J8">
        <v>0</v>
      </c>
      <c r="K8">
        <v>6.1802999999999999</v>
      </c>
      <c r="L8">
        <v>56.109000000000002</v>
      </c>
      <c r="M8">
        <v>6.2211999999999996</v>
      </c>
      <c r="N8">
        <v>42.974899999999998</v>
      </c>
      <c r="O8">
        <v>0</v>
      </c>
      <c r="P8">
        <v>-13931.492700000001</v>
      </c>
      <c r="Q8">
        <v>3125</v>
      </c>
      <c r="R8">
        <v>0</v>
      </c>
      <c r="S8">
        <v>20</v>
      </c>
    </row>
    <row r="9" spans="1:19" x14ac:dyDescent="0.25">
      <c r="A9" t="s">
        <v>44</v>
      </c>
      <c r="B9" t="s">
        <v>45</v>
      </c>
      <c r="C9">
        <v>48</v>
      </c>
      <c r="D9">
        <v>73</v>
      </c>
      <c r="E9">
        <v>1E-3</v>
      </c>
      <c r="F9">
        <v>341207508.60000002</v>
      </c>
      <c r="G9">
        <v>347389906.39999998</v>
      </c>
      <c r="H9">
        <v>347952470.89999998</v>
      </c>
      <c r="I9">
        <v>347389906.39999998</v>
      </c>
      <c r="J9">
        <v>0</v>
      </c>
      <c r="K9">
        <v>6.2896000000000001</v>
      </c>
      <c r="L9">
        <v>56.280299999999997</v>
      </c>
      <c r="M9">
        <v>9.1283999999999992</v>
      </c>
      <c r="N9">
        <v>95.246799999999993</v>
      </c>
      <c r="O9">
        <v>0</v>
      </c>
      <c r="P9">
        <v>7.9000000000000008E-3</v>
      </c>
      <c r="Q9">
        <v>2996</v>
      </c>
      <c r="R9">
        <v>0</v>
      </c>
      <c r="S9">
        <v>20</v>
      </c>
    </row>
    <row r="10" spans="1:19" x14ac:dyDescent="0.25">
      <c r="A10" t="s">
        <v>27</v>
      </c>
      <c r="B10" t="s">
        <v>28</v>
      </c>
      <c r="C10">
        <v>48</v>
      </c>
      <c r="D10">
        <v>73</v>
      </c>
      <c r="E10">
        <v>1E-3</v>
      </c>
      <c r="F10">
        <v>251277744.5</v>
      </c>
      <c r="G10">
        <v>255447316.59999999</v>
      </c>
      <c r="H10">
        <v>255707986.90000001</v>
      </c>
      <c r="I10">
        <v>255447139.09999999</v>
      </c>
      <c r="J10">
        <v>0</v>
      </c>
      <c r="K10">
        <v>6.3266999999999998</v>
      </c>
      <c r="L10">
        <v>100.3539</v>
      </c>
      <c r="M10">
        <v>13.545400000000001</v>
      </c>
      <c r="N10">
        <v>118.2213</v>
      </c>
      <c r="O10">
        <v>0</v>
      </c>
      <c r="P10">
        <v>-177.5</v>
      </c>
      <c r="Q10">
        <v>2871</v>
      </c>
      <c r="R10">
        <v>0</v>
      </c>
      <c r="S10">
        <v>20</v>
      </c>
    </row>
    <row r="11" spans="1:19" x14ac:dyDescent="0.25">
      <c r="A11" t="s">
        <v>46</v>
      </c>
      <c r="B11" t="s">
        <v>43</v>
      </c>
      <c r="C11">
        <v>48</v>
      </c>
      <c r="D11">
        <v>73</v>
      </c>
      <c r="E11">
        <v>1E-3</v>
      </c>
      <c r="F11">
        <v>243013026.80000001</v>
      </c>
      <c r="G11">
        <v>246349486.5</v>
      </c>
      <c r="H11">
        <v>246384107.09999999</v>
      </c>
      <c r="I11">
        <v>246349486.5</v>
      </c>
      <c r="J11">
        <v>0</v>
      </c>
      <c r="K11">
        <v>6.2496999999999998</v>
      </c>
      <c r="L11">
        <v>104.00069999999999</v>
      </c>
      <c r="M11">
        <v>7.7796000000000003</v>
      </c>
      <c r="N11">
        <v>78.598399999999998</v>
      </c>
      <c r="O11">
        <v>0</v>
      </c>
      <c r="P11">
        <v>2.2000000000000001E-3</v>
      </c>
      <c r="Q11">
        <v>2890</v>
      </c>
      <c r="R11">
        <v>0</v>
      </c>
      <c r="S11">
        <v>20</v>
      </c>
    </row>
    <row r="12" spans="1:19" x14ac:dyDescent="0.25">
      <c r="A12" t="s">
        <v>25</v>
      </c>
      <c r="B12" t="s">
        <v>26</v>
      </c>
      <c r="C12">
        <v>48</v>
      </c>
      <c r="D12">
        <v>73</v>
      </c>
      <c r="E12">
        <v>1E-3</v>
      </c>
      <c r="F12">
        <v>279311866.39999998</v>
      </c>
      <c r="G12">
        <v>283849653.5</v>
      </c>
      <c r="H12">
        <v>283945782.60000002</v>
      </c>
      <c r="I12">
        <v>283849653.5</v>
      </c>
      <c r="J12">
        <v>0</v>
      </c>
      <c r="K12">
        <v>6.1852</v>
      </c>
      <c r="L12">
        <v>128.08170000000001</v>
      </c>
      <c r="M12">
        <v>6.3022</v>
      </c>
      <c r="N12">
        <v>119.02460000000001</v>
      </c>
      <c r="O12">
        <v>0</v>
      </c>
      <c r="P12">
        <v>0</v>
      </c>
      <c r="Q12">
        <v>2951</v>
      </c>
      <c r="R12">
        <v>0</v>
      </c>
      <c r="S12">
        <v>20</v>
      </c>
    </row>
    <row r="13" spans="1:19" x14ac:dyDescent="0.25">
      <c r="A13" t="s">
        <v>57</v>
      </c>
      <c r="B13" t="s">
        <v>58</v>
      </c>
      <c r="C13">
        <v>48</v>
      </c>
      <c r="D13">
        <v>610</v>
      </c>
      <c r="E13">
        <v>1E-3</v>
      </c>
      <c r="F13">
        <v>1363251.8</v>
      </c>
      <c r="G13">
        <v>1363897.3</v>
      </c>
      <c r="H13">
        <v>1364518</v>
      </c>
      <c r="I13">
        <v>1363769.9</v>
      </c>
      <c r="J13">
        <v>0</v>
      </c>
      <c r="K13">
        <v>192.19470000000001</v>
      </c>
      <c r="L13">
        <v>615.75300000000004</v>
      </c>
      <c r="M13">
        <v>56.245100000000001</v>
      </c>
      <c r="N13">
        <v>597.85919999999999</v>
      </c>
      <c r="O13">
        <v>0</v>
      </c>
      <c r="P13">
        <v>-127.4183</v>
      </c>
      <c r="Q13">
        <v>11984</v>
      </c>
      <c r="R13">
        <v>0</v>
      </c>
      <c r="S13">
        <v>20</v>
      </c>
    </row>
    <row r="14" spans="1:19" x14ac:dyDescent="0.25">
      <c r="A14" t="s">
        <v>51</v>
      </c>
      <c r="B14" t="s">
        <v>14</v>
      </c>
      <c r="C14">
        <v>48</v>
      </c>
      <c r="D14">
        <v>610</v>
      </c>
      <c r="E14">
        <v>1E-3</v>
      </c>
      <c r="F14">
        <v>2084464.4</v>
      </c>
      <c r="G14">
        <v>2085061.2</v>
      </c>
      <c r="H14">
        <v>2086410.5</v>
      </c>
      <c r="I14">
        <v>2084804.1</v>
      </c>
      <c r="J14">
        <v>0</v>
      </c>
      <c r="K14">
        <v>208.62190000000001</v>
      </c>
      <c r="L14">
        <v>763.45540000000005</v>
      </c>
      <c r="M14">
        <v>54.054499999999997</v>
      </c>
      <c r="N14">
        <v>478.01190000000003</v>
      </c>
      <c r="O14">
        <v>0</v>
      </c>
      <c r="P14">
        <v>-257.11500000000001</v>
      </c>
      <c r="Q14">
        <v>12522</v>
      </c>
      <c r="R14">
        <v>0</v>
      </c>
      <c r="S14">
        <v>20</v>
      </c>
    </row>
    <row r="15" spans="1:19" x14ac:dyDescent="0.25">
      <c r="A15" t="s">
        <v>67</v>
      </c>
      <c r="B15" t="s">
        <v>64</v>
      </c>
      <c r="C15">
        <v>48</v>
      </c>
      <c r="D15">
        <v>610</v>
      </c>
      <c r="E15">
        <v>1E-3</v>
      </c>
      <c r="F15">
        <v>2364197.1</v>
      </c>
      <c r="G15">
        <v>2364627.7000000002</v>
      </c>
      <c r="H15">
        <v>2372536.9</v>
      </c>
      <c r="I15">
        <v>2364829.7999999998</v>
      </c>
      <c r="J15">
        <v>0</v>
      </c>
      <c r="K15">
        <v>231.84219999999999</v>
      </c>
      <c r="L15">
        <v>941.64229999999998</v>
      </c>
      <c r="M15">
        <v>55.243400000000001</v>
      </c>
      <c r="N15">
        <v>251.60339999999999</v>
      </c>
      <c r="O15">
        <v>0</v>
      </c>
      <c r="P15">
        <v>202.1696</v>
      </c>
      <c r="Q15">
        <v>12852</v>
      </c>
      <c r="R15">
        <v>0</v>
      </c>
      <c r="S15">
        <v>20</v>
      </c>
    </row>
    <row r="16" spans="1:19" x14ac:dyDescent="0.25">
      <c r="A16" t="s">
        <v>47</v>
      </c>
      <c r="B16" t="s">
        <v>9</v>
      </c>
      <c r="C16">
        <v>48</v>
      </c>
      <c r="D16">
        <v>610</v>
      </c>
      <c r="E16">
        <v>1E-3</v>
      </c>
      <c r="F16">
        <v>3167212.2</v>
      </c>
      <c r="G16">
        <v>3171170.8</v>
      </c>
      <c r="H16">
        <v>3184339.6</v>
      </c>
      <c r="I16">
        <v>3171809.2</v>
      </c>
      <c r="J16">
        <v>0</v>
      </c>
      <c r="K16">
        <v>233.87690000000001</v>
      </c>
      <c r="L16">
        <v>995.39580000000001</v>
      </c>
      <c r="M16">
        <v>79.277299999999997</v>
      </c>
      <c r="N16">
        <v>1416.0055</v>
      </c>
      <c r="O16">
        <v>0</v>
      </c>
      <c r="P16">
        <v>638.36980000000005</v>
      </c>
      <c r="Q16">
        <v>13147</v>
      </c>
      <c r="R16">
        <v>0</v>
      </c>
      <c r="S16">
        <v>20</v>
      </c>
    </row>
    <row r="17" spans="1:19" x14ac:dyDescent="0.25">
      <c r="A17" t="s">
        <v>73</v>
      </c>
      <c r="B17" t="s">
        <v>74</v>
      </c>
      <c r="C17">
        <v>48</v>
      </c>
      <c r="D17">
        <v>610</v>
      </c>
      <c r="E17">
        <v>1E-3</v>
      </c>
      <c r="F17">
        <v>5460324.5999999996</v>
      </c>
      <c r="G17">
        <v>5464427</v>
      </c>
      <c r="H17">
        <v>5522739.2999999998</v>
      </c>
      <c r="I17">
        <v>5463653.2999999998</v>
      </c>
      <c r="J17">
        <v>0</v>
      </c>
      <c r="K17">
        <v>267.8227</v>
      </c>
      <c r="L17">
        <v>1101.4371000000001</v>
      </c>
      <c r="M17">
        <v>63.989600000000003</v>
      </c>
      <c r="N17">
        <v>762.52949999999998</v>
      </c>
      <c r="O17">
        <v>0</v>
      </c>
      <c r="P17">
        <v>-773.70650000000001</v>
      </c>
      <c r="Q17">
        <v>13869</v>
      </c>
      <c r="R17">
        <v>0</v>
      </c>
      <c r="S17">
        <v>20</v>
      </c>
    </row>
    <row r="18" spans="1:19" x14ac:dyDescent="0.25">
      <c r="A18" t="s">
        <v>69</v>
      </c>
      <c r="B18" t="s">
        <v>70</v>
      </c>
      <c r="C18">
        <v>48</v>
      </c>
      <c r="D18">
        <v>610</v>
      </c>
      <c r="E18">
        <v>1E-3</v>
      </c>
      <c r="F18">
        <v>2365071.2999999998</v>
      </c>
      <c r="G18">
        <v>2365812</v>
      </c>
      <c r="H18">
        <v>2376893.2999999998</v>
      </c>
      <c r="I18">
        <v>2367392.6</v>
      </c>
      <c r="J18">
        <v>0</v>
      </c>
      <c r="K18">
        <v>250.33529999999999</v>
      </c>
      <c r="L18">
        <v>1327.2923000000001</v>
      </c>
      <c r="M18">
        <v>69.137200000000007</v>
      </c>
      <c r="N18">
        <v>1963.1220000000001</v>
      </c>
      <c r="O18">
        <v>0</v>
      </c>
      <c r="P18">
        <v>1580.6498999999999</v>
      </c>
      <c r="Q18">
        <v>12945</v>
      </c>
      <c r="R18">
        <v>0</v>
      </c>
      <c r="S18">
        <v>20</v>
      </c>
    </row>
    <row r="19" spans="1:19" x14ac:dyDescent="0.25">
      <c r="A19" t="s">
        <v>59</v>
      </c>
      <c r="B19" t="s">
        <v>60</v>
      </c>
      <c r="C19">
        <v>48</v>
      </c>
      <c r="D19">
        <v>610</v>
      </c>
      <c r="E19">
        <v>1E-3</v>
      </c>
      <c r="F19">
        <v>1363294.7</v>
      </c>
      <c r="G19">
        <v>1363752.5</v>
      </c>
      <c r="H19">
        <v>1369158.3</v>
      </c>
      <c r="I19">
        <v>1363754</v>
      </c>
      <c r="J19">
        <v>0</v>
      </c>
      <c r="K19">
        <v>217.66159999999999</v>
      </c>
      <c r="L19">
        <v>1361.3701000000001</v>
      </c>
      <c r="M19">
        <v>79.955799999999996</v>
      </c>
      <c r="N19">
        <v>1063.3381999999999</v>
      </c>
      <c r="O19">
        <v>0</v>
      </c>
      <c r="P19">
        <v>1.4996</v>
      </c>
      <c r="Q19">
        <v>12029</v>
      </c>
      <c r="R19">
        <v>0</v>
      </c>
      <c r="S19">
        <v>20</v>
      </c>
    </row>
    <row r="20" spans="1:19" x14ac:dyDescent="0.25">
      <c r="A20" t="s">
        <v>75</v>
      </c>
      <c r="B20" t="s">
        <v>76</v>
      </c>
      <c r="C20">
        <v>48</v>
      </c>
      <c r="D20">
        <v>610</v>
      </c>
      <c r="E20">
        <v>1E-3</v>
      </c>
      <c r="F20">
        <v>5461592.5999999996</v>
      </c>
      <c r="G20">
        <v>5466801.7000000002</v>
      </c>
      <c r="H20">
        <v>5513703</v>
      </c>
      <c r="I20">
        <v>5467352.5</v>
      </c>
      <c r="J20">
        <v>0</v>
      </c>
      <c r="K20">
        <v>281.5428</v>
      </c>
      <c r="L20">
        <v>1376.172</v>
      </c>
      <c r="M20">
        <v>67.830399999999997</v>
      </c>
      <c r="N20">
        <v>3048.7669999999998</v>
      </c>
      <c r="O20">
        <v>0</v>
      </c>
      <c r="P20">
        <v>550.74170000000004</v>
      </c>
      <c r="Q20">
        <v>13888</v>
      </c>
      <c r="R20">
        <v>0</v>
      </c>
      <c r="S20">
        <v>20</v>
      </c>
    </row>
    <row r="21" spans="1:19" x14ac:dyDescent="0.25">
      <c r="A21" t="s">
        <v>71</v>
      </c>
      <c r="B21" t="s">
        <v>72</v>
      </c>
      <c r="C21">
        <v>48</v>
      </c>
      <c r="D21">
        <v>610</v>
      </c>
      <c r="E21">
        <v>1E-3</v>
      </c>
      <c r="F21">
        <v>2366977.1</v>
      </c>
      <c r="G21">
        <v>2368233.5</v>
      </c>
      <c r="H21">
        <v>2371218.5</v>
      </c>
      <c r="I21">
        <v>2388830.1</v>
      </c>
      <c r="J21">
        <v>0</v>
      </c>
      <c r="K21">
        <v>264.09660000000002</v>
      </c>
      <c r="L21">
        <v>1447.6487</v>
      </c>
      <c r="M21">
        <v>73.270899999999997</v>
      </c>
      <c r="N21">
        <v>3047.1849999999999</v>
      </c>
      <c r="O21">
        <v>0</v>
      </c>
      <c r="P21">
        <v>20596.6178</v>
      </c>
      <c r="Q21">
        <v>13021</v>
      </c>
      <c r="R21">
        <v>0</v>
      </c>
      <c r="S21">
        <v>20</v>
      </c>
    </row>
    <row r="22" spans="1:19" x14ac:dyDescent="0.25">
      <c r="A22" t="s">
        <v>68</v>
      </c>
      <c r="B22" t="s">
        <v>65</v>
      </c>
      <c r="C22">
        <v>48</v>
      </c>
      <c r="D22">
        <v>610</v>
      </c>
      <c r="E22">
        <v>1E-3</v>
      </c>
      <c r="F22">
        <v>2364375.2999999998</v>
      </c>
      <c r="G22">
        <v>2365452.7999999998</v>
      </c>
      <c r="H22">
        <v>2376668.5</v>
      </c>
      <c r="I22">
        <v>2365122.1</v>
      </c>
      <c r="J22">
        <v>0</v>
      </c>
      <c r="K22">
        <v>226.8708</v>
      </c>
      <c r="L22">
        <v>1550.5440000000001</v>
      </c>
      <c r="M22">
        <v>66.458600000000004</v>
      </c>
      <c r="N22">
        <v>1258.6302000000001</v>
      </c>
      <c r="O22">
        <v>0</v>
      </c>
      <c r="P22">
        <v>-330.71960000000001</v>
      </c>
      <c r="Q22">
        <v>12900</v>
      </c>
      <c r="R22">
        <v>0</v>
      </c>
      <c r="S22">
        <v>20</v>
      </c>
    </row>
    <row r="23" spans="1:19" x14ac:dyDescent="0.25">
      <c r="A23" t="s">
        <v>61</v>
      </c>
      <c r="B23" t="s">
        <v>62</v>
      </c>
      <c r="C23">
        <v>48</v>
      </c>
      <c r="D23">
        <v>610</v>
      </c>
      <c r="E23">
        <v>1E-3</v>
      </c>
      <c r="F23">
        <v>1363606.6</v>
      </c>
      <c r="G23">
        <v>1364577.1</v>
      </c>
      <c r="H23">
        <v>1373683.5</v>
      </c>
      <c r="I23">
        <v>1364300.7</v>
      </c>
      <c r="J23">
        <v>0</v>
      </c>
      <c r="K23">
        <v>210.00659999999999</v>
      </c>
      <c r="L23">
        <v>1606.5389</v>
      </c>
      <c r="M23">
        <v>73.966200000000001</v>
      </c>
      <c r="N23">
        <v>1604.3110999999999</v>
      </c>
      <c r="O23">
        <v>0</v>
      </c>
      <c r="P23">
        <v>-276.44009999999997</v>
      </c>
      <c r="Q23">
        <v>12154</v>
      </c>
      <c r="R23">
        <v>0</v>
      </c>
      <c r="S23">
        <v>20</v>
      </c>
    </row>
    <row r="24" spans="1:19" x14ac:dyDescent="0.25">
      <c r="A24" t="s">
        <v>53</v>
      </c>
      <c r="B24" t="s">
        <v>54</v>
      </c>
      <c r="C24">
        <v>48</v>
      </c>
      <c r="D24">
        <v>610</v>
      </c>
      <c r="E24">
        <v>1E-3</v>
      </c>
      <c r="F24">
        <v>2085162.9</v>
      </c>
      <c r="G24">
        <v>2086312.9</v>
      </c>
      <c r="H24">
        <v>2090985.7</v>
      </c>
      <c r="I24">
        <v>2086262.6</v>
      </c>
      <c r="J24">
        <v>0</v>
      </c>
      <c r="K24">
        <v>290.32389999999998</v>
      </c>
      <c r="L24">
        <v>1704.6922</v>
      </c>
      <c r="M24">
        <v>76.308499999999995</v>
      </c>
      <c r="N24">
        <v>1337.2154</v>
      </c>
      <c r="O24">
        <v>0</v>
      </c>
      <c r="P24">
        <v>-50.314599999999999</v>
      </c>
      <c r="Q24">
        <v>12759</v>
      </c>
      <c r="R24">
        <v>0</v>
      </c>
      <c r="S24">
        <v>20</v>
      </c>
    </row>
    <row r="25" spans="1:19" x14ac:dyDescent="0.25">
      <c r="A25" t="s">
        <v>55</v>
      </c>
      <c r="B25" t="s">
        <v>56</v>
      </c>
      <c r="C25">
        <v>48</v>
      </c>
      <c r="D25">
        <v>610</v>
      </c>
      <c r="E25">
        <v>1E-3</v>
      </c>
      <c r="F25">
        <v>2086356.1</v>
      </c>
      <c r="G25">
        <v>2088219.8</v>
      </c>
      <c r="H25">
        <v>2102093.7000000002</v>
      </c>
      <c r="I25">
        <v>8841432</v>
      </c>
      <c r="J25">
        <v>0</v>
      </c>
      <c r="K25">
        <v>284.06920000000002</v>
      </c>
      <c r="L25">
        <v>2021.2401</v>
      </c>
      <c r="M25">
        <v>77.337699999999998</v>
      </c>
      <c r="N25">
        <v>3048.5414000000001</v>
      </c>
      <c r="O25">
        <v>0</v>
      </c>
      <c r="P25">
        <v>6753212.1539000003</v>
      </c>
      <c r="Q25">
        <v>12878</v>
      </c>
      <c r="R25">
        <v>0</v>
      </c>
      <c r="S25">
        <v>20</v>
      </c>
    </row>
    <row r="26" spans="1:19" x14ac:dyDescent="0.25">
      <c r="A26" t="s">
        <v>66</v>
      </c>
      <c r="B26" t="s">
        <v>63</v>
      </c>
      <c r="C26">
        <v>48</v>
      </c>
      <c r="D26">
        <v>610</v>
      </c>
      <c r="E26">
        <v>1E-3</v>
      </c>
      <c r="F26">
        <v>1364220.7</v>
      </c>
      <c r="G26">
        <v>1365414.3</v>
      </c>
      <c r="H26">
        <v>1376189.8</v>
      </c>
      <c r="I26">
        <v>1365545</v>
      </c>
      <c r="J26">
        <v>0</v>
      </c>
      <c r="K26">
        <v>231.45930000000001</v>
      </c>
      <c r="L26">
        <v>2105.1104</v>
      </c>
      <c r="M26">
        <v>67.887799999999999</v>
      </c>
      <c r="N26">
        <v>2949.4360999999999</v>
      </c>
      <c r="O26">
        <v>0</v>
      </c>
      <c r="P26">
        <v>130.71360000000001</v>
      </c>
      <c r="Q26">
        <v>12322</v>
      </c>
      <c r="R26">
        <v>0</v>
      </c>
      <c r="S26">
        <v>20</v>
      </c>
    </row>
    <row r="27" spans="1:19" x14ac:dyDescent="0.25">
      <c r="A27" t="s">
        <v>52</v>
      </c>
      <c r="B27" t="s">
        <v>15</v>
      </c>
      <c r="C27">
        <v>48</v>
      </c>
      <c r="D27">
        <v>610</v>
      </c>
      <c r="E27">
        <v>1E-3</v>
      </c>
      <c r="F27">
        <v>2084563.5</v>
      </c>
      <c r="G27">
        <v>2085655.2</v>
      </c>
      <c r="H27">
        <v>2087992.1</v>
      </c>
      <c r="I27">
        <v>2085216.4</v>
      </c>
      <c r="J27">
        <v>0</v>
      </c>
      <c r="K27">
        <v>272.82060000000001</v>
      </c>
      <c r="L27">
        <v>2932.2636000000002</v>
      </c>
      <c r="M27">
        <v>69.871399999999994</v>
      </c>
      <c r="N27">
        <v>1888.0985000000001</v>
      </c>
      <c r="O27">
        <v>0</v>
      </c>
      <c r="P27">
        <v>-438.74099999999999</v>
      </c>
      <c r="Q27">
        <v>12635</v>
      </c>
      <c r="R27">
        <v>0</v>
      </c>
      <c r="S27">
        <v>20</v>
      </c>
    </row>
    <row r="28" spans="1:19" x14ac:dyDescent="0.25">
      <c r="A28" t="s">
        <v>48</v>
      </c>
      <c r="B28" t="s">
        <v>11</v>
      </c>
      <c r="C28">
        <v>48</v>
      </c>
      <c r="D28">
        <v>610</v>
      </c>
      <c r="E28">
        <v>1E-3</v>
      </c>
      <c r="F28">
        <v>3167893.4</v>
      </c>
      <c r="G28">
        <v>3173732</v>
      </c>
      <c r="H28">
        <v>3180824.4</v>
      </c>
      <c r="I28">
        <v>3171616.1</v>
      </c>
      <c r="J28">
        <v>0</v>
      </c>
      <c r="K28">
        <v>239.36320000000001</v>
      </c>
      <c r="L28" s="3">
        <v>3114.7053000000001</v>
      </c>
      <c r="M28">
        <v>73.857900000000001</v>
      </c>
      <c r="N28">
        <v>1097.9099000000001</v>
      </c>
      <c r="O28">
        <v>0</v>
      </c>
      <c r="P28">
        <v>-2115.9106000000002</v>
      </c>
      <c r="Q28">
        <v>13165</v>
      </c>
      <c r="R28">
        <v>0</v>
      </c>
      <c r="S28">
        <v>20</v>
      </c>
    </row>
    <row r="29" spans="1:19" x14ac:dyDescent="0.25">
      <c r="A29" t="s">
        <v>49</v>
      </c>
      <c r="B29" t="s">
        <v>12</v>
      </c>
      <c r="C29">
        <v>48</v>
      </c>
      <c r="D29">
        <v>610</v>
      </c>
      <c r="E29">
        <v>1E-3</v>
      </c>
      <c r="F29">
        <v>3172721.8</v>
      </c>
      <c r="G29">
        <v>162182728.5</v>
      </c>
      <c r="H29">
        <v>3204724</v>
      </c>
      <c r="I29">
        <v>3189643.5</v>
      </c>
      <c r="J29">
        <v>0</v>
      </c>
      <c r="K29">
        <v>295.08949999999999</v>
      </c>
      <c r="L29" s="3">
        <v>3115.8553999999999</v>
      </c>
      <c r="M29">
        <v>83.752799999999993</v>
      </c>
      <c r="N29">
        <v>3047.9412000000002</v>
      </c>
      <c r="O29">
        <v>0</v>
      </c>
      <c r="P29">
        <v>-158993084.9693</v>
      </c>
      <c r="Q29">
        <v>13295</v>
      </c>
      <c r="R29">
        <v>0</v>
      </c>
      <c r="S29">
        <v>20</v>
      </c>
    </row>
    <row r="30" spans="1:19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 s="3">
        <v>3116.4376999999999</v>
      </c>
      <c r="M30">
        <v>114.1754</v>
      </c>
      <c r="N30">
        <v>1251.7265</v>
      </c>
      <c r="O30">
        <v>0</v>
      </c>
      <c r="P30">
        <v>-11694.1945</v>
      </c>
      <c r="Q30">
        <v>13957</v>
      </c>
      <c r="R30">
        <v>0</v>
      </c>
      <c r="S30">
        <v>20</v>
      </c>
    </row>
    <row r="31" spans="1:19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 s="3">
        <v>3116.8487</v>
      </c>
      <c r="M31">
        <v>170.82429999999999</v>
      </c>
      <c r="N31">
        <v>3048.8164000000002</v>
      </c>
      <c r="O31">
        <v>0</v>
      </c>
      <c r="P31">
        <v>-158862129.3612</v>
      </c>
      <c r="Q31">
        <v>13961</v>
      </c>
      <c r="R31">
        <v>0</v>
      </c>
      <c r="S31">
        <v>20</v>
      </c>
    </row>
    <row r="32" spans="1:19" x14ac:dyDescent="0.25">
      <c r="A32" t="s">
        <v>50</v>
      </c>
      <c r="B32" t="s">
        <v>13</v>
      </c>
      <c r="C32">
        <v>48</v>
      </c>
      <c r="D32">
        <v>610</v>
      </c>
      <c r="E32">
        <v>1E-3</v>
      </c>
      <c r="F32">
        <v>3182297.8</v>
      </c>
      <c r="G32">
        <v>161106498.69999999</v>
      </c>
      <c r="H32">
        <v>3201532.8</v>
      </c>
      <c r="I32">
        <v>163192647.5</v>
      </c>
      <c r="J32">
        <v>0</v>
      </c>
      <c r="K32">
        <v>334.84960000000001</v>
      </c>
      <c r="L32" s="3">
        <v>3117.6051000000002</v>
      </c>
      <c r="M32">
        <v>829.76089999999999</v>
      </c>
      <c r="N32">
        <v>3048.4962</v>
      </c>
      <c r="O32">
        <v>0</v>
      </c>
      <c r="P32">
        <v>2086148.8232</v>
      </c>
      <c r="Q32">
        <v>13330</v>
      </c>
      <c r="R32">
        <v>0</v>
      </c>
      <c r="S32">
        <v>20</v>
      </c>
    </row>
    <row r="33" spans="11:14" x14ac:dyDescent="0.25">
      <c r="K33" s="4"/>
      <c r="L33" s="4"/>
      <c r="M33" s="4"/>
      <c r="N33" s="4"/>
    </row>
    <row r="34" spans="11:14" x14ac:dyDescent="0.25">
      <c r="K34" s="4"/>
      <c r="L34" s="4"/>
      <c r="M34" s="4">
        <f>K29+M29</f>
        <v>378.84229999999997</v>
      </c>
      <c r="N34" s="4"/>
    </row>
    <row r="35" spans="11:14" x14ac:dyDescent="0.25">
      <c r="K35" s="4"/>
      <c r="L35" s="4"/>
      <c r="M35" s="4"/>
      <c r="N35" s="4"/>
    </row>
    <row r="36" spans="11:14" x14ac:dyDescent="0.25">
      <c r="K36" s="4"/>
      <c r="L36" s="4"/>
      <c r="M36" s="4"/>
      <c r="N36" s="4"/>
    </row>
    <row r="37" spans="11:14" x14ac:dyDescent="0.25">
      <c r="K37" s="4"/>
      <c r="L37" s="4"/>
      <c r="M37" s="4"/>
      <c r="N37" s="4"/>
    </row>
    <row r="38" spans="11:14" x14ac:dyDescent="0.25">
      <c r="K38" s="4"/>
      <c r="L38" s="4"/>
      <c r="M38" s="4"/>
      <c r="N38" s="4"/>
    </row>
    <row r="39" spans="11:14" x14ac:dyDescent="0.25">
      <c r="K39" s="4"/>
      <c r="L39" s="4"/>
      <c r="M39" s="4"/>
      <c r="N39" s="4"/>
    </row>
    <row r="40" spans="11:14" x14ac:dyDescent="0.25">
      <c r="K40" s="4"/>
      <c r="L40" s="4">
        <f>1000/60</f>
        <v>16.666666666666668</v>
      </c>
      <c r="M40" s="4"/>
      <c r="N40" s="4"/>
    </row>
    <row r="41" spans="11:14" x14ac:dyDescent="0.25">
      <c r="K41" s="4"/>
      <c r="L41" s="4"/>
      <c r="M41" s="4"/>
      <c r="N41" s="4"/>
    </row>
    <row r="42" spans="11:14" x14ac:dyDescent="0.25">
      <c r="K42" s="4"/>
      <c r="L42" s="4"/>
      <c r="M42" s="4"/>
      <c r="N42" s="4"/>
    </row>
    <row r="43" spans="11:14" x14ac:dyDescent="0.25">
      <c r="K43" s="4"/>
      <c r="L43" s="4"/>
      <c r="M43" s="4"/>
      <c r="N43" s="4"/>
    </row>
    <row r="44" spans="11:14" x14ac:dyDescent="0.25">
      <c r="K44" s="4"/>
      <c r="L44" s="4"/>
      <c r="M44" s="4"/>
      <c r="N44" s="4"/>
    </row>
    <row r="45" spans="11:14" x14ac:dyDescent="0.25">
      <c r="K45" s="4"/>
      <c r="L45" s="4"/>
      <c r="M45" s="4"/>
      <c r="N45" s="4"/>
    </row>
    <row r="46" spans="11:14" x14ac:dyDescent="0.25">
      <c r="K46" s="4"/>
      <c r="L46" s="4"/>
      <c r="M46" s="4"/>
      <c r="N46" s="4"/>
    </row>
    <row r="47" spans="11:14" x14ac:dyDescent="0.25">
      <c r="K47" s="4"/>
      <c r="L47" s="4"/>
      <c r="M47" s="4"/>
      <c r="N47" s="4"/>
    </row>
    <row r="48" spans="11:14" x14ac:dyDescent="0.25">
      <c r="K48" s="4"/>
      <c r="L48" s="4"/>
      <c r="M48" s="4"/>
      <c r="N48" s="4"/>
    </row>
    <row r="49" spans="11:14" x14ac:dyDescent="0.25">
      <c r="K49" s="4"/>
      <c r="L49" s="4"/>
      <c r="M49" s="4"/>
      <c r="N49" s="4"/>
    </row>
    <row r="50" spans="11:14" x14ac:dyDescent="0.25">
      <c r="K50" s="4"/>
      <c r="L50" s="4"/>
      <c r="M50" s="4"/>
      <c r="N50" s="4"/>
    </row>
    <row r="51" spans="11:14" x14ac:dyDescent="0.25">
      <c r="K51" s="4"/>
      <c r="L51" s="4"/>
      <c r="M51" s="4"/>
      <c r="N51" s="4"/>
    </row>
    <row r="52" spans="11:14" x14ac:dyDescent="0.25">
      <c r="K52" s="4"/>
      <c r="L52" s="4"/>
      <c r="M52" s="4"/>
      <c r="N52" s="4"/>
    </row>
    <row r="53" spans="11:14" x14ac:dyDescent="0.25">
      <c r="K53" s="4"/>
      <c r="L53" s="4"/>
      <c r="M53" s="4"/>
      <c r="N53" s="4"/>
    </row>
    <row r="54" spans="11:14" x14ac:dyDescent="0.25">
      <c r="K54" s="4"/>
      <c r="L54" s="4"/>
      <c r="M54" s="4"/>
      <c r="N54" s="4"/>
    </row>
    <row r="55" spans="11:14" x14ac:dyDescent="0.25">
      <c r="K55" s="4"/>
      <c r="L55" s="4"/>
      <c r="M55" s="4"/>
      <c r="N55" s="4"/>
    </row>
    <row r="56" spans="11:14" x14ac:dyDescent="0.25">
      <c r="K56" s="4"/>
      <c r="L56" s="4"/>
      <c r="M56" s="4"/>
      <c r="N56" s="4"/>
    </row>
    <row r="57" spans="11:14" x14ac:dyDescent="0.25">
      <c r="K57" s="4"/>
      <c r="L57" s="4"/>
      <c r="M57" s="4"/>
      <c r="N57" s="4"/>
    </row>
    <row r="58" spans="11:14" x14ac:dyDescent="0.25">
      <c r="K58" s="4"/>
      <c r="L58" s="4"/>
      <c r="M58" s="4"/>
      <c r="N58" s="4"/>
    </row>
    <row r="59" spans="11:14" x14ac:dyDescent="0.25">
      <c r="K59" s="4"/>
      <c r="L59" s="4"/>
      <c r="M59" s="4"/>
      <c r="N59" s="4"/>
    </row>
    <row r="60" spans="11:14" x14ac:dyDescent="0.25">
      <c r="K60" s="4"/>
      <c r="L60" s="4"/>
      <c r="M60" s="4"/>
      <c r="N60" s="4"/>
    </row>
    <row r="61" spans="11:14" x14ac:dyDescent="0.25">
      <c r="K61" s="4"/>
      <c r="L61" s="4"/>
      <c r="M61" s="4"/>
      <c r="N61" s="4"/>
    </row>
    <row r="62" spans="11:14" x14ac:dyDescent="0.25">
      <c r="K62" s="4"/>
      <c r="L62" s="4"/>
      <c r="M62" s="4"/>
      <c r="N62" s="4"/>
    </row>
    <row r="63" spans="11:14" x14ac:dyDescent="0.25">
      <c r="K63" s="4"/>
      <c r="L63" s="4"/>
      <c r="M63" s="4"/>
      <c r="N63" s="4"/>
    </row>
    <row r="64" spans="11:14" x14ac:dyDescent="0.25">
      <c r="K64" s="4"/>
      <c r="L64" s="4"/>
      <c r="M64" s="4"/>
      <c r="N64" s="4"/>
    </row>
    <row r="65" spans="11:14" x14ac:dyDescent="0.25">
      <c r="K65" s="4"/>
      <c r="L65" s="4"/>
      <c r="M65" s="4"/>
      <c r="N65" s="4"/>
    </row>
    <row r="66" spans="11:14" x14ac:dyDescent="0.25">
      <c r="K66" s="4"/>
      <c r="L66" s="4"/>
      <c r="M66" s="4"/>
      <c r="N66" s="4"/>
    </row>
    <row r="67" spans="11:14" x14ac:dyDescent="0.25">
      <c r="K67" s="4"/>
      <c r="L67" s="4"/>
      <c r="M67" s="4"/>
      <c r="N67" s="4"/>
    </row>
    <row r="68" spans="11:14" x14ac:dyDescent="0.25">
      <c r="K68" s="4"/>
      <c r="L68" s="4"/>
      <c r="M68" s="4"/>
      <c r="N68" s="4"/>
    </row>
    <row r="69" spans="11:14" x14ac:dyDescent="0.25">
      <c r="K69" s="4"/>
      <c r="L69" s="4"/>
      <c r="M69" s="4"/>
      <c r="N69" s="4"/>
    </row>
    <row r="70" spans="11:14" x14ac:dyDescent="0.25">
      <c r="K70" s="4"/>
      <c r="L70" s="4"/>
      <c r="M70" s="4"/>
      <c r="N70" s="4"/>
    </row>
    <row r="71" spans="11:14" x14ac:dyDescent="0.25">
      <c r="K71" s="4"/>
      <c r="L71" s="4"/>
      <c r="M71" s="4"/>
      <c r="N71" s="4"/>
    </row>
    <row r="72" spans="11:14" x14ac:dyDescent="0.25">
      <c r="K72" s="4"/>
      <c r="L72" s="4"/>
      <c r="M72" s="4"/>
      <c r="N72" s="4"/>
    </row>
    <row r="73" spans="11:14" x14ac:dyDescent="0.25">
      <c r="K73" s="4"/>
      <c r="L73" s="4"/>
      <c r="M73" s="4"/>
      <c r="N73" s="4"/>
    </row>
    <row r="74" spans="11:14" x14ac:dyDescent="0.25">
      <c r="K74" s="4"/>
      <c r="L74" s="4"/>
      <c r="M74" s="4"/>
      <c r="N74" s="4"/>
    </row>
    <row r="75" spans="11:14" x14ac:dyDescent="0.25">
      <c r="K75" s="4"/>
      <c r="L75" s="4"/>
      <c r="M75" s="4"/>
      <c r="N75" s="4"/>
    </row>
    <row r="76" spans="11:14" x14ac:dyDescent="0.25">
      <c r="K76" s="4"/>
      <c r="L76" s="4"/>
      <c r="M76" s="4"/>
      <c r="N76" s="4"/>
    </row>
    <row r="77" spans="11:14" x14ac:dyDescent="0.25">
      <c r="K77" s="4"/>
      <c r="L77" s="4"/>
      <c r="M77" s="4"/>
      <c r="N77" s="4"/>
    </row>
    <row r="78" spans="11:14" x14ac:dyDescent="0.25">
      <c r="K78" s="4"/>
      <c r="L78" s="4"/>
      <c r="M78" s="4"/>
      <c r="N78" s="4"/>
    </row>
    <row r="79" spans="11:14" x14ac:dyDescent="0.25">
      <c r="K79" s="4"/>
      <c r="L79" s="4"/>
      <c r="M79" s="4"/>
      <c r="N79" s="4"/>
    </row>
    <row r="80" spans="11:14" x14ac:dyDescent="0.25">
      <c r="K80" s="4"/>
      <c r="L80" s="4"/>
      <c r="M80" s="4"/>
      <c r="N80" s="4"/>
    </row>
    <row r="81" spans="11:14" x14ac:dyDescent="0.25">
      <c r="K81" s="4"/>
      <c r="L81" s="4"/>
      <c r="M81" s="4"/>
      <c r="N81" s="4"/>
    </row>
    <row r="82" spans="11:14" x14ac:dyDescent="0.25">
      <c r="K82" s="4"/>
      <c r="L82" s="4"/>
      <c r="M82" s="4"/>
      <c r="N82" s="4"/>
    </row>
    <row r="83" spans="11:14" x14ac:dyDescent="0.25">
      <c r="K83" s="4"/>
      <c r="L83" s="4"/>
      <c r="M83" s="4"/>
      <c r="N83" s="4"/>
    </row>
    <row r="84" spans="11:14" x14ac:dyDescent="0.25">
      <c r="K84" s="4"/>
      <c r="L84" s="4"/>
      <c r="M84" s="4"/>
      <c r="N84" s="4"/>
    </row>
    <row r="85" spans="11:14" x14ac:dyDescent="0.25">
      <c r="K85" s="4"/>
      <c r="L85" s="4"/>
      <c r="M85" s="4"/>
      <c r="N85" s="4"/>
    </row>
    <row r="86" spans="11:14" x14ac:dyDescent="0.25">
      <c r="K86" s="4"/>
      <c r="L86" s="4"/>
      <c r="M86" s="4"/>
      <c r="N86" s="4"/>
    </row>
    <row r="87" spans="11:14" x14ac:dyDescent="0.25">
      <c r="K87" s="4"/>
      <c r="L87" s="4"/>
      <c r="M87" s="4"/>
      <c r="N87" s="4"/>
    </row>
    <row r="88" spans="11:14" x14ac:dyDescent="0.25">
      <c r="K88" s="4"/>
      <c r="L88" s="4"/>
      <c r="M88" s="4"/>
      <c r="N88" s="4"/>
    </row>
    <row r="89" spans="11:14" x14ac:dyDescent="0.25">
      <c r="K89" s="4"/>
      <c r="L89" s="4"/>
      <c r="M89" s="4"/>
      <c r="N89" s="4"/>
    </row>
    <row r="90" spans="11:14" x14ac:dyDescent="0.25">
      <c r="K90" s="4"/>
      <c r="L90" s="4"/>
      <c r="M90" s="4"/>
      <c r="N90" s="4"/>
    </row>
    <row r="91" spans="11:14" x14ac:dyDescent="0.25">
      <c r="K91" s="4"/>
      <c r="L91" s="4"/>
      <c r="M91" s="4"/>
      <c r="N91" s="4"/>
    </row>
    <row r="92" spans="11:14" x14ac:dyDescent="0.25">
      <c r="K92" s="4"/>
      <c r="L92" s="4"/>
      <c r="M92" s="4"/>
      <c r="N92" s="4"/>
    </row>
    <row r="93" spans="11:14" x14ac:dyDescent="0.25">
      <c r="K93" s="4"/>
      <c r="L93" s="4"/>
      <c r="M93" s="4"/>
      <c r="N93" s="4"/>
    </row>
    <row r="94" spans="11:14" x14ac:dyDescent="0.25">
      <c r="K94" s="4"/>
      <c r="L94" s="4"/>
      <c r="M94" s="4"/>
      <c r="N94" s="4"/>
    </row>
    <row r="95" spans="11:14" x14ac:dyDescent="0.25">
      <c r="K95" s="4"/>
      <c r="L95" s="4"/>
      <c r="M95" s="4"/>
      <c r="N95" s="4"/>
    </row>
    <row r="96" spans="11:14" x14ac:dyDescent="0.25">
      <c r="K96" s="4"/>
      <c r="L96" s="4"/>
      <c r="M96" s="4"/>
      <c r="N96" s="4"/>
    </row>
    <row r="97" spans="11:14" x14ac:dyDescent="0.25">
      <c r="K97" s="4"/>
      <c r="L97" s="4"/>
      <c r="M97" s="4"/>
      <c r="N97" s="4"/>
    </row>
    <row r="98" spans="11:14" x14ac:dyDescent="0.25">
      <c r="K98" s="4"/>
      <c r="L98" s="4"/>
      <c r="M98" s="4"/>
      <c r="N98" s="4"/>
    </row>
    <row r="99" spans="11:14" x14ac:dyDescent="0.25">
      <c r="K99" s="4"/>
      <c r="L99" s="4"/>
      <c r="M99" s="4"/>
      <c r="N99" s="4"/>
    </row>
    <row r="100" spans="11:14" x14ac:dyDescent="0.25">
      <c r="K100" s="4"/>
      <c r="L100" s="4"/>
      <c r="M100" s="4"/>
      <c r="N100" s="4"/>
    </row>
    <row r="101" spans="11:14" x14ac:dyDescent="0.25">
      <c r="K101" s="4"/>
      <c r="L101" s="4"/>
      <c r="M101" s="4"/>
      <c r="N101" s="4"/>
    </row>
    <row r="102" spans="11:14" x14ac:dyDescent="0.25">
      <c r="K102" s="4"/>
      <c r="L102" s="4"/>
      <c r="M102" s="4"/>
      <c r="N102" s="4"/>
    </row>
    <row r="103" spans="11:14" x14ac:dyDescent="0.25">
      <c r="K103" s="4"/>
      <c r="L103" s="4"/>
      <c r="M103" s="4"/>
      <c r="N103" s="4"/>
    </row>
    <row r="104" spans="11:14" x14ac:dyDescent="0.25">
      <c r="K104" s="4"/>
      <c r="L104" s="4"/>
      <c r="M104" s="4"/>
      <c r="N104" s="4"/>
    </row>
    <row r="105" spans="11:14" x14ac:dyDescent="0.25">
      <c r="K105" s="4"/>
      <c r="L105" s="4"/>
      <c r="M105" s="4"/>
      <c r="N105" s="4"/>
    </row>
    <row r="106" spans="11:14" x14ac:dyDescent="0.25">
      <c r="K106" s="4"/>
      <c r="L106" s="4"/>
      <c r="M106" s="4"/>
      <c r="N106" s="4"/>
    </row>
    <row r="107" spans="11:14" x14ac:dyDescent="0.25">
      <c r="K107" s="4"/>
      <c r="L107" s="4"/>
      <c r="M107" s="4"/>
      <c r="N107" s="4"/>
    </row>
    <row r="108" spans="11:14" x14ac:dyDescent="0.25">
      <c r="K108" s="4"/>
      <c r="L108" s="4"/>
      <c r="M108" s="4"/>
      <c r="N108" s="4"/>
    </row>
    <row r="109" spans="11:14" x14ac:dyDescent="0.25">
      <c r="K109" s="4"/>
      <c r="L109" s="4"/>
      <c r="M109" s="4"/>
      <c r="N109" s="4"/>
    </row>
    <row r="110" spans="11:14" x14ac:dyDescent="0.25">
      <c r="K110" s="4"/>
      <c r="L110" s="4"/>
      <c r="M110" s="4"/>
      <c r="N110" s="4"/>
    </row>
    <row r="111" spans="11:14" x14ac:dyDescent="0.25">
      <c r="K111" s="4"/>
      <c r="L111" s="4"/>
      <c r="M111" s="4"/>
      <c r="N111" s="4"/>
    </row>
    <row r="112" spans="11:14" x14ac:dyDescent="0.25">
      <c r="K112" s="4"/>
      <c r="L112" s="4"/>
      <c r="M112" s="4"/>
      <c r="N112" s="4"/>
    </row>
    <row r="113" spans="11:14" x14ac:dyDescent="0.25">
      <c r="K113" s="4"/>
      <c r="L113" s="4"/>
      <c r="M113" s="4"/>
      <c r="N113" s="4"/>
    </row>
    <row r="114" spans="11:14" x14ac:dyDescent="0.25">
      <c r="K114" s="4"/>
      <c r="L114" s="4"/>
      <c r="M114" s="4"/>
      <c r="N114" s="4"/>
    </row>
    <row r="115" spans="11:14" x14ac:dyDescent="0.25">
      <c r="K115" s="4"/>
      <c r="L115" s="4"/>
      <c r="M115" s="4"/>
      <c r="N115" s="4"/>
    </row>
    <row r="116" spans="11:14" x14ac:dyDescent="0.25">
      <c r="K116" s="4"/>
      <c r="L116" s="4"/>
      <c r="M116" s="4"/>
      <c r="N116" s="4"/>
    </row>
    <row r="117" spans="11:14" x14ac:dyDescent="0.25">
      <c r="K117" s="4"/>
      <c r="L117" s="4"/>
      <c r="M117" s="4"/>
      <c r="N117" s="4"/>
    </row>
    <row r="118" spans="11:14" x14ac:dyDescent="0.25">
      <c r="K118" s="4"/>
      <c r="L118" s="4"/>
      <c r="M118" s="4"/>
      <c r="N118" s="4"/>
    </row>
    <row r="119" spans="11:14" x14ac:dyDescent="0.25">
      <c r="K119" s="4"/>
      <c r="L119" s="4"/>
      <c r="M119" s="4"/>
      <c r="N119" s="4"/>
    </row>
    <row r="120" spans="11:14" x14ac:dyDescent="0.25">
      <c r="K120" s="4"/>
      <c r="L120" s="4"/>
      <c r="M120" s="4"/>
      <c r="N120" s="4"/>
    </row>
    <row r="121" spans="11:14" x14ac:dyDescent="0.25">
      <c r="K121" s="4"/>
      <c r="L121" s="4"/>
      <c r="M121" s="4"/>
      <c r="N121" s="4"/>
    </row>
    <row r="122" spans="11:14" x14ac:dyDescent="0.25">
      <c r="K122" s="4"/>
      <c r="L122" s="4"/>
      <c r="M122" s="4"/>
      <c r="N122" s="4"/>
    </row>
    <row r="123" spans="11:14" x14ac:dyDescent="0.25">
      <c r="K123" s="4"/>
      <c r="L123" s="4"/>
      <c r="M123" s="4"/>
      <c r="N123" s="4"/>
    </row>
    <row r="124" spans="11:14" x14ac:dyDescent="0.25">
      <c r="K124" s="4"/>
      <c r="L124" s="4"/>
      <c r="M124" s="4"/>
      <c r="N124" s="4"/>
    </row>
    <row r="125" spans="11:14" x14ac:dyDescent="0.25">
      <c r="K125" s="4"/>
      <c r="L125" s="4"/>
      <c r="M125" s="4"/>
      <c r="N125" s="4"/>
    </row>
    <row r="126" spans="11:14" x14ac:dyDescent="0.25">
      <c r="K126" s="4"/>
      <c r="L126" s="4"/>
      <c r="M126" s="4"/>
      <c r="N126" s="4"/>
    </row>
    <row r="127" spans="11:14" x14ac:dyDescent="0.25">
      <c r="K127" s="4"/>
      <c r="L127" s="4"/>
      <c r="M127" s="4"/>
      <c r="N127" s="4"/>
    </row>
    <row r="128" spans="11:14" x14ac:dyDescent="0.25">
      <c r="K128" s="4"/>
      <c r="L128" s="4"/>
      <c r="M128" s="4"/>
      <c r="N128" s="4"/>
    </row>
    <row r="129" spans="11:14" x14ac:dyDescent="0.25">
      <c r="K129" s="4"/>
      <c r="L129" s="4"/>
      <c r="M129" s="4"/>
      <c r="N129" s="4"/>
    </row>
    <row r="130" spans="11:14" x14ac:dyDescent="0.25">
      <c r="K130" s="4"/>
      <c r="L130" s="4"/>
      <c r="M130" s="4"/>
      <c r="N130" s="4"/>
    </row>
    <row r="131" spans="11:14" x14ac:dyDescent="0.25">
      <c r="K131" s="4"/>
      <c r="L131" s="4"/>
      <c r="M131" s="4"/>
      <c r="N131" s="4"/>
    </row>
    <row r="132" spans="11:14" x14ac:dyDescent="0.25">
      <c r="K132" s="4"/>
      <c r="L132" s="4"/>
      <c r="M132" s="4"/>
      <c r="N132" s="4"/>
    </row>
    <row r="133" spans="11:14" x14ac:dyDescent="0.25">
      <c r="K133" s="4"/>
      <c r="L133" s="4"/>
      <c r="M133" s="4"/>
      <c r="N133" s="4"/>
    </row>
    <row r="134" spans="11:14" x14ac:dyDescent="0.25">
      <c r="K134" s="4"/>
      <c r="L134" s="4"/>
      <c r="M134" s="4"/>
      <c r="N134" s="4"/>
    </row>
    <row r="135" spans="11:14" x14ac:dyDescent="0.25">
      <c r="K135" s="4"/>
      <c r="L135" s="4"/>
      <c r="M135" s="4"/>
      <c r="N135" s="4"/>
    </row>
    <row r="136" spans="11:14" x14ac:dyDescent="0.25">
      <c r="K136" s="4"/>
      <c r="L136" s="4"/>
      <c r="M136" s="4"/>
      <c r="N136" s="4"/>
    </row>
    <row r="137" spans="11:14" x14ac:dyDescent="0.25">
      <c r="K137" s="4"/>
      <c r="L137" s="4"/>
      <c r="M137" s="4"/>
      <c r="N137" s="4"/>
    </row>
    <row r="138" spans="11:14" x14ac:dyDescent="0.25">
      <c r="K138" s="4"/>
      <c r="L138" s="4"/>
      <c r="M138" s="4"/>
      <c r="N138" s="4"/>
    </row>
    <row r="139" spans="11:14" x14ac:dyDescent="0.25">
      <c r="K139" s="4"/>
      <c r="L139" s="4"/>
      <c r="M139" s="4"/>
      <c r="N139" s="4"/>
    </row>
    <row r="140" spans="11:14" x14ac:dyDescent="0.25">
      <c r="K140" s="4"/>
      <c r="L140" s="4"/>
      <c r="M140" s="4"/>
      <c r="N140" s="4"/>
    </row>
    <row r="141" spans="11:14" x14ac:dyDescent="0.25">
      <c r="K141" s="4"/>
      <c r="L141" s="4"/>
      <c r="M141" s="4"/>
      <c r="N141" s="4"/>
    </row>
    <row r="142" spans="11:14" x14ac:dyDescent="0.25">
      <c r="K142" s="4"/>
      <c r="L142" s="4"/>
      <c r="M142" s="4"/>
      <c r="N142" s="4"/>
    </row>
    <row r="143" spans="11:14" x14ac:dyDescent="0.25">
      <c r="K143" s="4"/>
      <c r="L143" s="4"/>
      <c r="M143" s="4"/>
      <c r="N143" s="4"/>
    </row>
    <row r="144" spans="11:14" x14ac:dyDescent="0.25">
      <c r="K144" s="4"/>
      <c r="L144" s="4"/>
      <c r="M144" s="4"/>
      <c r="N144" s="4"/>
    </row>
    <row r="145" spans="11:14" x14ac:dyDescent="0.25">
      <c r="K145" s="4"/>
      <c r="L145" s="4"/>
      <c r="M145" s="4"/>
      <c r="N145" s="4"/>
    </row>
    <row r="146" spans="11:14" x14ac:dyDescent="0.25">
      <c r="K146" s="4"/>
      <c r="L146" s="4"/>
      <c r="M146" s="4"/>
      <c r="N146" s="4"/>
    </row>
    <row r="147" spans="11:14" x14ac:dyDescent="0.25">
      <c r="K147" s="4"/>
      <c r="L147" s="4"/>
      <c r="M147" s="4"/>
      <c r="N147" s="4"/>
    </row>
    <row r="148" spans="11:14" x14ac:dyDescent="0.25">
      <c r="K148" s="4"/>
      <c r="L148" s="4"/>
      <c r="M148" s="4"/>
      <c r="N148" s="4"/>
    </row>
    <row r="149" spans="11:14" x14ac:dyDescent="0.25">
      <c r="K149" s="4"/>
      <c r="L149" s="4"/>
      <c r="M149" s="4"/>
      <c r="N149" s="4"/>
    </row>
    <row r="150" spans="11:14" x14ac:dyDescent="0.25">
      <c r="K150" s="4"/>
      <c r="L150" s="4"/>
      <c r="M150" s="4"/>
      <c r="N150" s="4"/>
    </row>
    <row r="151" spans="11:14" x14ac:dyDescent="0.25">
      <c r="K151" s="4"/>
      <c r="L151" s="4"/>
      <c r="M151" s="4"/>
      <c r="N151" s="4"/>
    </row>
    <row r="152" spans="11:14" x14ac:dyDescent="0.25">
      <c r="K152" s="4"/>
      <c r="L152" s="4"/>
      <c r="M152" s="4"/>
      <c r="N152" s="4"/>
    </row>
  </sheetData>
  <sortState xmlns:xlrd2="http://schemas.microsoft.com/office/spreadsheetml/2017/richdata2" ref="A2:S32">
    <sortCondition ref="L2:L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2B8-672B-4A8C-910E-CB68EE1030B8}">
  <dimension ref="A1:AL25"/>
  <sheetViews>
    <sheetView topLeftCell="E1" workbookViewId="0">
      <selection activeCell="W26" sqref="W26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0" width="7" bestFit="1" customWidth="1"/>
    <col min="21" max="21" width="6.7109375" bestFit="1" customWidth="1"/>
    <col min="22" max="23" width="7.7109375" bestFit="1" customWidth="1"/>
    <col min="24" max="25" width="7.14062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1" width="10.140625" bestFit="1" customWidth="1"/>
    <col min="32" max="32" width="9.5703125" bestFit="1" customWidth="1"/>
    <col min="33" max="33" width="10.140625" bestFit="1" customWidth="1"/>
    <col min="34" max="34" width="9.7109375" bestFit="1" customWidth="1"/>
    <col min="35" max="35" width="8" bestFit="1" customWidth="1"/>
    <col min="36" max="37" width="2" bestFit="1" customWidth="1"/>
    <col min="38" max="38" width="51.8554687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284618883.5</v>
      </c>
      <c r="N2">
        <v>284618883.5</v>
      </c>
      <c r="O2">
        <v>283849653.5</v>
      </c>
      <c r="P2">
        <v>283849653.5</v>
      </c>
      <c r="Q2">
        <v>284618883.5</v>
      </c>
      <c r="R2">
        <v>283849653.5</v>
      </c>
      <c r="S2">
        <v>6.6</v>
      </c>
      <c r="T2">
        <v>237.7</v>
      </c>
      <c r="U2">
        <v>13.6</v>
      </c>
      <c r="V2">
        <v>14.5</v>
      </c>
      <c r="W2">
        <v>15.4</v>
      </c>
      <c r="X2">
        <v>22.3</v>
      </c>
      <c r="Y2">
        <v>23.2</v>
      </c>
      <c r="AA2">
        <v>22.9</v>
      </c>
      <c r="AB2">
        <v>9.0000000000000006E-5</v>
      </c>
      <c r="AC2">
        <v>1E-4</v>
      </c>
      <c r="AD2">
        <v>0</v>
      </c>
      <c r="AE2">
        <v>6.9999999999999994E-5</v>
      </c>
      <c r="AF2">
        <v>1E-4</v>
      </c>
      <c r="AG2">
        <v>9.0000000000000006E-5</v>
      </c>
      <c r="AH2">
        <v>0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M3">
        <v>255467889.30000001</v>
      </c>
      <c r="N3">
        <v>255467889.30000001</v>
      </c>
      <c r="O3">
        <v>255467889.30000001</v>
      </c>
      <c r="P3">
        <v>255479652</v>
      </c>
      <c r="Q3">
        <v>255467889.30000001</v>
      </c>
      <c r="R3">
        <v>255473554.5</v>
      </c>
      <c r="S3">
        <v>6.6</v>
      </c>
      <c r="T3">
        <v>87.4</v>
      </c>
      <c r="U3">
        <v>16.600000000000001</v>
      </c>
      <c r="V3">
        <v>15.8</v>
      </c>
      <c r="W3">
        <v>16.5</v>
      </c>
      <c r="X3">
        <v>25</v>
      </c>
      <c r="Y3">
        <v>26.4</v>
      </c>
      <c r="AA3">
        <v>25.3</v>
      </c>
      <c r="AB3">
        <v>1E-4</v>
      </c>
      <c r="AC3">
        <v>1E-4</v>
      </c>
      <c r="AD3">
        <v>8.0000000000000007E-5</v>
      </c>
      <c r="AE3">
        <v>9.0000000000000006E-5</v>
      </c>
      <c r="AF3">
        <v>1.0000000000000001E-5</v>
      </c>
      <c r="AG3">
        <v>9.0000000000000006E-5</v>
      </c>
      <c r="AH3">
        <v>0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M4">
        <v>261613254.30000001</v>
      </c>
      <c r="N4">
        <v>261613254.30000001</v>
      </c>
      <c r="O4">
        <v>261613254.30000001</v>
      </c>
      <c r="P4">
        <v>261613254.30000001</v>
      </c>
      <c r="Q4">
        <v>261613254.30000001</v>
      </c>
      <c r="R4">
        <v>261613254.30000001</v>
      </c>
      <c r="S4">
        <v>6.9</v>
      </c>
      <c r="T4">
        <v>32.1</v>
      </c>
      <c r="U4">
        <v>13</v>
      </c>
      <c r="V4">
        <v>13.5</v>
      </c>
      <c r="W4">
        <v>14.9</v>
      </c>
      <c r="X4">
        <v>19.7</v>
      </c>
      <c r="Y4">
        <v>20.8</v>
      </c>
      <c r="Z4">
        <v>40.799999999999997</v>
      </c>
      <c r="AA4">
        <v>21.3</v>
      </c>
      <c r="AB4">
        <v>6.9999999999999994E-5</v>
      </c>
      <c r="AC4">
        <v>8.0000000000000007E-5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M5">
        <v>241222468.19999999</v>
      </c>
      <c r="N5">
        <v>241222468.19999999</v>
      </c>
      <c r="O5">
        <v>241106384.69999999</v>
      </c>
      <c r="P5">
        <v>241106384.69999999</v>
      </c>
      <c r="Q5">
        <v>241222468.19999999</v>
      </c>
      <c r="R5">
        <v>241106384.69999999</v>
      </c>
      <c r="S5">
        <v>7.1</v>
      </c>
      <c r="T5">
        <v>31.1</v>
      </c>
      <c r="U5">
        <v>13.3</v>
      </c>
      <c r="V5">
        <v>14.1</v>
      </c>
      <c r="W5">
        <v>15.1</v>
      </c>
      <c r="X5">
        <v>20.5</v>
      </c>
      <c r="Y5">
        <v>21.2</v>
      </c>
      <c r="Z5">
        <v>44.2</v>
      </c>
      <c r="AA5">
        <v>22.1</v>
      </c>
      <c r="AB5">
        <v>6.9999999999999994E-5</v>
      </c>
      <c r="AC5">
        <v>0</v>
      </c>
      <c r="AD5">
        <v>0</v>
      </c>
      <c r="AE5">
        <v>0</v>
      </c>
      <c r="AF5">
        <v>1.0000000000000001E-5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M6">
        <v>358052712.30000001</v>
      </c>
      <c r="N6">
        <v>358052650.30000001</v>
      </c>
      <c r="O6">
        <v>358052650.30000001</v>
      </c>
      <c r="P6">
        <v>358052650.30000001</v>
      </c>
      <c r="Q6">
        <v>358052712.30000001</v>
      </c>
      <c r="R6">
        <v>358052650.30000001</v>
      </c>
      <c r="S6">
        <v>6.6</v>
      </c>
      <c r="T6">
        <v>63.1</v>
      </c>
      <c r="U6">
        <v>14.2</v>
      </c>
      <c r="V6">
        <v>13.6</v>
      </c>
      <c r="W6">
        <v>15.2</v>
      </c>
      <c r="X6">
        <v>21.4</v>
      </c>
      <c r="Y6">
        <v>22.5</v>
      </c>
      <c r="Z6">
        <v>53.2</v>
      </c>
      <c r="AA6">
        <v>22.3</v>
      </c>
      <c r="AB6">
        <v>1E-4</v>
      </c>
      <c r="AC6">
        <v>9.0000000000000006E-5</v>
      </c>
      <c r="AD6">
        <v>6.9999999999999994E-5</v>
      </c>
      <c r="AE6">
        <v>2.0000000000000002E-5</v>
      </c>
      <c r="AF6">
        <v>2.0000000000000002E-5</v>
      </c>
      <c r="AG6">
        <v>6.0000000000000002E-5</v>
      </c>
      <c r="AH6">
        <v>1.0000000000000001E-5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M7">
        <v>504431192.5</v>
      </c>
      <c r="N7">
        <v>504431292.10000002</v>
      </c>
      <c r="O7">
        <v>504431192.5</v>
      </c>
      <c r="P7">
        <v>504418051.5</v>
      </c>
      <c r="Q7">
        <v>504419667.10000002</v>
      </c>
      <c r="R7">
        <v>504418051.5</v>
      </c>
      <c r="S7">
        <v>6.6</v>
      </c>
      <c r="T7">
        <v>155.80000000000001</v>
      </c>
      <c r="U7">
        <v>13.4</v>
      </c>
      <c r="V7">
        <v>13.8</v>
      </c>
      <c r="W7">
        <v>15.3</v>
      </c>
      <c r="X7">
        <v>21.3</v>
      </c>
      <c r="Y7">
        <v>21.7</v>
      </c>
      <c r="Z7">
        <v>48.7</v>
      </c>
      <c r="AA7">
        <v>22.7</v>
      </c>
      <c r="AB7">
        <v>1E-4</v>
      </c>
      <c r="AC7">
        <v>1E-4</v>
      </c>
      <c r="AD7">
        <v>8.0000000000000007E-5</v>
      </c>
      <c r="AE7">
        <v>6.9999999999999994E-5</v>
      </c>
      <c r="AF7">
        <v>8.0000000000000007E-5</v>
      </c>
      <c r="AG7">
        <v>2.0000000000000002E-5</v>
      </c>
      <c r="AH7">
        <v>5.0000000000000002E-5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M8">
        <v>518943641.10000002</v>
      </c>
      <c r="N8">
        <v>518941754.10000002</v>
      </c>
      <c r="O8">
        <v>518917777.19999999</v>
      </c>
      <c r="P8">
        <v>518917777.19999999</v>
      </c>
      <c r="Q8">
        <v>518943641.10000002</v>
      </c>
      <c r="R8">
        <v>518917777.19999999</v>
      </c>
      <c r="S8">
        <v>6.6</v>
      </c>
      <c r="T8">
        <v>111.8</v>
      </c>
      <c r="U8">
        <v>13.7</v>
      </c>
      <c r="V8">
        <v>13.7</v>
      </c>
      <c r="W8">
        <v>15.1</v>
      </c>
      <c r="X8">
        <v>23.8</v>
      </c>
      <c r="Y8">
        <v>24.3</v>
      </c>
      <c r="Z8">
        <v>55.1</v>
      </c>
      <c r="AA8">
        <v>24.4</v>
      </c>
      <c r="AB8">
        <v>8.0000000000000007E-5</v>
      </c>
      <c r="AC8">
        <v>4.0000000000000003E-5</v>
      </c>
      <c r="AD8">
        <v>2.0000000000000002E-5</v>
      </c>
      <c r="AE8">
        <v>1.0000000000000001E-5</v>
      </c>
      <c r="AF8">
        <v>8.0000000000000007E-5</v>
      </c>
      <c r="AG8">
        <v>8.0000000000000007E-5</v>
      </c>
      <c r="AH8">
        <v>1.0000000000000001E-5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M9">
        <v>362435138.10000002</v>
      </c>
      <c r="N9">
        <v>362447330.80000001</v>
      </c>
      <c r="O9">
        <v>362436615</v>
      </c>
      <c r="P9">
        <v>362436615</v>
      </c>
      <c r="Q9">
        <v>362434996.60000002</v>
      </c>
      <c r="R9">
        <v>362464034.5</v>
      </c>
      <c r="S9">
        <v>6.6</v>
      </c>
      <c r="T9">
        <v>65.599999999999994</v>
      </c>
      <c r="U9">
        <v>16.2</v>
      </c>
      <c r="V9">
        <v>14</v>
      </c>
      <c r="W9">
        <v>16.100000000000001</v>
      </c>
      <c r="X9">
        <v>24.8</v>
      </c>
      <c r="Y9">
        <v>25.5</v>
      </c>
      <c r="Z9">
        <v>52.2</v>
      </c>
      <c r="AA9">
        <v>25</v>
      </c>
      <c r="AB9">
        <v>1E-4</v>
      </c>
      <c r="AC9">
        <v>1E-4</v>
      </c>
      <c r="AD9">
        <v>8.0000000000000007E-5</v>
      </c>
      <c r="AE9">
        <v>1E-4</v>
      </c>
      <c r="AF9">
        <v>5.0000000000000002E-5</v>
      </c>
      <c r="AG9">
        <v>9.0000000000000006E-5</v>
      </c>
      <c r="AH9">
        <v>9.0000000000000006E-5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M10">
        <v>310470304.60000002</v>
      </c>
      <c r="N10">
        <v>310460047.80000001</v>
      </c>
      <c r="O10">
        <v>308860948</v>
      </c>
      <c r="P10">
        <v>308842794</v>
      </c>
      <c r="Q10">
        <v>310456048</v>
      </c>
      <c r="R10">
        <v>308846887.69999999</v>
      </c>
      <c r="S10">
        <v>6.6</v>
      </c>
      <c r="T10">
        <v>52.3</v>
      </c>
      <c r="U10">
        <v>13.7</v>
      </c>
      <c r="V10">
        <v>13.9</v>
      </c>
      <c r="W10">
        <v>15.1</v>
      </c>
      <c r="X10">
        <v>20.6</v>
      </c>
      <c r="Y10">
        <v>22</v>
      </c>
      <c r="Z10">
        <v>45.4</v>
      </c>
      <c r="AA10">
        <v>21.4</v>
      </c>
      <c r="AB10">
        <v>1E-4</v>
      </c>
      <c r="AC10">
        <v>6.9999999999999994E-5</v>
      </c>
      <c r="AD10">
        <v>6.9999999999999994E-5</v>
      </c>
      <c r="AE10">
        <v>9.0000000000000006E-5</v>
      </c>
      <c r="AF10">
        <v>9.0000000000000006E-5</v>
      </c>
      <c r="AG10">
        <v>3.0000000000000001E-5</v>
      </c>
      <c r="AH10">
        <v>4.0000000000000003E-5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M11">
        <v>247245799.40000001</v>
      </c>
      <c r="N11">
        <v>247245799.40000001</v>
      </c>
      <c r="O11">
        <v>246349486.5</v>
      </c>
      <c r="P11">
        <v>246349486.5</v>
      </c>
      <c r="Q11">
        <v>247245799.40000001</v>
      </c>
      <c r="R11">
        <v>246349486.5</v>
      </c>
      <c r="S11">
        <v>6.6</v>
      </c>
      <c r="T11">
        <v>53.2</v>
      </c>
      <c r="U11">
        <v>14.6</v>
      </c>
      <c r="V11">
        <v>13.9</v>
      </c>
      <c r="W11">
        <v>15.2</v>
      </c>
      <c r="X11">
        <v>22.1</v>
      </c>
      <c r="Y11">
        <v>22.8</v>
      </c>
      <c r="Z11">
        <v>43.6</v>
      </c>
      <c r="AA11">
        <v>23.7</v>
      </c>
      <c r="AB11">
        <v>1E-4</v>
      </c>
      <c r="AC11">
        <v>1E-4</v>
      </c>
      <c r="AD11">
        <v>4.0000000000000003E-5</v>
      </c>
      <c r="AE11">
        <v>4.0000000000000003E-5</v>
      </c>
      <c r="AF11">
        <v>1.0000000000000001E-5</v>
      </c>
      <c r="AG11">
        <v>6.9999999999999994E-5</v>
      </c>
      <c r="AH11">
        <v>2.0000000000000002E-5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M12">
        <v>347479061.89999998</v>
      </c>
      <c r="N12">
        <v>347479061.89999998</v>
      </c>
      <c r="O12">
        <v>347473184</v>
      </c>
      <c r="P12">
        <v>347473184</v>
      </c>
      <c r="Q12">
        <v>347479061.89999998</v>
      </c>
      <c r="R12">
        <v>347476768.10000002</v>
      </c>
      <c r="S12">
        <v>6.6</v>
      </c>
      <c r="T12">
        <v>60.7</v>
      </c>
      <c r="U12">
        <v>15.4</v>
      </c>
      <c r="V12">
        <v>13.2</v>
      </c>
      <c r="W12">
        <v>14.7</v>
      </c>
      <c r="X12">
        <v>21.6</v>
      </c>
      <c r="Y12">
        <v>22.7</v>
      </c>
      <c r="Z12">
        <v>47.7</v>
      </c>
      <c r="AA12">
        <v>23.3</v>
      </c>
      <c r="AB12">
        <v>1E-4</v>
      </c>
      <c r="AC12">
        <v>8.0000000000000007E-5</v>
      </c>
      <c r="AD12">
        <v>6.0000000000000002E-5</v>
      </c>
      <c r="AE12">
        <v>6.9999999999999994E-5</v>
      </c>
      <c r="AF12">
        <v>9.0000000000000006E-5</v>
      </c>
      <c r="AG12">
        <v>6.0000000000000002E-5</v>
      </c>
      <c r="AH12">
        <v>2.0000000000000002E-5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M13">
        <v>3170730.2</v>
      </c>
      <c r="N13">
        <v>3170587.4</v>
      </c>
      <c r="O13">
        <v>3167918</v>
      </c>
      <c r="P13">
        <v>3167908.4</v>
      </c>
      <c r="Q13">
        <v>3170587.3</v>
      </c>
      <c r="R13">
        <v>3178347.9</v>
      </c>
      <c r="S13">
        <v>114.7</v>
      </c>
      <c r="T13">
        <v>3103.7</v>
      </c>
      <c r="U13">
        <v>201.2</v>
      </c>
      <c r="V13">
        <v>1662.8</v>
      </c>
      <c r="W13">
        <v>1661.2</v>
      </c>
      <c r="X13">
        <v>310.39999999999998</v>
      </c>
      <c r="Y13">
        <v>406</v>
      </c>
      <c r="Z13">
        <v>1971.7</v>
      </c>
      <c r="AA13">
        <v>270.8</v>
      </c>
      <c r="AB13">
        <v>2.0000000000000002E-5</v>
      </c>
      <c r="AC13">
        <v>8.0000000000000007E-5</v>
      </c>
      <c r="AD13">
        <v>1.3999999999999999E-4</v>
      </c>
      <c r="AE13">
        <v>1.1E-4</v>
      </c>
      <c r="AF13">
        <v>1E-4</v>
      </c>
      <c r="AG13">
        <v>6.9999999999999994E-5</v>
      </c>
      <c r="AH13">
        <v>0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M14">
        <v>3169328.4</v>
      </c>
      <c r="N14">
        <v>3169331.5</v>
      </c>
      <c r="O14">
        <v>3168555.3</v>
      </c>
      <c r="P14">
        <v>3168558.5</v>
      </c>
      <c r="Q14">
        <v>3169356.8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D14">
        <v>8.0000000000000007E-5</v>
      </c>
      <c r="AE14">
        <v>6.9999999999999994E-5</v>
      </c>
      <c r="AF14">
        <v>1E-4</v>
      </c>
      <c r="AG14">
        <v>1E-4</v>
      </c>
      <c r="AH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s="28" t="s">
        <v>120</v>
      </c>
      <c r="B15" t="s">
        <v>293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14305195602.4</v>
      </c>
      <c r="O15">
        <v>14304874642.1</v>
      </c>
      <c r="P15">
        <v>14304752921.5</v>
      </c>
      <c r="R15">
        <v>14305137292.299999</v>
      </c>
      <c r="S15">
        <v>244.2</v>
      </c>
      <c r="T15" s="26">
        <v>8487.7999999999993</v>
      </c>
      <c r="U15">
        <v>1811.7</v>
      </c>
      <c r="X15">
        <v>2773.3</v>
      </c>
      <c r="AA15">
        <v>2082.4</v>
      </c>
      <c r="AB15">
        <v>8.0000000000000007E-5</v>
      </c>
      <c r="AC15">
        <v>1.2999999999999999E-4</v>
      </c>
      <c r="AF15">
        <v>1E-4</v>
      </c>
      <c r="AG15">
        <v>1E-4</v>
      </c>
      <c r="AI15">
        <v>6.9999999999999994E-5</v>
      </c>
      <c r="AJ15">
        <v>0</v>
      </c>
      <c r="AK15">
        <v>0</v>
      </c>
      <c r="AL15" t="s">
        <v>270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O16">
        <v>14304890270.200001</v>
      </c>
      <c r="P16" s="3"/>
      <c r="R16">
        <v>14305156521.200001</v>
      </c>
      <c r="S16">
        <v>235.9</v>
      </c>
      <c r="T16" s="26">
        <v>7694.8</v>
      </c>
      <c r="U16">
        <v>1803.8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 s="26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G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 s="26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 s="26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/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72B-6208-4598-BB82-07C8C367A115}">
  <dimension ref="A1:AL27"/>
  <sheetViews>
    <sheetView topLeftCell="H1" workbookViewId="0">
      <selection activeCell="Q23" sqref="Q23"/>
    </sheetView>
  </sheetViews>
  <sheetFormatPr baseColWidth="10" defaultRowHeight="15" x14ac:dyDescent="0.25"/>
  <cols>
    <col min="1" max="1" width="9.5703125" bestFit="1" customWidth="1"/>
    <col min="2" max="2" width="22.5703125" bestFit="1" customWidth="1"/>
    <col min="3" max="3" width="12.42578125" bestFit="1" customWidth="1"/>
    <col min="4" max="5" width="3" bestFit="1" customWidth="1"/>
    <col min="6" max="6" width="8.28515625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6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2" bestFit="1" customWidth="1"/>
    <col min="40" max="40" width="65.1406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s="5" t="s">
        <v>101</v>
      </c>
      <c r="B2" t="s">
        <v>325</v>
      </c>
      <c r="C2" t="s">
        <v>26</v>
      </c>
      <c r="D2">
        <v>48</v>
      </c>
      <c r="E2">
        <v>73</v>
      </c>
      <c r="F2" s="24">
        <v>1.0000000000000001E-5</v>
      </c>
      <c r="G2">
        <v>0</v>
      </c>
      <c r="H2" s="14">
        <v>4000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13</v>
      </c>
      <c r="T2">
        <v>119.3</v>
      </c>
      <c r="U2">
        <v>28.1</v>
      </c>
      <c r="V2">
        <v>31.2</v>
      </c>
      <c r="Y2">
        <v>129.9</v>
      </c>
      <c r="Z2">
        <v>46.5</v>
      </c>
      <c r="AA2">
        <v>46.2</v>
      </c>
      <c r="AB2">
        <v>0</v>
      </c>
      <c r="AC2">
        <v>1.0000000000000001E-5</v>
      </c>
      <c r="AD2">
        <v>0</v>
      </c>
      <c r="AE2">
        <v>0</v>
      </c>
      <c r="AF2">
        <v>0</v>
      </c>
      <c r="AG2">
        <v>1.0000000000000001E-5</v>
      </c>
      <c r="AH2">
        <v>0</v>
      </c>
      <c r="AI2">
        <v>0</v>
      </c>
      <c r="AJ2">
        <v>0</v>
      </c>
      <c r="AK2">
        <v>0</v>
      </c>
      <c r="AL2" t="s">
        <v>322</v>
      </c>
    </row>
    <row r="3" spans="1:38" x14ac:dyDescent="0.25">
      <c r="A3" s="5"/>
      <c r="H3" s="14"/>
    </row>
    <row r="4" spans="1:38" x14ac:dyDescent="0.25">
      <c r="A4" s="5"/>
      <c r="H4" s="14"/>
    </row>
    <row r="5" spans="1:38" x14ac:dyDescent="0.25">
      <c r="A5" s="5"/>
      <c r="H5" s="14"/>
    </row>
    <row r="6" spans="1:38" x14ac:dyDescent="0.25">
      <c r="A6" s="5"/>
      <c r="H6" s="14"/>
    </row>
    <row r="7" spans="1:38" x14ac:dyDescent="0.25">
      <c r="A7" s="5"/>
      <c r="H7" s="14"/>
    </row>
    <row r="8" spans="1:38" x14ac:dyDescent="0.25">
      <c r="A8" s="5"/>
      <c r="H8" s="14"/>
    </row>
    <row r="9" spans="1:38" x14ac:dyDescent="0.25">
      <c r="A9" s="5"/>
      <c r="H9" s="14"/>
    </row>
    <row r="10" spans="1:38" x14ac:dyDescent="0.25">
      <c r="H10" s="14"/>
    </row>
    <row r="11" spans="1:38" x14ac:dyDescent="0.25">
      <c r="H11" s="14"/>
    </row>
    <row r="12" spans="1:38" x14ac:dyDescent="0.25">
      <c r="H12" s="14"/>
    </row>
    <row r="13" spans="1:38" x14ac:dyDescent="0.25">
      <c r="H13" s="14"/>
    </row>
    <row r="14" spans="1:38" x14ac:dyDescent="0.25">
      <c r="H14" s="14"/>
    </row>
    <row r="15" spans="1:38" x14ac:dyDescent="0.25">
      <c r="H15" s="14"/>
    </row>
    <row r="16" spans="1:38" x14ac:dyDescent="0.25">
      <c r="H16" s="14"/>
    </row>
    <row r="17" spans="8:8" x14ac:dyDescent="0.25">
      <c r="H17" s="14"/>
    </row>
    <row r="18" spans="8:8" x14ac:dyDescent="0.25">
      <c r="H18" s="14"/>
    </row>
    <row r="19" spans="8:8" x14ac:dyDescent="0.25">
      <c r="H19" s="14"/>
    </row>
    <row r="20" spans="8:8" x14ac:dyDescent="0.25">
      <c r="H20" s="14"/>
    </row>
    <row r="21" spans="8:8" x14ac:dyDescent="0.25">
      <c r="H21" s="14"/>
    </row>
    <row r="22" spans="8:8" x14ac:dyDescent="0.25">
      <c r="H22" s="14"/>
    </row>
    <row r="23" spans="8:8" x14ac:dyDescent="0.25">
      <c r="H23" s="14"/>
    </row>
    <row r="24" spans="8:8" x14ac:dyDescent="0.25">
      <c r="H24" s="14"/>
    </row>
    <row r="25" spans="8:8" x14ac:dyDescent="0.25">
      <c r="H25" s="14"/>
    </row>
    <row r="26" spans="8:8" x14ac:dyDescent="0.25">
      <c r="H26" s="14"/>
    </row>
    <row r="27" spans="8:8" x14ac:dyDescent="0.25">
      <c r="H27" s="14"/>
    </row>
  </sheetData>
  <phoneticPr fontId="1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06C-F8B6-47C4-9E7E-B35320D3F115}">
  <dimension ref="A1:AL41"/>
  <sheetViews>
    <sheetView workbookViewId="0">
      <selection sqref="A1:AL1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1" width="7" bestFit="1" customWidth="1"/>
    <col min="22" max="22" width="7.7109375" bestFit="1" customWidth="1"/>
    <col min="23" max="23" width="7" bestFit="1" customWidth="1"/>
    <col min="24" max="24" width="7.140625" bestFit="1" customWidth="1"/>
    <col min="25" max="27" width="7" bestFit="1" customWidth="1"/>
    <col min="28" max="30" width="9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283849653.5</v>
      </c>
      <c r="O2">
        <v>283849653.5</v>
      </c>
      <c r="R2">
        <v>283849653.5</v>
      </c>
      <c r="S2">
        <v>6.6</v>
      </c>
      <c r="T2">
        <v>237.7</v>
      </c>
      <c r="U2">
        <v>13.6</v>
      </c>
      <c r="V2" s="1"/>
      <c r="X2">
        <v>22.3</v>
      </c>
      <c r="AA2">
        <v>22.9</v>
      </c>
      <c r="AB2">
        <v>9.0000000000000006E-5</v>
      </c>
      <c r="AC2">
        <v>1E-4</v>
      </c>
      <c r="AF2">
        <v>1E-4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O3">
        <v>255467889.30000001</v>
      </c>
      <c r="R3">
        <v>255473554.5</v>
      </c>
      <c r="S3">
        <v>6.6</v>
      </c>
      <c r="T3">
        <v>87.4</v>
      </c>
      <c r="U3">
        <v>16.600000000000001</v>
      </c>
      <c r="X3">
        <v>25</v>
      </c>
      <c r="AA3">
        <v>25.3</v>
      </c>
      <c r="AB3">
        <v>1E-4</v>
      </c>
      <c r="AC3">
        <v>1E-4</v>
      </c>
      <c r="AF3">
        <v>1.0000000000000001E-5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O4">
        <v>261613254.30000001</v>
      </c>
      <c r="R4">
        <v>261613254.30000001</v>
      </c>
      <c r="S4">
        <v>6.9</v>
      </c>
      <c r="T4">
        <v>32.1</v>
      </c>
      <c r="U4">
        <v>13</v>
      </c>
      <c r="X4">
        <v>19.7</v>
      </c>
      <c r="AA4">
        <v>21.3</v>
      </c>
      <c r="AB4">
        <v>6.9999999999999994E-5</v>
      </c>
      <c r="AC4">
        <v>8.0000000000000007E-5</v>
      </c>
      <c r="AF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O5">
        <v>241106384.69999999</v>
      </c>
      <c r="R5">
        <v>241106384.69999999</v>
      </c>
      <c r="S5">
        <v>7.1</v>
      </c>
      <c r="T5">
        <v>31.1</v>
      </c>
      <c r="U5">
        <v>13.3</v>
      </c>
      <c r="X5">
        <v>20.5</v>
      </c>
      <c r="AA5">
        <v>22.1</v>
      </c>
      <c r="AB5">
        <v>6.9999999999999994E-5</v>
      </c>
      <c r="AC5">
        <v>0</v>
      </c>
      <c r="AF5">
        <v>1.0000000000000001E-5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O6">
        <v>358052650.30000001</v>
      </c>
      <c r="R6">
        <v>358052650.30000001</v>
      </c>
      <c r="S6">
        <v>6.6</v>
      </c>
      <c r="T6">
        <v>63.1</v>
      </c>
      <c r="U6">
        <v>14.2</v>
      </c>
      <c r="X6">
        <v>21.4</v>
      </c>
      <c r="AA6">
        <v>22.3</v>
      </c>
      <c r="AB6">
        <v>1E-4</v>
      </c>
      <c r="AC6">
        <v>9.0000000000000006E-5</v>
      </c>
      <c r="AF6">
        <v>2.0000000000000002E-5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O7">
        <v>504431192.5</v>
      </c>
      <c r="R7">
        <v>504418051.5</v>
      </c>
      <c r="S7">
        <v>6.6</v>
      </c>
      <c r="T7">
        <v>155.80000000000001</v>
      </c>
      <c r="U7">
        <v>13.4</v>
      </c>
      <c r="X7">
        <v>21.3</v>
      </c>
      <c r="AA7">
        <v>22.7</v>
      </c>
      <c r="AB7">
        <v>1E-4</v>
      </c>
      <c r="AC7">
        <v>1E-4</v>
      </c>
      <c r="AF7">
        <v>8.0000000000000007E-5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O8">
        <v>518917777.19999999</v>
      </c>
      <c r="R8">
        <v>518917777.19999999</v>
      </c>
      <c r="S8">
        <v>6.6</v>
      </c>
      <c r="T8">
        <v>111.8</v>
      </c>
      <c r="U8">
        <v>13.7</v>
      </c>
      <c r="X8">
        <v>23.8</v>
      </c>
      <c r="AA8">
        <v>24.4</v>
      </c>
      <c r="AB8">
        <v>8.0000000000000007E-5</v>
      </c>
      <c r="AC8">
        <v>4.0000000000000003E-5</v>
      </c>
      <c r="AF8">
        <v>8.0000000000000007E-5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O9">
        <v>362436615</v>
      </c>
      <c r="R9">
        <v>362464034.5</v>
      </c>
      <c r="S9">
        <v>6.6</v>
      </c>
      <c r="T9">
        <v>65.599999999999994</v>
      </c>
      <c r="U9">
        <v>16.2</v>
      </c>
      <c r="X9">
        <v>24.8</v>
      </c>
      <c r="AA9">
        <v>25</v>
      </c>
      <c r="AB9">
        <v>1E-4</v>
      </c>
      <c r="AC9">
        <v>1E-4</v>
      </c>
      <c r="AF9">
        <v>5.0000000000000002E-5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O10">
        <v>308860948</v>
      </c>
      <c r="R10">
        <v>308846887.69999999</v>
      </c>
      <c r="S10">
        <v>6.6</v>
      </c>
      <c r="T10">
        <v>52.3</v>
      </c>
      <c r="U10">
        <v>13.7</v>
      </c>
      <c r="X10">
        <v>20.6</v>
      </c>
      <c r="AA10">
        <v>21.4</v>
      </c>
      <c r="AB10">
        <v>1E-4</v>
      </c>
      <c r="AC10">
        <v>6.9999999999999994E-5</v>
      </c>
      <c r="AF10">
        <v>9.0000000000000006E-5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O11">
        <v>246349486.5</v>
      </c>
      <c r="R11">
        <v>246349486.5</v>
      </c>
      <c r="S11">
        <v>6.6</v>
      </c>
      <c r="T11">
        <v>53.2</v>
      </c>
      <c r="U11">
        <v>14.6</v>
      </c>
      <c r="X11">
        <v>22.1</v>
      </c>
      <c r="AA11">
        <v>23.7</v>
      </c>
      <c r="AB11">
        <v>1E-4</v>
      </c>
      <c r="AC11">
        <v>1E-4</v>
      </c>
      <c r="AF11">
        <v>1.0000000000000001E-5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O12">
        <v>347473184</v>
      </c>
      <c r="R12">
        <v>347476768.10000002</v>
      </c>
      <c r="S12">
        <v>6.6</v>
      </c>
      <c r="T12">
        <v>60.7</v>
      </c>
      <c r="U12">
        <v>15.4</v>
      </c>
      <c r="X12">
        <v>21.6</v>
      </c>
      <c r="AA12">
        <v>23.3</v>
      </c>
      <c r="AB12">
        <v>1E-4</v>
      </c>
      <c r="AC12">
        <v>8.0000000000000007E-5</v>
      </c>
      <c r="AF12">
        <v>9.0000000000000006E-5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O13">
        <v>3167918</v>
      </c>
      <c r="R13">
        <v>3178347.9</v>
      </c>
      <c r="S13">
        <v>114.7</v>
      </c>
      <c r="T13">
        <v>3103.7</v>
      </c>
      <c r="U13">
        <v>201.2</v>
      </c>
      <c r="X13">
        <v>310.39999999999998</v>
      </c>
      <c r="AA13">
        <v>270.8</v>
      </c>
      <c r="AB13">
        <v>2.0000000000000002E-5</v>
      </c>
      <c r="AC13">
        <v>8.0000000000000007E-5</v>
      </c>
      <c r="AF13">
        <v>1E-4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O14">
        <v>3168555.3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F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t="s">
        <v>120</v>
      </c>
      <c r="B15" t="s">
        <v>323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14304607544.1</v>
      </c>
      <c r="M15">
        <v>14304792402.6</v>
      </c>
      <c r="O15">
        <v>14304874642.1</v>
      </c>
      <c r="P15">
        <v>14304582451.4</v>
      </c>
      <c r="Q15">
        <v>14304582451.4</v>
      </c>
      <c r="R15">
        <v>14304541086.1</v>
      </c>
      <c r="S15">
        <v>249.4</v>
      </c>
      <c r="T15">
        <v>8487.7999999999993</v>
      </c>
      <c r="U15">
        <v>3235.5</v>
      </c>
      <c r="V15">
        <v>1827.8</v>
      </c>
      <c r="X15">
        <v>2773.3</v>
      </c>
      <c r="Y15">
        <v>3892.7</v>
      </c>
      <c r="Z15">
        <v>3353.8</v>
      </c>
      <c r="AA15">
        <v>3386.9</v>
      </c>
      <c r="AB15">
        <v>8.0000000000000007E-5</v>
      </c>
      <c r="AC15">
        <v>8.0000000000000007E-5</v>
      </c>
      <c r="AD15">
        <v>1E-4</v>
      </c>
      <c r="AG15">
        <v>8.0000000000000007E-5</v>
      </c>
      <c r="AH15">
        <v>8.0000000000000007E-5</v>
      </c>
      <c r="AI15">
        <v>5.0000000000000002E-5</v>
      </c>
      <c r="AJ15">
        <v>0</v>
      </c>
      <c r="AK15">
        <v>0</v>
      </c>
      <c r="AL15" t="s">
        <v>324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N16">
        <v>14304763563.9</v>
      </c>
      <c r="O16">
        <v>14304890270.200001</v>
      </c>
      <c r="P16" s="3"/>
      <c r="R16">
        <v>14305156521.200001</v>
      </c>
      <c r="S16">
        <v>235.9</v>
      </c>
      <c r="T16">
        <v>7694.8</v>
      </c>
      <c r="U16">
        <v>1803.8</v>
      </c>
      <c r="W16">
        <v>3187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>
        <v>20823385506.5</v>
      </c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  <row r="41" spans="17:17" x14ac:dyDescent="0.25">
      <c r="Q41">
        <f>3000/60</f>
        <v>50</v>
      </c>
    </row>
  </sheetData>
  <phoneticPr fontId="1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373E-6C93-4AE0-8A8E-0AE24A69F169}">
  <dimension ref="A1:AL2"/>
  <sheetViews>
    <sheetView workbookViewId="0">
      <selection activeCell="P6" sqref="P6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5" width="3" bestFit="1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326</v>
      </c>
      <c r="C2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6.9</v>
      </c>
      <c r="T2">
        <v>115.1</v>
      </c>
      <c r="U2">
        <v>14.6</v>
      </c>
      <c r="V2">
        <v>15.9</v>
      </c>
      <c r="Y2">
        <v>58.4</v>
      </c>
      <c r="Z2">
        <v>24.1</v>
      </c>
      <c r="AA2">
        <v>24</v>
      </c>
      <c r="AB2">
        <v>1E-4</v>
      </c>
      <c r="AC2">
        <v>1E-4</v>
      </c>
      <c r="AD2">
        <v>5.0000000000000002E-5</v>
      </c>
      <c r="AE2">
        <v>0</v>
      </c>
      <c r="AF2">
        <v>0</v>
      </c>
      <c r="AG2">
        <v>4.0000000000000003E-5</v>
      </c>
      <c r="AH2">
        <v>5.0000000000000002E-5</v>
      </c>
      <c r="AI2">
        <v>6.0000000000000002E-5</v>
      </c>
      <c r="AJ2">
        <v>0</v>
      </c>
      <c r="AK2">
        <v>0</v>
      </c>
      <c r="AL2" t="s">
        <v>327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603D-EDD3-4390-B8EC-516D7246793F}">
  <dimension ref="A1:AL15"/>
  <sheetViews>
    <sheetView topLeftCell="J1" workbookViewId="0">
      <selection activeCell="J1" sqref="A1:XFD1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331</v>
      </c>
      <c r="C2" s="9" t="s">
        <v>26</v>
      </c>
      <c r="D2">
        <v>48</v>
      </c>
      <c r="E2">
        <v>73</v>
      </c>
      <c r="F2">
        <v>9.9999999999999995E-7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 s="9">
        <v>283849653.5</v>
      </c>
      <c r="P2">
        <v>283870175.10000002</v>
      </c>
      <c r="Q2">
        <v>283870175.10000002</v>
      </c>
      <c r="R2">
        <v>283849653.5</v>
      </c>
      <c r="S2">
        <v>7.6</v>
      </c>
      <c r="T2">
        <v>106.8</v>
      </c>
      <c r="U2">
        <v>15.5</v>
      </c>
      <c r="V2">
        <v>17</v>
      </c>
      <c r="Y2">
        <v>60.3</v>
      </c>
      <c r="Z2">
        <v>25.4</v>
      </c>
      <c r="AA2">
        <v>25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327</v>
      </c>
    </row>
    <row r="3" spans="1:38" x14ac:dyDescent="0.25">
      <c r="A3" t="s">
        <v>120</v>
      </c>
      <c r="B3" t="s">
        <v>332</v>
      </c>
      <c r="C3" s="9" t="s">
        <v>28</v>
      </c>
      <c r="D3">
        <v>48</v>
      </c>
      <c r="E3">
        <v>73</v>
      </c>
      <c r="F3">
        <v>9.9999999999999995E-7</v>
      </c>
      <c r="G3">
        <v>0</v>
      </c>
      <c r="H3">
        <v>3000</v>
      </c>
      <c r="I3">
        <v>40000</v>
      </c>
      <c r="J3">
        <v>251270682.5</v>
      </c>
      <c r="K3">
        <v>255440077.09999999</v>
      </c>
      <c r="L3">
        <v>255671642.90000001</v>
      </c>
      <c r="M3">
        <v>255467889.30000001</v>
      </c>
      <c r="P3">
        <v>255532949.80000001</v>
      </c>
      <c r="Q3">
        <v>255532949.80000001</v>
      </c>
      <c r="R3">
        <v>255473554.5</v>
      </c>
      <c r="S3">
        <v>6.8</v>
      </c>
      <c r="T3">
        <v>38.200000000000003</v>
      </c>
      <c r="U3">
        <v>17.8</v>
      </c>
      <c r="V3">
        <v>18</v>
      </c>
      <c r="Y3">
        <v>61.8</v>
      </c>
      <c r="Z3">
        <v>27.6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327</v>
      </c>
    </row>
    <row r="4" spans="1:38" x14ac:dyDescent="0.25">
      <c r="A4" t="s">
        <v>120</v>
      </c>
      <c r="B4" t="s">
        <v>333</v>
      </c>
      <c r="C4" s="9" t="s">
        <v>30</v>
      </c>
      <c r="D4">
        <v>48</v>
      </c>
      <c r="E4">
        <v>73</v>
      </c>
      <c r="F4">
        <v>9.9999999999999995E-7</v>
      </c>
      <c r="G4">
        <v>0</v>
      </c>
      <c r="H4">
        <v>3000</v>
      </c>
      <c r="I4">
        <v>40000</v>
      </c>
      <c r="J4">
        <v>260823216.69999999</v>
      </c>
      <c r="K4">
        <v>261613254.30000001</v>
      </c>
      <c r="L4">
        <v>261613254.30000001</v>
      </c>
      <c r="M4">
        <v>261613254.30000001</v>
      </c>
      <c r="P4">
        <v>261613254.30000001</v>
      </c>
      <c r="Q4">
        <v>261613254.30000001</v>
      </c>
      <c r="R4">
        <v>261613254.30000001</v>
      </c>
      <c r="S4">
        <v>6.6</v>
      </c>
      <c r="T4">
        <v>11.3</v>
      </c>
      <c r="U4">
        <v>13.4</v>
      </c>
      <c r="V4">
        <v>14.1</v>
      </c>
      <c r="Y4">
        <v>55.3</v>
      </c>
      <c r="Z4">
        <v>22.5</v>
      </c>
      <c r="AA4">
        <v>21.6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327</v>
      </c>
    </row>
    <row r="5" spans="1:38" x14ac:dyDescent="0.25">
      <c r="A5" t="s">
        <v>120</v>
      </c>
      <c r="B5" t="s">
        <v>334</v>
      </c>
      <c r="C5" s="9" t="s">
        <v>32</v>
      </c>
      <c r="D5">
        <v>48</v>
      </c>
      <c r="E5">
        <v>73</v>
      </c>
      <c r="F5">
        <v>9.9999999999999995E-7</v>
      </c>
      <c r="G5">
        <v>0</v>
      </c>
      <c r="H5">
        <v>3000</v>
      </c>
      <c r="I5">
        <v>40000</v>
      </c>
      <c r="J5">
        <v>239369032.80000001</v>
      </c>
      <c r="K5">
        <v>241106384.69999999</v>
      </c>
      <c r="L5">
        <v>241115904.5</v>
      </c>
      <c r="M5">
        <v>241106384.69999999</v>
      </c>
      <c r="P5">
        <v>241106384.69999999</v>
      </c>
      <c r="Q5">
        <v>241106384.69999999</v>
      </c>
      <c r="R5">
        <v>241106384.69999999</v>
      </c>
      <c r="S5">
        <v>6.7</v>
      </c>
      <c r="T5">
        <v>13.3</v>
      </c>
      <c r="U5">
        <v>13.3</v>
      </c>
      <c r="V5">
        <v>14.4</v>
      </c>
      <c r="Y5">
        <v>59.1</v>
      </c>
      <c r="Z5">
        <v>22.4</v>
      </c>
      <c r="AA5">
        <v>22.2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327</v>
      </c>
    </row>
    <row r="6" spans="1:38" x14ac:dyDescent="0.25">
      <c r="A6" t="s">
        <v>120</v>
      </c>
      <c r="B6" t="s">
        <v>335</v>
      </c>
      <c r="C6" s="9" t="s">
        <v>34</v>
      </c>
      <c r="D6">
        <v>48</v>
      </c>
      <c r="E6">
        <v>73</v>
      </c>
      <c r="F6">
        <v>9.9999999999999995E-7</v>
      </c>
      <c r="G6">
        <v>0</v>
      </c>
      <c r="H6">
        <v>3000</v>
      </c>
      <c r="I6">
        <v>40000</v>
      </c>
      <c r="J6">
        <v>356252252.39999998</v>
      </c>
      <c r="K6">
        <v>358052650.30000001</v>
      </c>
      <c r="L6">
        <v>358108071.19999999</v>
      </c>
      <c r="M6">
        <v>358052650.30000001</v>
      </c>
      <c r="P6">
        <v>358052650.30000001</v>
      </c>
      <c r="Q6">
        <v>358052650.30000001</v>
      </c>
      <c r="R6">
        <v>358052650.30000001</v>
      </c>
      <c r="S6">
        <v>6.5</v>
      </c>
      <c r="T6">
        <v>31</v>
      </c>
      <c r="U6">
        <v>14.7</v>
      </c>
      <c r="V6">
        <v>16.600000000000001</v>
      </c>
      <c r="Y6">
        <v>58.3</v>
      </c>
      <c r="Z6">
        <v>25.6</v>
      </c>
      <c r="AA6">
        <v>23.4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327</v>
      </c>
    </row>
    <row r="7" spans="1:38" x14ac:dyDescent="0.25">
      <c r="A7" t="s">
        <v>120</v>
      </c>
      <c r="B7" t="s">
        <v>336</v>
      </c>
      <c r="C7" s="9" t="s">
        <v>36</v>
      </c>
      <c r="D7">
        <v>48</v>
      </c>
      <c r="E7">
        <v>73</v>
      </c>
      <c r="F7">
        <v>9.9999999999999995E-7</v>
      </c>
      <c r="G7">
        <v>0</v>
      </c>
      <c r="H7">
        <v>3000</v>
      </c>
      <c r="I7">
        <v>40000</v>
      </c>
      <c r="J7">
        <v>502820732.89999998</v>
      </c>
      <c r="K7">
        <v>504414101.30000001</v>
      </c>
      <c r="L7">
        <v>504418051.5</v>
      </c>
      <c r="M7">
        <v>504418051.5</v>
      </c>
      <c r="P7">
        <v>504418051.5</v>
      </c>
      <c r="Q7">
        <v>504418051.5</v>
      </c>
      <c r="R7">
        <v>504418051.5</v>
      </c>
      <c r="S7">
        <v>6.6</v>
      </c>
      <c r="T7">
        <v>94.8</v>
      </c>
      <c r="U7">
        <v>14.6</v>
      </c>
      <c r="V7">
        <v>15.8</v>
      </c>
      <c r="Y7">
        <v>64.7</v>
      </c>
      <c r="Z7">
        <v>25.8</v>
      </c>
      <c r="AA7">
        <v>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327</v>
      </c>
    </row>
    <row r="8" spans="1:38" x14ac:dyDescent="0.25">
      <c r="A8" t="s">
        <v>120</v>
      </c>
      <c r="B8" t="s">
        <v>337</v>
      </c>
      <c r="C8" s="9" t="s">
        <v>38</v>
      </c>
      <c r="D8">
        <v>48</v>
      </c>
      <c r="E8">
        <v>73</v>
      </c>
      <c r="F8">
        <v>9.9999999999999995E-7</v>
      </c>
      <c r="G8">
        <v>0</v>
      </c>
      <c r="H8">
        <v>3000</v>
      </c>
      <c r="I8">
        <v>40000</v>
      </c>
      <c r="J8">
        <v>517818965.10000002</v>
      </c>
      <c r="K8">
        <v>518917777.19999999</v>
      </c>
      <c r="L8">
        <v>518917777.19999999</v>
      </c>
      <c r="M8">
        <v>518917777.19999999</v>
      </c>
      <c r="P8">
        <v>518917777.19999999</v>
      </c>
      <c r="Q8">
        <v>518917777.19999999</v>
      </c>
      <c r="R8">
        <v>518917777.19999999</v>
      </c>
      <c r="S8">
        <v>6.6</v>
      </c>
      <c r="T8">
        <v>52.3</v>
      </c>
      <c r="U8">
        <v>14.4</v>
      </c>
      <c r="V8">
        <v>15.8</v>
      </c>
      <c r="Y8">
        <v>64.400000000000006</v>
      </c>
      <c r="Z8">
        <v>24.9</v>
      </c>
      <c r="AA8">
        <v>24.2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327</v>
      </c>
    </row>
    <row r="9" spans="1:38" x14ac:dyDescent="0.25">
      <c r="A9" t="s">
        <v>120</v>
      </c>
      <c r="B9" t="s">
        <v>338</v>
      </c>
      <c r="C9" s="9" t="s">
        <v>40</v>
      </c>
      <c r="D9">
        <v>48</v>
      </c>
      <c r="E9">
        <v>73</v>
      </c>
      <c r="F9">
        <v>9.9999999999999995E-7</v>
      </c>
      <c r="G9">
        <v>0</v>
      </c>
      <c r="H9">
        <v>3000</v>
      </c>
      <c r="I9">
        <v>40000</v>
      </c>
      <c r="J9">
        <v>360947885.80000001</v>
      </c>
      <c r="K9">
        <v>362434996.60000002</v>
      </c>
      <c r="L9">
        <v>362832824.5</v>
      </c>
      <c r="M9">
        <v>362434996.60000002</v>
      </c>
      <c r="P9">
        <v>362458150.10000002</v>
      </c>
      <c r="Q9">
        <v>362458150.10000002</v>
      </c>
      <c r="R9">
        <v>362458150.10000002</v>
      </c>
      <c r="S9">
        <v>6.6</v>
      </c>
      <c r="T9">
        <v>34.4</v>
      </c>
      <c r="U9">
        <v>17.5</v>
      </c>
      <c r="V9">
        <v>17.2</v>
      </c>
      <c r="Y9">
        <v>63.4</v>
      </c>
      <c r="Z9">
        <v>28.7</v>
      </c>
      <c r="AA9">
        <v>26.8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327</v>
      </c>
    </row>
    <row r="10" spans="1:38" x14ac:dyDescent="0.25">
      <c r="A10" t="s">
        <v>120</v>
      </c>
      <c r="B10" t="s">
        <v>339</v>
      </c>
      <c r="C10" s="9" t="s">
        <v>42</v>
      </c>
      <c r="D10">
        <v>48</v>
      </c>
      <c r="E10">
        <v>73</v>
      </c>
      <c r="F10">
        <v>9.9999999999999995E-7</v>
      </c>
      <c r="G10">
        <v>0</v>
      </c>
      <c r="H10">
        <v>3000</v>
      </c>
      <c r="I10">
        <v>40000</v>
      </c>
      <c r="J10">
        <v>306605244.19999999</v>
      </c>
      <c r="K10">
        <v>308842794</v>
      </c>
      <c r="L10">
        <v>308904007.10000002</v>
      </c>
      <c r="M10">
        <v>308842794</v>
      </c>
      <c r="P10">
        <v>308846326.80000001</v>
      </c>
      <c r="Q10">
        <v>308846326.80000001</v>
      </c>
      <c r="R10">
        <v>308846326.80000001</v>
      </c>
      <c r="S10">
        <v>6.7</v>
      </c>
      <c r="T10">
        <v>18.2</v>
      </c>
      <c r="U10">
        <v>14.7</v>
      </c>
      <c r="V10">
        <v>17.3</v>
      </c>
      <c r="Y10">
        <v>57.1</v>
      </c>
      <c r="Z10">
        <v>24.4</v>
      </c>
      <c r="AA10">
        <v>23.2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327</v>
      </c>
    </row>
    <row r="11" spans="1:38" x14ac:dyDescent="0.25">
      <c r="A11" t="s">
        <v>120</v>
      </c>
      <c r="B11" t="s">
        <v>340</v>
      </c>
      <c r="C11" s="9" t="s">
        <v>43</v>
      </c>
      <c r="D11">
        <v>48</v>
      </c>
      <c r="E11">
        <v>73</v>
      </c>
      <c r="F11">
        <v>9.9999999999999995E-7</v>
      </c>
      <c r="G11">
        <v>0</v>
      </c>
      <c r="H11">
        <v>3000</v>
      </c>
      <c r="I11">
        <v>40000</v>
      </c>
      <c r="J11">
        <v>243013026.80000001</v>
      </c>
      <c r="K11">
        <v>246349486.5</v>
      </c>
      <c r="L11">
        <v>246384107.09999999</v>
      </c>
      <c r="M11">
        <v>246349486.5</v>
      </c>
      <c r="P11">
        <v>246349655.90000001</v>
      </c>
      <c r="Q11">
        <v>246349486.5</v>
      </c>
      <c r="R11">
        <v>246349486.5</v>
      </c>
      <c r="S11">
        <v>7.1</v>
      </c>
      <c r="T11">
        <v>19.3</v>
      </c>
      <c r="U11">
        <v>15.9</v>
      </c>
      <c r="V11">
        <v>16.2</v>
      </c>
      <c r="Y11">
        <v>63.3</v>
      </c>
      <c r="Z11">
        <v>26.2</v>
      </c>
      <c r="AA11">
        <v>25.4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327</v>
      </c>
    </row>
    <row r="12" spans="1:38" x14ac:dyDescent="0.25">
      <c r="A12" t="s">
        <v>120</v>
      </c>
      <c r="B12" t="s">
        <v>341</v>
      </c>
      <c r="C12" s="9" t="s">
        <v>45</v>
      </c>
      <c r="D12">
        <v>48</v>
      </c>
      <c r="E12">
        <v>73</v>
      </c>
      <c r="F12">
        <v>9.9999999999999995E-7</v>
      </c>
      <c r="G12">
        <v>0</v>
      </c>
      <c r="H12">
        <v>3000</v>
      </c>
      <c r="I12">
        <v>40000</v>
      </c>
      <c r="J12">
        <v>341207508.60000002</v>
      </c>
      <c r="K12">
        <v>347389906.39999998</v>
      </c>
      <c r="L12">
        <v>347635528.10000002</v>
      </c>
      <c r="M12">
        <v>347469211.80000001</v>
      </c>
      <c r="P12">
        <v>347618161.69999999</v>
      </c>
      <c r="Q12">
        <v>347618161.69999999</v>
      </c>
      <c r="R12">
        <v>347475557.80000001</v>
      </c>
      <c r="S12">
        <v>6.6</v>
      </c>
      <c r="T12">
        <v>29.3</v>
      </c>
      <c r="U12">
        <v>15.9</v>
      </c>
      <c r="V12">
        <v>15.2</v>
      </c>
      <c r="Y12">
        <v>56</v>
      </c>
      <c r="Z12">
        <v>25.2</v>
      </c>
      <c r="AA12">
        <v>24.4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327</v>
      </c>
    </row>
    <row r="13" spans="1:38" x14ac:dyDescent="0.25">
      <c r="A13" t="s">
        <v>120</v>
      </c>
      <c r="B13" t="s">
        <v>328</v>
      </c>
      <c r="C13" s="26" t="s">
        <v>306</v>
      </c>
      <c r="D13">
        <v>48</v>
      </c>
      <c r="E13">
        <v>934</v>
      </c>
      <c r="F13">
        <v>1E-4</v>
      </c>
      <c r="G13">
        <v>0</v>
      </c>
      <c r="H13">
        <v>3000</v>
      </c>
      <c r="I13">
        <v>40000</v>
      </c>
      <c r="J13">
        <v>18492479548.900002</v>
      </c>
      <c r="K13">
        <v>18499167484.599998</v>
      </c>
      <c r="L13">
        <v>18499781696.099998</v>
      </c>
      <c r="M13">
        <v>18499539060.599998</v>
      </c>
      <c r="P13">
        <v>18499755666.099998</v>
      </c>
      <c r="Q13">
        <v>18499755666.099998</v>
      </c>
      <c r="R13">
        <v>18499640914.400002</v>
      </c>
      <c r="S13">
        <v>255.6</v>
      </c>
      <c r="T13">
        <v>8110.6</v>
      </c>
      <c r="U13">
        <v>1058.3</v>
      </c>
      <c r="V13">
        <v>1154.7</v>
      </c>
      <c r="Y13">
        <v>1884.9</v>
      </c>
      <c r="Z13">
        <v>1219.3</v>
      </c>
      <c r="AA13">
        <v>1215.5999999999999</v>
      </c>
      <c r="AB13">
        <v>1E-4</v>
      </c>
      <c r="AC13">
        <v>1E-4</v>
      </c>
      <c r="AD13">
        <v>1E-4</v>
      </c>
      <c r="AG13">
        <v>9.0000000000000006E-5</v>
      </c>
      <c r="AH13">
        <v>9.0000000000000006E-5</v>
      </c>
      <c r="AI13">
        <v>6.0000000000000002E-5</v>
      </c>
      <c r="AJ13">
        <v>0</v>
      </c>
      <c r="AK13">
        <v>0</v>
      </c>
      <c r="AL13" t="s">
        <v>327</v>
      </c>
    </row>
    <row r="14" spans="1:38" x14ac:dyDescent="0.25">
      <c r="A14" t="s">
        <v>120</v>
      </c>
      <c r="B14" t="s">
        <v>329</v>
      </c>
      <c r="C14" s="26" t="s">
        <v>306</v>
      </c>
      <c r="D14">
        <v>48</v>
      </c>
      <c r="E14">
        <v>934</v>
      </c>
      <c r="F14">
        <v>1E-4</v>
      </c>
      <c r="G14">
        <v>0</v>
      </c>
      <c r="H14">
        <v>3000</v>
      </c>
      <c r="I14">
        <v>40000</v>
      </c>
      <c r="J14">
        <v>18492479548.900002</v>
      </c>
      <c r="K14">
        <v>18499167484.599998</v>
      </c>
      <c r="L14">
        <v>18499781696.099998</v>
      </c>
      <c r="M14">
        <v>18499539060.599998</v>
      </c>
      <c r="P14">
        <v>18499755666.099998</v>
      </c>
      <c r="Q14">
        <v>18499755666.099998</v>
      </c>
      <c r="R14">
        <v>18499640914.400002</v>
      </c>
      <c r="S14">
        <v>371.1</v>
      </c>
      <c r="T14">
        <v>7999.3</v>
      </c>
      <c r="U14">
        <v>1570.4</v>
      </c>
      <c r="V14">
        <v>1267.7</v>
      </c>
      <c r="Y14">
        <v>2392.3000000000002</v>
      </c>
      <c r="Z14">
        <v>1730.8</v>
      </c>
      <c r="AA14">
        <v>1724.8</v>
      </c>
      <c r="AB14">
        <v>1E-4</v>
      </c>
      <c r="AC14">
        <v>1E-4</v>
      </c>
      <c r="AD14">
        <v>1E-4</v>
      </c>
      <c r="AG14">
        <v>9.0000000000000006E-5</v>
      </c>
      <c r="AH14">
        <v>9.0000000000000006E-5</v>
      </c>
      <c r="AI14">
        <v>6.0000000000000002E-5</v>
      </c>
      <c r="AJ14">
        <v>0</v>
      </c>
      <c r="AK14">
        <v>0</v>
      </c>
      <c r="AL14" t="s">
        <v>327</v>
      </c>
    </row>
    <row r="15" spans="1:38" x14ac:dyDescent="0.25">
      <c r="A15" t="s">
        <v>120</v>
      </c>
      <c r="B15" t="s">
        <v>330</v>
      </c>
      <c r="C15" s="26" t="s">
        <v>308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40000</v>
      </c>
      <c r="J15">
        <v>16624693778.200001</v>
      </c>
      <c r="K15">
        <v>16627688844.1</v>
      </c>
      <c r="L15">
        <v>16627983941.1</v>
      </c>
      <c r="M15">
        <v>16627509779.700001</v>
      </c>
      <c r="P15">
        <v>16627983941.1</v>
      </c>
      <c r="Q15">
        <v>16627983941.1</v>
      </c>
      <c r="R15">
        <v>16627738046.799999</v>
      </c>
      <c r="S15">
        <v>253.9</v>
      </c>
      <c r="T15">
        <v>8346</v>
      </c>
      <c r="U15">
        <v>717.6</v>
      </c>
      <c r="V15">
        <v>427.2</v>
      </c>
      <c r="Y15">
        <v>1396.9</v>
      </c>
      <c r="Z15">
        <v>835.2</v>
      </c>
      <c r="AA15">
        <v>1107.4000000000001</v>
      </c>
      <c r="AB15">
        <v>1E-4</v>
      </c>
      <c r="AC15">
        <v>1E-4</v>
      </c>
      <c r="AD15">
        <v>1E-4</v>
      </c>
      <c r="AG15">
        <v>1E-4</v>
      </c>
      <c r="AH15">
        <v>1E-4</v>
      </c>
      <c r="AI15">
        <v>3.0000000000000001E-5</v>
      </c>
      <c r="AJ15">
        <v>0</v>
      </c>
      <c r="AK15">
        <v>0</v>
      </c>
      <c r="AL15" t="s">
        <v>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932B-96EC-4D06-834E-B8F4E6FCBE87}">
  <dimension ref="A1:AL79"/>
  <sheetViews>
    <sheetView topLeftCell="A55" workbookViewId="0">
      <selection activeCell="A59" sqref="A59:XFD60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347</v>
      </c>
      <c r="C2" t="s">
        <v>26</v>
      </c>
      <c r="D2">
        <v>48</v>
      </c>
      <c r="E2">
        <v>73</v>
      </c>
      <c r="F2">
        <v>1.0000000000000001E-5</v>
      </c>
      <c r="G2">
        <v>0</v>
      </c>
      <c r="H2">
        <v>5000</v>
      </c>
      <c r="I2">
        <v>5000</v>
      </c>
      <c r="J2" s="6">
        <v>316808959.19999999</v>
      </c>
      <c r="K2" s="6">
        <v>317973033.30000001</v>
      </c>
      <c r="L2" s="6">
        <v>317973033.30000001</v>
      </c>
      <c r="M2" s="6"/>
      <c r="N2" s="6"/>
      <c r="O2" s="33"/>
      <c r="P2" s="6">
        <v>317973033.30000001</v>
      </c>
      <c r="Q2" s="6"/>
      <c r="R2" s="6">
        <v>317973033.30000001</v>
      </c>
      <c r="S2">
        <v>9.6</v>
      </c>
      <c r="T2">
        <v>13.7</v>
      </c>
      <c r="U2">
        <v>24.7</v>
      </c>
      <c r="Y2">
        <v>76.599999999999994</v>
      </c>
      <c r="AA2">
        <v>33.4</v>
      </c>
      <c r="AB2">
        <v>0</v>
      </c>
      <c r="AC2">
        <v>0</v>
      </c>
      <c r="AG2">
        <v>0</v>
      </c>
      <c r="AI2">
        <v>0</v>
      </c>
      <c r="AL2" t="s">
        <v>343</v>
      </c>
    </row>
    <row r="3" spans="1:38" x14ac:dyDescent="0.25">
      <c r="A3" t="s">
        <v>120</v>
      </c>
      <c r="B3" t="s">
        <v>348</v>
      </c>
      <c r="C3" t="s">
        <v>28</v>
      </c>
      <c r="D3">
        <v>48</v>
      </c>
      <c r="E3">
        <v>73</v>
      </c>
      <c r="F3">
        <v>1.0000000000000001E-5</v>
      </c>
      <c r="G3">
        <v>0</v>
      </c>
      <c r="H3">
        <v>5000</v>
      </c>
      <c r="I3">
        <v>5000</v>
      </c>
      <c r="J3" s="6">
        <v>286669635.89999998</v>
      </c>
      <c r="K3" s="6">
        <v>288270524.60000002</v>
      </c>
      <c r="L3" s="6">
        <v>288270524.60000002</v>
      </c>
      <c r="M3" s="6"/>
      <c r="N3" s="6"/>
      <c r="O3" s="33"/>
      <c r="P3" s="6">
        <v>288270524.60000002</v>
      </c>
      <c r="Q3" s="6"/>
      <c r="R3" s="6">
        <v>288270524.60000002</v>
      </c>
      <c r="S3">
        <v>9.9</v>
      </c>
      <c r="T3">
        <v>14.5</v>
      </c>
      <c r="U3">
        <v>28.2</v>
      </c>
      <c r="Y3">
        <v>79.7</v>
      </c>
      <c r="AA3">
        <v>36.9</v>
      </c>
      <c r="AB3">
        <v>1.0000000000000001E-5</v>
      </c>
      <c r="AC3">
        <v>1.0000000000000001E-5</v>
      </c>
      <c r="AG3">
        <v>0</v>
      </c>
      <c r="AI3">
        <v>0</v>
      </c>
      <c r="AL3" t="s">
        <v>343</v>
      </c>
    </row>
    <row r="4" spans="1:38" x14ac:dyDescent="0.25">
      <c r="A4" t="s">
        <v>120</v>
      </c>
      <c r="B4" t="s">
        <v>349</v>
      </c>
      <c r="C4" t="s">
        <v>30</v>
      </c>
      <c r="D4">
        <v>48</v>
      </c>
      <c r="E4">
        <v>73</v>
      </c>
      <c r="F4">
        <v>1.0000000000000001E-5</v>
      </c>
      <c r="G4">
        <v>0</v>
      </c>
      <c r="H4">
        <v>5000</v>
      </c>
      <c r="I4">
        <v>5000</v>
      </c>
      <c r="J4" s="6">
        <v>298525778.69999999</v>
      </c>
      <c r="K4" s="6">
        <v>299907113.39999998</v>
      </c>
      <c r="L4" s="6">
        <v>299907113.39999998</v>
      </c>
      <c r="M4" s="6"/>
      <c r="N4" s="6"/>
      <c r="O4" s="33"/>
      <c r="P4" s="6">
        <v>299907113.39999998</v>
      </c>
      <c r="Q4" s="6"/>
      <c r="R4" s="6">
        <v>299907113.39999998</v>
      </c>
      <c r="S4">
        <v>9.9</v>
      </c>
      <c r="T4">
        <v>19.3</v>
      </c>
      <c r="U4">
        <v>31.7</v>
      </c>
      <c r="Y4">
        <v>86.9</v>
      </c>
      <c r="AA4">
        <v>40.9</v>
      </c>
      <c r="AB4">
        <v>0</v>
      </c>
      <c r="AC4">
        <v>0</v>
      </c>
      <c r="AG4">
        <v>0</v>
      </c>
      <c r="AI4">
        <v>0</v>
      </c>
      <c r="AL4" t="s">
        <v>343</v>
      </c>
    </row>
    <row r="5" spans="1:38" x14ac:dyDescent="0.25">
      <c r="A5" t="s">
        <v>120</v>
      </c>
      <c r="B5" t="s">
        <v>350</v>
      </c>
      <c r="C5" t="s">
        <v>32</v>
      </c>
      <c r="D5">
        <v>48</v>
      </c>
      <c r="E5">
        <v>73</v>
      </c>
      <c r="F5">
        <v>1.0000000000000001E-5</v>
      </c>
      <c r="G5">
        <v>0</v>
      </c>
      <c r="H5">
        <v>5000</v>
      </c>
      <c r="I5">
        <v>5000</v>
      </c>
      <c r="J5" s="6">
        <v>274633487.10000002</v>
      </c>
      <c r="K5" s="6">
        <v>275384881</v>
      </c>
      <c r="L5" s="6">
        <v>275384881</v>
      </c>
      <c r="M5" s="6"/>
      <c r="N5" s="6"/>
      <c r="O5" s="33"/>
      <c r="P5" s="6">
        <v>275384881</v>
      </c>
      <c r="Q5" s="6"/>
      <c r="R5" s="6">
        <v>275384881</v>
      </c>
      <c r="S5">
        <v>9.5</v>
      </c>
      <c r="T5">
        <v>18.3</v>
      </c>
      <c r="U5">
        <v>28.2</v>
      </c>
      <c r="Y5">
        <v>77.5</v>
      </c>
      <c r="AA5">
        <v>36.4</v>
      </c>
      <c r="AB5">
        <v>0</v>
      </c>
      <c r="AC5">
        <v>0</v>
      </c>
      <c r="AG5">
        <v>0</v>
      </c>
      <c r="AI5">
        <v>0</v>
      </c>
      <c r="AL5" t="s">
        <v>343</v>
      </c>
    </row>
    <row r="6" spans="1:38" x14ac:dyDescent="0.25">
      <c r="A6" t="s">
        <v>120</v>
      </c>
      <c r="B6" t="s">
        <v>351</v>
      </c>
      <c r="C6" t="s">
        <v>34</v>
      </c>
      <c r="D6">
        <v>48</v>
      </c>
      <c r="E6">
        <v>73</v>
      </c>
      <c r="F6">
        <v>1.0000000000000001E-5</v>
      </c>
      <c r="G6">
        <v>0</v>
      </c>
      <c r="H6">
        <v>5000</v>
      </c>
      <c r="I6">
        <v>5000</v>
      </c>
      <c r="J6" s="6">
        <v>397509029.69999999</v>
      </c>
      <c r="K6" s="6">
        <v>397884983.19999999</v>
      </c>
      <c r="L6" s="6">
        <v>397884983.19999999</v>
      </c>
      <c r="M6" s="6"/>
      <c r="N6" s="6"/>
      <c r="O6" s="33"/>
      <c r="P6" s="6">
        <v>397884983.19999999</v>
      </c>
      <c r="Q6" s="6"/>
      <c r="R6" s="6">
        <v>397884983.19999999</v>
      </c>
      <c r="S6">
        <v>8.6</v>
      </c>
      <c r="T6">
        <v>14.7</v>
      </c>
      <c r="U6">
        <v>25.7</v>
      </c>
      <c r="Y6">
        <v>77.400000000000006</v>
      </c>
      <c r="AA6">
        <v>34.299999999999997</v>
      </c>
      <c r="AB6">
        <v>1.0000000000000001E-5</v>
      </c>
      <c r="AC6">
        <v>1.0000000000000001E-5</v>
      </c>
      <c r="AG6">
        <v>0</v>
      </c>
      <c r="AI6">
        <v>0</v>
      </c>
      <c r="AL6" t="s">
        <v>343</v>
      </c>
    </row>
    <row r="7" spans="1:38" x14ac:dyDescent="0.25">
      <c r="A7" t="s">
        <v>120</v>
      </c>
      <c r="B7" t="s">
        <v>352</v>
      </c>
      <c r="C7" t="s">
        <v>36</v>
      </c>
      <c r="D7">
        <v>48</v>
      </c>
      <c r="E7">
        <v>73</v>
      </c>
      <c r="F7">
        <v>1.0000000000000001E-5</v>
      </c>
      <c r="G7">
        <v>0</v>
      </c>
      <c r="H7">
        <v>5000</v>
      </c>
      <c r="I7">
        <v>5000</v>
      </c>
      <c r="J7" s="6">
        <v>556086969</v>
      </c>
      <c r="K7" s="6">
        <v>556715289.20000005</v>
      </c>
      <c r="L7" s="6">
        <v>556715289.20000005</v>
      </c>
      <c r="M7" s="6"/>
      <c r="N7" s="6"/>
      <c r="O7" s="33"/>
      <c r="P7" s="6">
        <v>556715289.20000005</v>
      </c>
      <c r="Q7" s="6"/>
      <c r="R7" s="6">
        <v>556715289.20000005</v>
      </c>
      <c r="S7">
        <v>8.6999999999999993</v>
      </c>
      <c r="T7">
        <v>15.3</v>
      </c>
      <c r="U7">
        <v>26.5</v>
      </c>
      <c r="Y7">
        <v>82.7</v>
      </c>
      <c r="AA7">
        <v>36</v>
      </c>
      <c r="AB7">
        <v>1.0000000000000001E-5</v>
      </c>
      <c r="AC7">
        <v>1.0000000000000001E-5</v>
      </c>
      <c r="AG7">
        <v>0</v>
      </c>
      <c r="AI7">
        <v>0</v>
      </c>
      <c r="AL7" t="s">
        <v>343</v>
      </c>
    </row>
    <row r="8" spans="1:38" x14ac:dyDescent="0.25">
      <c r="A8" t="s">
        <v>120</v>
      </c>
      <c r="B8" t="s">
        <v>353</v>
      </c>
      <c r="C8" t="s">
        <v>38</v>
      </c>
      <c r="D8">
        <v>48</v>
      </c>
      <c r="E8">
        <v>73</v>
      </c>
      <c r="F8">
        <v>1.0000000000000001E-5</v>
      </c>
      <c r="G8">
        <v>0</v>
      </c>
      <c r="H8">
        <v>5000</v>
      </c>
      <c r="I8">
        <v>5000</v>
      </c>
      <c r="J8" s="6">
        <v>572641709.20000005</v>
      </c>
      <c r="K8" s="6">
        <v>574429579.89999998</v>
      </c>
      <c r="L8" s="6">
        <v>574429579.89999998</v>
      </c>
      <c r="M8" s="6"/>
      <c r="N8" s="6"/>
      <c r="O8" s="33"/>
      <c r="P8" s="6">
        <v>574429579.89999998</v>
      </c>
      <c r="Q8" s="6"/>
      <c r="R8" s="6">
        <v>574429579.89999998</v>
      </c>
      <c r="S8">
        <v>8.5</v>
      </c>
      <c r="T8">
        <v>65.400000000000006</v>
      </c>
      <c r="U8">
        <v>41.6</v>
      </c>
      <c r="Y8">
        <v>99.7</v>
      </c>
      <c r="AA8">
        <v>51.3</v>
      </c>
      <c r="AB8">
        <v>1.0000000000000001E-5</v>
      </c>
      <c r="AC8">
        <v>1.0000000000000001E-5</v>
      </c>
      <c r="AG8">
        <v>0</v>
      </c>
      <c r="AI8">
        <v>0</v>
      </c>
      <c r="AL8" t="s">
        <v>343</v>
      </c>
    </row>
    <row r="9" spans="1:38" x14ac:dyDescent="0.25">
      <c r="A9" t="s">
        <v>120</v>
      </c>
      <c r="B9" t="s">
        <v>354</v>
      </c>
      <c r="C9" t="s">
        <v>365</v>
      </c>
      <c r="D9">
        <v>48</v>
      </c>
      <c r="E9">
        <v>73</v>
      </c>
      <c r="F9">
        <v>1.0000000000000001E-5</v>
      </c>
      <c r="G9">
        <v>0</v>
      </c>
      <c r="H9">
        <v>5000</v>
      </c>
      <c r="I9">
        <v>5000</v>
      </c>
      <c r="J9" s="6">
        <v>796355724.5</v>
      </c>
      <c r="K9" s="6">
        <v>798003187</v>
      </c>
      <c r="L9" s="6">
        <v>798003187</v>
      </c>
      <c r="M9" s="6"/>
      <c r="N9" s="6"/>
      <c r="O9" s="33"/>
      <c r="P9" s="6">
        <v>798003187</v>
      </c>
      <c r="Q9" s="6"/>
      <c r="R9" s="6">
        <v>798003187</v>
      </c>
      <c r="S9">
        <v>8.6</v>
      </c>
      <c r="T9">
        <v>96.3</v>
      </c>
      <c r="U9">
        <v>92.4</v>
      </c>
      <c r="Y9">
        <v>172.4</v>
      </c>
      <c r="AA9">
        <v>106.2</v>
      </c>
      <c r="AB9">
        <v>1.0000000000000001E-5</v>
      </c>
      <c r="AC9">
        <v>1.0000000000000001E-5</v>
      </c>
      <c r="AG9">
        <v>1.0000000000000001E-5</v>
      </c>
      <c r="AI9">
        <v>0</v>
      </c>
      <c r="AL9" t="s">
        <v>343</v>
      </c>
    </row>
    <row r="10" spans="1:38" x14ac:dyDescent="0.25">
      <c r="A10" t="s">
        <v>120</v>
      </c>
      <c r="B10" t="s">
        <v>355</v>
      </c>
      <c r="C10" t="s">
        <v>40</v>
      </c>
      <c r="D10">
        <v>48</v>
      </c>
      <c r="E10">
        <v>73</v>
      </c>
      <c r="F10">
        <v>1.0000000000000001E-5</v>
      </c>
      <c r="G10">
        <v>0</v>
      </c>
      <c r="H10">
        <v>5000</v>
      </c>
      <c r="I10">
        <v>5000</v>
      </c>
      <c r="J10" s="6">
        <v>400370048.5</v>
      </c>
      <c r="K10" s="6">
        <v>401079193.10000002</v>
      </c>
      <c r="L10" s="6">
        <v>401079193.10000002</v>
      </c>
      <c r="M10" s="6"/>
      <c r="N10" s="6"/>
      <c r="O10" s="33"/>
      <c r="P10" s="6">
        <v>401079193.10000002</v>
      </c>
      <c r="Q10" s="6"/>
      <c r="R10" s="6">
        <v>401079193.10000002</v>
      </c>
      <c r="S10">
        <v>8.8000000000000007</v>
      </c>
      <c r="T10">
        <v>85.2</v>
      </c>
      <c r="U10">
        <v>31.3</v>
      </c>
      <c r="Y10">
        <v>90.1</v>
      </c>
      <c r="AA10">
        <v>41.3</v>
      </c>
      <c r="AB10">
        <v>1.0000000000000001E-5</v>
      </c>
      <c r="AC10">
        <v>1.0000000000000001E-5</v>
      </c>
      <c r="AG10">
        <v>1.0000000000000001E-5</v>
      </c>
      <c r="AI10">
        <v>1.0000000000000001E-5</v>
      </c>
      <c r="AL10" t="s">
        <v>343</v>
      </c>
    </row>
    <row r="11" spans="1:38" x14ac:dyDescent="0.25">
      <c r="A11" t="s">
        <v>120</v>
      </c>
      <c r="B11" t="s">
        <v>356</v>
      </c>
      <c r="C11" t="s">
        <v>42</v>
      </c>
      <c r="D11">
        <v>48</v>
      </c>
      <c r="E11">
        <v>73</v>
      </c>
      <c r="F11">
        <v>1.0000000000000001E-5</v>
      </c>
      <c r="G11">
        <v>0</v>
      </c>
      <c r="H11">
        <v>5000</v>
      </c>
      <c r="I11">
        <v>5000</v>
      </c>
      <c r="J11" s="6">
        <v>345182361.60000002</v>
      </c>
      <c r="K11" s="6">
        <v>345497264.30000001</v>
      </c>
      <c r="L11" s="6">
        <v>345497264.30000001</v>
      </c>
      <c r="M11" s="6"/>
      <c r="N11" s="6"/>
      <c r="O11" s="33"/>
      <c r="P11" s="6">
        <v>345497264.30000001</v>
      </c>
      <c r="Q11" s="6"/>
      <c r="R11" s="6">
        <v>345497264.30000001</v>
      </c>
      <c r="S11">
        <v>9.5</v>
      </c>
      <c r="T11">
        <v>12.3</v>
      </c>
      <c r="U11">
        <v>23.9</v>
      </c>
      <c r="Y11">
        <v>74.900000000000006</v>
      </c>
      <c r="AA11">
        <v>32.4</v>
      </c>
      <c r="AB11">
        <v>0</v>
      </c>
      <c r="AC11">
        <v>0</v>
      </c>
      <c r="AG11">
        <v>0</v>
      </c>
      <c r="AI11">
        <v>0</v>
      </c>
      <c r="AL11" t="s">
        <v>343</v>
      </c>
    </row>
    <row r="12" spans="1:38" x14ac:dyDescent="0.25">
      <c r="A12" t="s">
        <v>120</v>
      </c>
      <c r="B12" t="s">
        <v>357</v>
      </c>
      <c r="C12" t="s">
        <v>43</v>
      </c>
      <c r="D12">
        <v>48</v>
      </c>
      <c r="E12">
        <v>73</v>
      </c>
      <c r="F12">
        <v>1.0000000000000001E-5</v>
      </c>
      <c r="G12">
        <v>0</v>
      </c>
      <c r="H12">
        <v>5000</v>
      </c>
      <c r="I12">
        <v>5000</v>
      </c>
      <c r="J12" s="6">
        <v>278550128.60000002</v>
      </c>
      <c r="K12" s="6">
        <v>281352118.19999999</v>
      </c>
      <c r="L12" s="6">
        <v>281352118.19999999</v>
      </c>
      <c r="M12" s="6"/>
      <c r="N12" s="6"/>
      <c r="O12" s="33"/>
      <c r="P12" s="6">
        <v>281352118.19999999</v>
      </c>
      <c r="Q12" s="6"/>
      <c r="R12" s="6">
        <v>281352118.19999999</v>
      </c>
      <c r="S12">
        <v>9.9</v>
      </c>
      <c r="T12">
        <v>16.8</v>
      </c>
      <c r="U12">
        <v>27</v>
      </c>
      <c r="Y12">
        <v>80.900000000000006</v>
      </c>
      <c r="AA12">
        <v>36.1</v>
      </c>
      <c r="AB12">
        <v>1.0000000000000001E-5</v>
      </c>
      <c r="AC12">
        <v>1.0000000000000001E-5</v>
      </c>
      <c r="AG12">
        <v>0</v>
      </c>
      <c r="AI12">
        <v>0</v>
      </c>
      <c r="AL12" t="s">
        <v>343</v>
      </c>
    </row>
    <row r="13" spans="1:38" x14ac:dyDescent="0.25">
      <c r="A13" t="s">
        <v>120</v>
      </c>
      <c r="B13" t="s">
        <v>358</v>
      </c>
      <c r="C13" t="s">
        <v>45</v>
      </c>
      <c r="D13">
        <v>48</v>
      </c>
      <c r="E13">
        <v>73</v>
      </c>
      <c r="F13">
        <v>1.0000000000000001E-5</v>
      </c>
      <c r="G13">
        <v>0</v>
      </c>
      <c r="H13">
        <v>5000</v>
      </c>
      <c r="I13">
        <v>5000</v>
      </c>
      <c r="J13" s="6">
        <v>383776813.30000001</v>
      </c>
      <c r="K13" s="6">
        <v>385680068.39999998</v>
      </c>
      <c r="L13" s="6">
        <v>385680068.39999998</v>
      </c>
      <c r="M13" s="6"/>
      <c r="N13" s="6"/>
      <c r="O13" s="33"/>
      <c r="P13" s="6">
        <v>385680068.39999998</v>
      </c>
      <c r="Q13" s="6"/>
      <c r="R13" s="6">
        <v>385680068.39999998</v>
      </c>
      <c r="S13">
        <v>9</v>
      </c>
      <c r="T13">
        <v>15.8</v>
      </c>
      <c r="U13">
        <v>26</v>
      </c>
      <c r="Y13">
        <v>78.2</v>
      </c>
      <c r="AA13">
        <v>34.799999999999997</v>
      </c>
      <c r="AB13">
        <v>1.0000000000000001E-5</v>
      </c>
      <c r="AC13">
        <v>1.0000000000000001E-5</v>
      </c>
      <c r="AG13">
        <v>0</v>
      </c>
      <c r="AI13">
        <v>0</v>
      </c>
      <c r="AL13" t="s">
        <v>343</v>
      </c>
    </row>
    <row r="14" spans="1:38" x14ac:dyDescent="0.25">
      <c r="A14" t="s">
        <v>120</v>
      </c>
      <c r="B14" t="s">
        <v>359</v>
      </c>
      <c r="C14" t="s">
        <v>253</v>
      </c>
      <c r="D14">
        <v>48</v>
      </c>
      <c r="E14">
        <v>934</v>
      </c>
      <c r="F14">
        <v>1.0000000000000001E-5</v>
      </c>
      <c r="G14">
        <v>0</v>
      </c>
      <c r="H14">
        <v>5000</v>
      </c>
      <c r="I14">
        <v>5000</v>
      </c>
      <c r="J14" s="6">
        <v>15708952121.6</v>
      </c>
      <c r="K14" s="6">
        <v>15710505414.9</v>
      </c>
      <c r="L14" s="6">
        <v>15710523329.5</v>
      </c>
      <c r="M14" s="6"/>
      <c r="N14" s="6"/>
      <c r="O14" s="33"/>
      <c r="P14" s="6">
        <v>15710504683.799999</v>
      </c>
      <c r="Q14" s="6"/>
      <c r="R14" s="6">
        <v>15710507098.299999</v>
      </c>
      <c r="S14">
        <v>323.2</v>
      </c>
      <c r="T14">
        <v>274.10000000000002</v>
      </c>
      <c r="U14">
        <v>629.1</v>
      </c>
      <c r="Y14">
        <v>1506</v>
      </c>
      <c r="AA14">
        <v>788.8</v>
      </c>
      <c r="AB14">
        <v>1.0000000000000001E-5</v>
      </c>
      <c r="AC14">
        <v>1.0000000000000001E-5</v>
      </c>
      <c r="AG14">
        <v>1.0000000000000001E-5</v>
      </c>
      <c r="AI14">
        <v>1.0000000000000001E-5</v>
      </c>
      <c r="AL14" t="s">
        <v>343</v>
      </c>
    </row>
    <row r="15" spans="1:38" x14ac:dyDescent="0.25">
      <c r="A15" t="s">
        <v>120</v>
      </c>
      <c r="B15" t="s">
        <v>360</v>
      </c>
      <c r="C15" s="32" t="s">
        <v>254</v>
      </c>
      <c r="D15">
        <v>48</v>
      </c>
      <c r="E15">
        <v>934</v>
      </c>
      <c r="F15">
        <v>1.0000000000000001E-5</v>
      </c>
      <c r="G15">
        <v>0</v>
      </c>
      <c r="H15">
        <v>5000</v>
      </c>
      <c r="I15">
        <v>5000</v>
      </c>
      <c r="J15" s="6">
        <v>15708952121.6</v>
      </c>
      <c r="K15" s="6">
        <v>15710517783.799999</v>
      </c>
      <c r="L15" s="6">
        <v>15710513452.200001</v>
      </c>
      <c r="M15" s="6"/>
      <c r="N15" s="6"/>
      <c r="O15" s="33"/>
      <c r="P15" s="6">
        <v>15710500428.200001</v>
      </c>
      <c r="Q15" s="6"/>
      <c r="R15" s="6">
        <v>15710500428.200001</v>
      </c>
      <c r="S15">
        <v>299.39999999999998</v>
      </c>
      <c r="T15">
        <v>254.5</v>
      </c>
      <c r="U15">
        <v>894</v>
      </c>
      <c r="Y15">
        <v>1738.3</v>
      </c>
      <c r="AA15">
        <v>1046</v>
      </c>
      <c r="AB15">
        <v>1.0000000000000001E-5</v>
      </c>
      <c r="AC15">
        <v>1.0000000000000001E-5</v>
      </c>
      <c r="AG15">
        <v>1.0000000000000001E-5</v>
      </c>
      <c r="AI15">
        <v>1.0000000000000001E-5</v>
      </c>
      <c r="AL15" t="s">
        <v>343</v>
      </c>
    </row>
    <row r="16" spans="1:38" x14ac:dyDescent="0.25">
      <c r="A16" t="s">
        <v>120</v>
      </c>
      <c r="B16" t="s">
        <v>420</v>
      </c>
      <c r="C16" t="s">
        <v>254</v>
      </c>
      <c r="D16">
        <v>48</v>
      </c>
      <c r="E16">
        <v>934</v>
      </c>
      <c r="F16">
        <v>9.9999999999999995E-8</v>
      </c>
      <c r="G16">
        <v>0</v>
      </c>
      <c r="H16">
        <v>5000</v>
      </c>
      <c r="I16">
        <v>5000</v>
      </c>
      <c r="J16" s="6">
        <v>15708952122</v>
      </c>
      <c r="K16" s="6">
        <v>15710397575</v>
      </c>
      <c r="L16" s="6">
        <v>15710397575</v>
      </c>
      <c r="M16" s="6"/>
      <c r="N16" s="6"/>
      <c r="O16" s="33"/>
      <c r="P16" s="6">
        <v>15710397575</v>
      </c>
      <c r="Q16" s="6"/>
      <c r="R16" s="6">
        <v>15710397575</v>
      </c>
      <c r="S16">
        <v>296.7</v>
      </c>
      <c r="T16">
        <v>621.4</v>
      </c>
      <c r="U16">
        <v>1176.5999999999999</v>
      </c>
      <c r="Y16">
        <v>2122.9</v>
      </c>
      <c r="AA16">
        <v>1347.9</v>
      </c>
      <c r="AB16">
        <v>0</v>
      </c>
      <c r="AC16">
        <v>0</v>
      </c>
      <c r="AG16">
        <v>0</v>
      </c>
      <c r="AI16">
        <v>0</v>
      </c>
      <c r="AL16" t="s">
        <v>343</v>
      </c>
    </row>
    <row r="17" spans="1:38" x14ac:dyDescent="0.25">
      <c r="A17" t="s">
        <v>120</v>
      </c>
      <c r="B17" t="s">
        <v>361</v>
      </c>
      <c r="C17" s="32" t="s">
        <v>255</v>
      </c>
      <c r="D17">
        <v>48</v>
      </c>
      <c r="E17">
        <v>934</v>
      </c>
      <c r="F17">
        <v>1.0000000000000001E-5</v>
      </c>
      <c r="G17">
        <v>0</v>
      </c>
      <c r="H17">
        <v>5000</v>
      </c>
      <c r="I17">
        <v>5000</v>
      </c>
      <c r="J17" s="6">
        <v>15213998010.9</v>
      </c>
      <c r="K17" s="6">
        <v>15217350311</v>
      </c>
      <c r="L17" s="6">
        <v>15217345111.4</v>
      </c>
      <c r="M17" s="6"/>
      <c r="N17" s="6"/>
      <c r="O17" s="33"/>
      <c r="P17" s="6">
        <v>15217325431.1</v>
      </c>
      <c r="Q17" s="6"/>
      <c r="R17" s="6">
        <v>15217325959.799999</v>
      </c>
      <c r="S17">
        <v>342.2</v>
      </c>
      <c r="T17">
        <v>315.5</v>
      </c>
      <c r="U17">
        <v>959.7</v>
      </c>
      <c r="Y17">
        <v>1831.3</v>
      </c>
      <c r="AA17">
        <v>1144.2</v>
      </c>
      <c r="AB17">
        <v>1.0000000000000001E-5</v>
      </c>
      <c r="AC17">
        <v>1.0000000000000001E-5</v>
      </c>
      <c r="AG17">
        <v>1.0000000000000001E-5</v>
      </c>
      <c r="AI17">
        <v>0</v>
      </c>
      <c r="AL17" t="s">
        <v>343</v>
      </c>
    </row>
    <row r="18" spans="1:38" x14ac:dyDescent="0.25">
      <c r="A18" t="s">
        <v>120</v>
      </c>
      <c r="B18" t="s">
        <v>421</v>
      </c>
      <c r="C18" t="s">
        <v>255</v>
      </c>
      <c r="D18">
        <v>48</v>
      </c>
      <c r="E18">
        <v>934</v>
      </c>
      <c r="F18">
        <v>9.9999999999999995E-8</v>
      </c>
      <c r="G18">
        <v>0</v>
      </c>
      <c r="H18">
        <v>5000</v>
      </c>
      <c r="I18">
        <v>5000</v>
      </c>
      <c r="J18" s="6">
        <v>15213998010.9</v>
      </c>
      <c r="K18" s="6">
        <v>15217269975.1</v>
      </c>
      <c r="L18" s="6">
        <v>15217269967.6</v>
      </c>
      <c r="M18" s="6"/>
      <c r="N18" s="6"/>
      <c r="O18" s="6"/>
      <c r="P18" s="6">
        <v>15217269967.6</v>
      </c>
      <c r="Q18" s="6"/>
      <c r="R18" s="6">
        <v>15217269967.6</v>
      </c>
      <c r="S18">
        <v>340.2</v>
      </c>
      <c r="T18">
        <v>1535.8</v>
      </c>
      <c r="U18">
        <v>2625.2</v>
      </c>
      <c r="Y18">
        <v>3562.7</v>
      </c>
      <c r="AA18">
        <v>2793.5</v>
      </c>
      <c r="AB18">
        <v>0</v>
      </c>
      <c r="AC18">
        <v>0</v>
      </c>
      <c r="AG18">
        <v>0</v>
      </c>
      <c r="AI18">
        <v>0</v>
      </c>
      <c r="AL18" t="s">
        <v>343</v>
      </c>
    </row>
    <row r="19" spans="1:38" x14ac:dyDescent="0.25">
      <c r="A19" t="s">
        <v>120</v>
      </c>
      <c r="B19" t="s">
        <v>362</v>
      </c>
      <c r="C19" s="32" t="s">
        <v>256</v>
      </c>
      <c r="D19">
        <v>48</v>
      </c>
      <c r="E19">
        <v>934</v>
      </c>
      <c r="F19">
        <v>1.0000000000000001E-5</v>
      </c>
      <c r="G19">
        <v>0</v>
      </c>
      <c r="H19">
        <v>5000</v>
      </c>
      <c r="I19">
        <v>5000</v>
      </c>
      <c r="J19" s="6">
        <v>15213998010.9</v>
      </c>
      <c r="K19" s="6">
        <v>15217331517.200001</v>
      </c>
      <c r="L19" s="6">
        <v>15217299511</v>
      </c>
      <c r="M19" s="6"/>
      <c r="N19" s="6"/>
      <c r="O19" s="33"/>
      <c r="P19" s="6">
        <v>15217289395.5</v>
      </c>
      <c r="Q19" s="6"/>
      <c r="R19" s="6">
        <v>15217297635.299999</v>
      </c>
      <c r="S19">
        <v>329.8</v>
      </c>
      <c r="T19">
        <v>279.89999999999998</v>
      </c>
      <c r="U19">
        <v>658.3</v>
      </c>
      <c r="Y19">
        <v>1517.9</v>
      </c>
      <c r="AA19">
        <v>814.1</v>
      </c>
      <c r="AB19">
        <v>1.0000000000000001E-5</v>
      </c>
      <c r="AC19">
        <v>1.0000000000000001E-5</v>
      </c>
      <c r="AG19">
        <v>1.0000000000000001E-5</v>
      </c>
      <c r="AI19">
        <v>1.0000000000000001E-5</v>
      </c>
      <c r="AL19" t="s">
        <v>343</v>
      </c>
    </row>
    <row r="20" spans="1:38" x14ac:dyDescent="0.25">
      <c r="A20" t="s">
        <v>120</v>
      </c>
      <c r="B20" t="s">
        <v>422</v>
      </c>
      <c r="C20" t="s">
        <v>256</v>
      </c>
      <c r="D20">
        <v>48</v>
      </c>
      <c r="E20">
        <v>934</v>
      </c>
      <c r="F20">
        <v>9.9999999999999995E-8</v>
      </c>
      <c r="G20">
        <v>0</v>
      </c>
      <c r="H20">
        <v>5000</v>
      </c>
      <c r="I20">
        <v>5000</v>
      </c>
      <c r="J20" s="6">
        <v>15213998010.9</v>
      </c>
      <c r="K20" s="6">
        <v>15217269967.6</v>
      </c>
      <c r="L20" s="6">
        <v>15217269967.6</v>
      </c>
      <c r="M20" s="6"/>
      <c r="N20" s="6"/>
      <c r="O20" s="6"/>
      <c r="P20" s="6">
        <v>15217269967.6</v>
      </c>
      <c r="Q20" s="6"/>
      <c r="R20" s="6">
        <v>15217269967.6</v>
      </c>
      <c r="S20">
        <v>331.3</v>
      </c>
      <c r="T20">
        <v>2101</v>
      </c>
      <c r="U20">
        <v>2063</v>
      </c>
      <c r="Y20">
        <v>2994.1</v>
      </c>
      <c r="AA20">
        <v>2231.8000000000002</v>
      </c>
      <c r="AB20">
        <v>0</v>
      </c>
      <c r="AC20">
        <v>0</v>
      </c>
      <c r="AG20">
        <v>0</v>
      </c>
      <c r="AI20">
        <v>0</v>
      </c>
      <c r="AL20" t="s">
        <v>343</v>
      </c>
    </row>
    <row r="21" spans="1:38" x14ac:dyDescent="0.25">
      <c r="A21" t="s">
        <v>120</v>
      </c>
      <c r="B21" t="s">
        <v>363</v>
      </c>
      <c r="C21" t="s">
        <v>346</v>
      </c>
      <c r="D21">
        <v>48</v>
      </c>
      <c r="E21">
        <v>934</v>
      </c>
      <c r="F21">
        <v>1.0000000000000001E-5</v>
      </c>
      <c r="G21">
        <v>0</v>
      </c>
      <c r="H21">
        <v>5000</v>
      </c>
      <c r="I21">
        <v>5000</v>
      </c>
      <c r="J21" s="6">
        <v>23681540445.299999</v>
      </c>
      <c r="K21" s="6">
        <v>23709781027.799999</v>
      </c>
      <c r="L21" s="6">
        <v>23709807259.900002</v>
      </c>
      <c r="M21" s="6"/>
      <c r="N21" s="6"/>
      <c r="O21" s="33"/>
      <c r="P21" s="6">
        <v>23709807259.900002</v>
      </c>
      <c r="Q21" s="6"/>
      <c r="R21" s="6">
        <v>23709782002.900002</v>
      </c>
      <c r="S21">
        <v>319.39999999999998</v>
      </c>
      <c r="T21">
        <v>307.5</v>
      </c>
      <c r="U21">
        <v>689.4</v>
      </c>
      <c r="Y21">
        <v>1560.7</v>
      </c>
      <c r="AA21">
        <v>879</v>
      </c>
      <c r="AB21">
        <v>1.0000000000000001E-5</v>
      </c>
      <c r="AC21">
        <v>1.0000000000000001E-5</v>
      </c>
      <c r="AG21">
        <v>1.0000000000000001E-5</v>
      </c>
      <c r="AI21">
        <v>0</v>
      </c>
      <c r="AL21" t="s">
        <v>343</v>
      </c>
    </row>
    <row r="22" spans="1:38" x14ac:dyDescent="0.25">
      <c r="A22" t="s">
        <v>120</v>
      </c>
      <c r="B22" t="s">
        <v>364</v>
      </c>
      <c r="C22" t="s">
        <v>257</v>
      </c>
      <c r="D22">
        <v>48</v>
      </c>
      <c r="E22">
        <v>934</v>
      </c>
      <c r="F22">
        <v>1.0000000000000001E-5</v>
      </c>
      <c r="G22">
        <v>0</v>
      </c>
      <c r="H22">
        <v>5000</v>
      </c>
      <c r="I22">
        <v>5000</v>
      </c>
      <c r="J22" s="6">
        <v>23681540445.299999</v>
      </c>
      <c r="K22" s="6">
        <v>23709773534.700001</v>
      </c>
      <c r="L22" s="6">
        <v>23709797886.099998</v>
      </c>
      <c r="M22" s="6"/>
      <c r="N22" s="6"/>
      <c r="O22" s="33"/>
      <c r="P22" s="6">
        <v>23709779318.700001</v>
      </c>
      <c r="Q22" s="6"/>
      <c r="R22" s="6">
        <v>23709789740.299999</v>
      </c>
      <c r="S22">
        <v>321.39999999999998</v>
      </c>
      <c r="T22">
        <v>259.60000000000002</v>
      </c>
      <c r="U22">
        <v>663.8</v>
      </c>
      <c r="Y22">
        <v>1543.9</v>
      </c>
      <c r="AA22">
        <v>822.1</v>
      </c>
      <c r="AB22">
        <v>1.0000000000000001E-5</v>
      </c>
      <c r="AC22">
        <v>1.0000000000000001E-5</v>
      </c>
      <c r="AG22">
        <v>1.0000000000000001E-5</v>
      </c>
      <c r="AI22">
        <v>1.0000000000000001E-5</v>
      </c>
      <c r="AL22" t="s">
        <v>343</v>
      </c>
    </row>
    <row r="23" spans="1:38" x14ac:dyDescent="0.25">
      <c r="A23" t="s">
        <v>120</v>
      </c>
      <c r="B23" t="s">
        <v>366</v>
      </c>
      <c r="C23" t="s">
        <v>259</v>
      </c>
      <c r="D23">
        <v>48</v>
      </c>
      <c r="E23">
        <v>934</v>
      </c>
      <c r="F23">
        <v>1.0000000000000001E-5</v>
      </c>
      <c r="G23">
        <v>0</v>
      </c>
      <c r="H23">
        <v>5000</v>
      </c>
      <c r="I23">
        <v>5000</v>
      </c>
      <c r="J23" s="6">
        <v>22746389207.700001</v>
      </c>
      <c r="K23" s="6">
        <v>22767042575.599998</v>
      </c>
      <c r="L23" s="6">
        <v>22767115253.200001</v>
      </c>
      <c r="M23" s="6"/>
      <c r="N23" s="6"/>
      <c r="O23" s="33"/>
      <c r="P23" s="6">
        <v>22767115253.200001</v>
      </c>
      <c r="Q23" s="6"/>
      <c r="R23" s="6">
        <v>22767104888.5</v>
      </c>
      <c r="S23">
        <v>325.5</v>
      </c>
      <c r="T23">
        <v>448.2</v>
      </c>
      <c r="U23">
        <v>727.6</v>
      </c>
      <c r="Y23">
        <v>1588.7</v>
      </c>
      <c r="AA23">
        <v>883.1</v>
      </c>
      <c r="AB23">
        <v>1.0000000000000001E-5</v>
      </c>
      <c r="AC23">
        <v>1.0000000000000001E-5</v>
      </c>
      <c r="AG23">
        <v>1.0000000000000001E-5</v>
      </c>
      <c r="AI23">
        <v>1.0000000000000001E-5</v>
      </c>
      <c r="AL23" t="s">
        <v>343</v>
      </c>
    </row>
    <row r="24" spans="1:38" x14ac:dyDescent="0.25">
      <c r="A24" t="s">
        <v>120</v>
      </c>
      <c r="B24" t="s">
        <v>367</v>
      </c>
      <c r="C24" t="s">
        <v>302</v>
      </c>
      <c r="D24">
        <v>48</v>
      </c>
      <c r="E24">
        <v>934</v>
      </c>
      <c r="F24">
        <v>1.0000000000000001E-5</v>
      </c>
      <c r="G24">
        <v>0</v>
      </c>
      <c r="H24">
        <v>5000</v>
      </c>
      <c r="I24">
        <v>5000</v>
      </c>
      <c r="J24" s="6">
        <v>22746389207.700001</v>
      </c>
      <c r="K24" s="6">
        <v>22767093780.400002</v>
      </c>
      <c r="L24" s="6">
        <v>22767117470.700001</v>
      </c>
      <c r="M24" s="6"/>
      <c r="N24" s="6"/>
      <c r="O24" s="33"/>
      <c r="P24" s="6">
        <v>22767117470.700001</v>
      </c>
      <c r="Q24" s="6"/>
      <c r="R24" s="6">
        <v>22767117024.400002</v>
      </c>
      <c r="S24">
        <v>320.89999999999998</v>
      </c>
      <c r="T24">
        <v>367</v>
      </c>
      <c r="U24">
        <v>903.9</v>
      </c>
      <c r="Y24">
        <v>1763.2</v>
      </c>
      <c r="AA24">
        <v>1058.5999999999999</v>
      </c>
      <c r="AB24">
        <v>1.0000000000000001E-5</v>
      </c>
      <c r="AC24">
        <v>1.0000000000000001E-5</v>
      </c>
      <c r="AG24">
        <v>0</v>
      </c>
      <c r="AI24">
        <v>0</v>
      </c>
      <c r="AL24" t="s">
        <v>343</v>
      </c>
    </row>
    <row r="25" spans="1:38" x14ac:dyDescent="0.25">
      <c r="A25" t="s">
        <v>120</v>
      </c>
      <c r="B25" t="s">
        <v>368</v>
      </c>
      <c r="C25" s="3" t="s">
        <v>304</v>
      </c>
      <c r="D25">
        <v>48</v>
      </c>
      <c r="E25">
        <v>934</v>
      </c>
      <c r="F25">
        <v>1.0000000000000001E-5</v>
      </c>
      <c r="G25">
        <v>0</v>
      </c>
      <c r="H25">
        <v>5000</v>
      </c>
      <c r="I25">
        <v>5000</v>
      </c>
      <c r="J25" s="6">
        <v>20183888089.400002</v>
      </c>
      <c r="K25" s="6">
        <v>20205202895.700001</v>
      </c>
      <c r="L25" s="6">
        <v>20205196660.099998</v>
      </c>
      <c r="M25" s="6"/>
      <c r="N25" s="6"/>
      <c r="O25" s="33"/>
      <c r="P25" s="6">
        <v>20205196660.099998</v>
      </c>
      <c r="Q25" s="6"/>
      <c r="R25" s="6">
        <v>20205194621.400002</v>
      </c>
      <c r="S25">
        <v>316.3</v>
      </c>
      <c r="T25">
        <v>1049.5</v>
      </c>
      <c r="U25">
        <v>925.2</v>
      </c>
      <c r="Y25">
        <v>1824.5</v>
      </c>
      <c r="AA25">
        <v>1164.0999999999999</v>
      </c>
      <c r="AB25">
        <v>1.0000000000000001E-5</v>
      </c>
      <c r="AC25">
        <v>1.0000000000000001E-5</v>
      </c>
      <c r="AG25">
        <v>1.0000000000000001E-5</v>
      </c>
      <c r="AI25">
        <v>0</v>
      </c>
      <c r="AL25" t="s">
        <v>343</v>
      </c>
    </row>
    <row r="26" spans="1:38" x14ac:dyDescent="0.25">
      <c r="A26" t="s">
        <v>120</v>
      </c>
      <c r="B26" t="s">
        <v>369</v>
      </c>
      <c r="C26" t="s">
        <v>306</v>
      </c>
      <c r="D26">
        <v>48</v>
      </c>
      <c r="E26">
        <v>934</v>
      </c>
      <c r="F26">
        <v>1.0000000000000001E-5</v>
      </c>
      <c r="G26">
        <v>0</v>
      </c>
      <c r="H26">
        <v>5000</v>
      </c>
      <c r="I26">
        <v>5000</v>
      </c>
      <c r="J26" s="6">
        <v>20183888089.400002</v>
      </c>
      <c r="K26" s="6">
        <v>20205160458.799999</v>
      </c>
      <c r="L26" s="6">
        <v>20205212408.299999</v>
      </c>
      <c r="M26" s="6"/>
      <c r="N26" s="6"/>
      <c r="O26" s="33"/>
      <c r="P26" s="6">
        <v>20205212344.5</v>
      </c>
      <c r="Q26" s="6"/>
      <c r="R26" s="6">
        <v>20205208357.400002</v>
      </c>
      <c r="S26">
        <v>292.2</v>
      </c>
      <c r="T26">
        <v>876.3</v>
      </c>
      <c r="U26">
        <v>1173.4000000000001</v>
      </c>
      <c r="Y26">
        <v>2063.9</v>
      </c>
      <c r="AA26">
        <v>1367.1</v>
      </c>
      <c r="AB26">
        <v>1.0000000000000001E-5</v>
      </c>
      <c r="AC26">
        <v>1.0000000000000001E-5</v>
      </c>
      <c r="AG26">
        <v>1.0000000000000001E-5</v>
      </c>
      <c r="AI26">
        <v>1.0000000000000001E-5</v>
      </c>
      <c r="AL26" t="s">
        <v>343</v>
      </c>
    </row>
    <row r="27" spans="1:38" x14ac:dyDescent="0.25">
      <c r="A27" t="s">
        <v>120</v>
      </c>
      <c r="B27" t="s">
        <v>370</v>
      </c>
      <c r="C27" t="s">
        <v>308</v>
      </c>
      <c r="D27">
        <v>48</v>
      </c>
      <c r="E27">
        <v>934</v>
      </c>
      <c r="F27">
        <v>1.0000000000000001E-5</v>
      </c>
      <c r="G27">
        <v>0</v>
      </c>
      <c r="H27">
        <v>5000</v>
      </c>
      <c r="I27">
        <v>5000</v>
      </c>
      <c r="J27" s="6">
        <v>18167336874.799999</v>
      </c>
      <c r="K27" s="6">
        <v>18172795069</v>
      </c>
      <c r="L27" s="6">
        <v>18172830053.099998</v>
      </c>
      <c r="M27" s="6"/>
      <c r="N27" s="6"/>
      <c r="O27" s="33"/>
      <c r="P27" s="6">
        <v>18172830053.099998</v>
      </c>
      <c r="Q27" s="6"/>
      <c r="R27" s="6">
        <v>18172797425.5</v>
      </c>
      <c r="S27">
        <v>316.5</v>
      </c>
      <c r="T27">
        <v>224.3</v>
      </c>
      <c r="U27">
        <v>876.8</v>
      </c>
      <c r="Y27">
        <v>1698.6</v>
      </c>
      <c r="AA27">
        <v>1027.2</v>
      </c>
      <c r="AB27">
        <v>1.0000000000000001E-5</v>
      </c>
      <c r="AC27">
        <v>1.0000000000000001E-5</v>
      </c>
      <c r="AG27">
        <v>1.0000000000000001E-5</v>
      </c>
      <c r="AI27">
        <v>1.0000000000000001E-5</v>
      </c>
      <c r="AL27" t="s">
        <v>343</v>
      </c>
    </row>
    <row r="28" spans="1:38" x14ac:dyDescent="0.25">
      <c r="A28" t="s">
        <v>120</v>
      </c>
      <c r="B28" t="s">
        <v>371</v>
      </c>
      <c r="C28" t="s">
        <v>310</v>
      </c>
      <c r="D28">
        <v>48</v>
      </c>
      <c r="E28">
        <v>934</v>
      </c>
      <c r="F28">
        <v>1.0000000000000001E-5</v>
      </c>
      <c r="G28">
        <v>0</v>
      </c>
      <c r="H28">
        <v>5000</v>
      </c>
      <c r="I28">
        <v>5000</v>
      </c>
      <c r="J28" s="6">
        <v>18167336874.799999</v>
      </c>
      <c r="K28" s="6">
        <v>18172736144.900002</v>
      </c>
      <c r="L28" s="6">
        <v>18172795728.5</v>
      </c>
      <c r="M28" s="6"/>
      <c r="N28" s="6"/>
      <c r="O28" s="33"/>
      <c r="P28" s="6">
        <v>18172747415.5</v>
      </c>
      <c r="Q28" s="6"/>
      <c r="R28" s="6">
        <v>18172726759.400002</v>
      </c>
      <c r="S28">
        <v>343.4</v>
      </c>
      <c r="T28">
        <v>243.5</v>
      </c>
      <c r="U28">
        <v>613.9</v>
      </c>
      <c r="Y28">
        <v>1432.3</v>
      </c>
      <c r="AA28">
        <v>786.9</v>
      </c>
      <c r="AB28">
        <v>0</v>
      </c>
      <c r="AC28">
        <v>1.0000000000000001E-5</v>
      </c>
      <c r="AG28">
        <v>0</v>
      </c>
      <c r="AI28">
        <v>0</v>
      </c>
      <c r="AL28" t="s">
        <v>343</v>
      </c>
    </row>
    <row r="29" spans="1:38" x14ac:dyDescent="0.25">
      <c r="A29" t="s">
        <v>120</v>
      </c>
      <c r="B29" t="s">
        <v>372</v>
      </c>
      <c r="C29" t="s">
        <v>373</v>
      </c>
      <c r="D29">
        <v>48</v>
      </c>
      <c r="E29">
        <v>978</v>
      </c>
      <c r="F29">
        <v>1.0000000000000001E-5</v>
      </c>
      <c r="G29">
        <v>0</v>
      </c>
      <c r="H29">
        <v>5000</v>
      </c>
      <c r="I29">
        <v>5000</v>
      </c>
      <c r="J29" s="6">
        <v>22450666490</v>
      </c>
      <c r="K29" s="6">
        <v>22507329814</v>
      </c>
      <c r="L29" s="6">
        <v>22507338505</v>
      </c>
      <c r="M29" s="6"/>
      <c r="N29" s="6"/>
      <c r="O29" s="33"/>
      <c r="P29" s="6">
        <v>22507338505</v>
      </c>
      <c r="Q29" s="6"/>
      <c r="R29" s="6">
        <v>22507338249</v>
      </c>
      <c r="S29">
        <v>298.8</v>
      </c>
      <c r="T29">
        <v>5512.8</v>
      </c>
      <c r="U29">
        <v>5386.4</v>
      </c>
      <c r="Y29">
        <v>7623.2</v>
      </c>
      <c r="AA29">
        <v>5840.8</v>
      </c>
      <c r="AB29">
        <v>3.0000000000000001E-5</v>
      </c>
      <c r="AC29">
        <v>3.0000000000000001E-5</v>
      </c>
      <c r="AG29">
        <v>1.0000000000000001E-5</v>
      </c>
      <c r="AI29">
        <v>1.0000000000000001E-5</v>
      </c>
      <c r="AL29" t="s">
        <v>343</v>
      </c>
    </row>
    <row r="30" spans="1:38" x14ac:dyDescent="0.25">
      <c r="A30" t="s">
        <v>120</v>
      </c>
      <c r="B30" t="s">
        <v>374</v>
      </c>
      <c r="C30" t="s">
        <v>375</v>
      </c>
      <c r="D30">
        <v>48</v>
      </c>
      <c r="E30">
        <v>978</v>
      </c>
      <c r="F30">
        <v>1.0000000000000001E-5</v>
      </c>
      <c r="G30">
        <v>0</v>
      </c>
      <c r="H30">
        <v>5000</v>
      </c>
      <c r="I30">
        <v>5000</v>
      </c>
      <c r="J30" s="6">
        <v>22450666490.099998</v>
      </c>
      <c r="K30" s="6">
        <v>22507330692.299999</v>
      </c>
      <c r="L30" s="6">
        <v>22507334295.400002</v>
      </c>
      <c r="M30" s="6"/>
      <c r="N30" s="6"/>
      <c r="O30" s="33"/>
      <c r="P30" s="6">
        <v>22507334295.400002</v>
      </c>
      <c r="Q30" s="6"/>
      <c r="R30" s="6">
        <v>22507334295.400002</v>
      </c>
      <c r="S30">
        <v>267.2</v>
      </c>
      <c r="T30">
        <v>5326.6</v>
      </c>
      <c r="U30">
        <v>5577.3</v>
      </c>
      <c r="Y30">
        <v>7044.5</v>
      </c>
      <c r="AA30">
        <v>6001.2</v>
      </c>
      <c r="AB30">
        <v>3.0000000000000001E-5</v>
      </c>
      <c r="AC30">
        <v>4.0000000000000003E-5</v>
      </c>
      <c r="AG30">
        <v>1.0000000000000001E-5</v>
      </c>
      <c r="AI30">
        <v>1.0000000000000001E-5</v>
      </c>
      <c r="AJ30">
        <v>0</v>
      </c>
      <c r="AK30">
        <v>0</v>
      </c>
      <c r="AL30" t="s">
        <v>343</v>
      </c>
    </row>
    <row r="31" spans="1:38" x14ac:dyDescent="0.25">
      <c r="A31" t="s">
        <v>120</v>
      </c>
      <c r="B31" t="s">
        <v>376</v>
      </c>
      <c r="C31" s="3" t="s">
        <v>377</v>
      </c>
      <c r="D31">
        <v>48</v>
      </c>
      <c r="E31">
        <v>978</v>
      </c>
      <c r="F31">
        <v>1.0000000000000001E-5</v>
      </c>
      <c r="G31">
        <v>0</v>
      </c>
      <c r="H31">
        <v>5000</v>
      </c>
      <c r="I31">
        <v>5000</v>
      </c>
      <c r="J31" s="6">
        <v>14897999052.4</v>
      </c>
      <c r="K31" s="6">
        <v>14934898409.6</v>
      </c>
      <c r="L31" s="6">
        <v>14934893917.700001</v>
      </c>
      <c r="M31" s="6"/>
      <c r="N31" s="6"/>
      <c r="O31" s="33"/>
      <c r="P31" s="6">
        <v>14934891707.9</v>
      </c>
      <c r="Q31" s="6"/>
      <c r="R31" s="6">
        <v>14934892053.799999</v>
      </c>
      <c r="S31">
        <v>263.2</v>
      </c>
      <c r="T31">
        <v>275.89999999999998</v>
      </c>
      <c r="U31">
        <v>716.7</v>
      </c>
      <c r="Y31">
        <v>1869.9</v>
      </c>
      <c r="AA31">
        <v>950.4</v>
      </c>
      <c r="AB31">
        <v>1.0000000000000001E-5</v>
      </c>
      <c r="AC31">
        <v>1.0000000000000001E-5</v>
      </c>
      <c r="AG31">
        <v>1.0000000000000001E-5</v>
      </c>
      <c r="AI31">
        <v>1.0000000000000001E-5</v>
      </c>
      <c r="AJ31">
        <v>0</v>
      </c>
      <c r="AK31">
        <v>0</v>
      </c>
      <c r="AL31" t="s">
        <v>343</v>
      </c>
    </row>
    <row r="32" spans="1:38" x14ac:dyDescent="0.25">
      <c r="A32" t="s">
        <v>120</v>
      </c>
      <c r="B32" t="s">
        <v>378</v>
      </c>
      <c r="C32" t="s">
        <v>379</v>
      </c>
      <c r="D32">
        <v>48</v>
      </c>
      <c r="E32">
        <v>978</v>
      </c>
      <c r="F32">
        <v>1.0000000000000001E-5</v>
      </c>
      <c r="G32">
        <v>0</v>
      </c>
      <c r="H32">
        <v>5000</v>
      </c>
      <c r="I32">
        <v>5000</v>
      </c>
      <c r="J32" s="6">
        <v>14897999052.4</v>
      </c>
      <c r="K32" s="6">
        <v>14934848469.4</v>
      </c>
      <c r="L32" s="6">
        <v>14934890374.6</v>
      </c>
      <c r="M32" s="6"/>
      <c r="N32" s="6"/>
      <c r="O32" s="33"/>
      <c r="P32" s="6">
        <v>14934884939.700001</v>
      </c>
      <c r="Q32" s="6"/>
      <c r="R32" s="6">
        <v>14934884286.4</v>
      </c>
      <c r="S32">
        <v>274.7</v>
      </c>
      <c r="T32">
        <v>344.9</v>
      </c>
      <c r="U32">
        <v>682</v>
      </c>
      <c r="Y32">
        <v>1807.8</v>
      </c>
      <c r="AA32">
        <v>918.1</v>
      </c>
      <c r="AB32">
        <v>1.0000000000000001E-5</v>
      </c>
      <c r="AC32">
        <v>1.0000000000000001E-5</v>
      </c>
      <c r="AG32">
        <v>1.0000000000000001E-5</v>
      </c>
      <c r="AI32">
        <v>1.0000000000000001E-5</v>
      </c>
      <c r="AJ32">
        <v>0</v>
      </c>
      <c r="AK32">
        <v>0</v>
      </c>
      <c r="AL32" t="s">
        <v>343</v>
      </c>
    </row>
    <row r="33" spans="1:38" x14ac:dyDescent="0.25">
      <c r="A33" t="s">
        <v>120</v>
      </c>
      <c r="B33" t="s">
        <v>380</v>
      </c>
      <c r="C33" s="3" t="s">
        <v>381</v>
      </c>
      <c r="D33">
        <v>48</v>
      </c>
      <c r="E33">
        <v>978</v>
      </c>
      <c r="F33">
        <v>1.0000000000000001E-5</v>
      </c>
      <c r="G33">
        <v>0</v>
      </c>
      <c r="H33">
        <v>5000</v>
      </c>
      <c r="I33">
        <v>5000</v>
      </c>
      <c r="J33" s="6">
        <v>12246695072.1</v>
      </c>
      <c r="K33" s="6">
        <v>12271127608.200001</v>
      </c>
      <c r="L33" s="6">
        <v>12271118857.1</v>
      </c>
      <c r="M33" s="6"/>
      <c r="N33" s="6"/>
      <c r="O33" s="33"/>
      <c r="P33" s="6">
        <v>12271116825.200001</v>
      </c>
      <c r="Q33" s="6"/>
      <c r="R33" s="6">
        <v>12271111097</v>
      </c>
      <c r="S33">
        <v>272.3</v>
      </c>
      <c r="T33">
        <v>322.7</v>
      </c>
      <c r="U33">
        <v>664.8</v>
      </c>
      <c r="Y33">
        <v>1677.8</v>
      </c>
      <c r="AA33">
        <v>880.6</v>
      </c>
      <c r="AB33">
        <v>1.0000000000000001E-5</v>
      </c>
      <c r="AC33">
        <v>1.0000000000000001E-5</v>
      </c>
      <c r="AG33">
        <v>1.0000000000000001E-5</v>
      </c>
      <c r="AI33">
        <v>1.0000000000000001E-5</v>
      </c>
      <c r="AJ33">
        <v>0</v>
      </c>
      <c r="AK33">
        <v>0</v>
      </c>
      <c r="AL33" t="s">
        <v>343</v>
      </c>
    </row>
    <row r="34" spans="1:38" x14ac:dyDescent="0.25">
      <c r="A34" t="s">
        <v>120</v>
      </c>
      <c r="B34" t="s">
        <v>382</v>
      </c>
      <c r="C34" s="3" t="s">
        <v>383</v>
      </c>
      <c r="D34">
        <v>48</v>
      </c>
      <c r="E34">
        <v>978</v>
      </c>
      <c r="F34">
        <v>1.0000000000000001E-5</v>
      </c>
      <c r="G34">
        <v>0</v>
      </c>
      <c r="H34">
        <v>5000</v>
      </c>
      <c r="I34">
        <v>5000</v>
      </c>
      <c r="J34" s="6">
        <v>12246695072.1</v>
      </c>
      <c r="K34" s="6">
        <v>12271118219.6</v>
      </c>
      <c r="L34" s="6">
        <v>12271112404.5</v>
      </c>
      <c r="M34" s="6"/>
      <c r="N34" s="6"/>
      <c r="O34" s="33"/>
      <c r="P34" s="6">
        <v>12271111281.9</v>
      </c>
      <c r="Q34" s="6"/>
      <c r="R34" s="6">
        <v>12271107973.799999</v>
      </c>
      <c r="S34">
        <v>243.5</v>
      </c>
      <c r="T34">
        <v>283.60000000000002</v>
      </c>
      <c r="U34">
        <v>657</v>
      </c>
      <c r="Y34">
        <v>1678.8</v>
      </c>
      <c r="AA34">
        <v>875.7</v>
      </c>
      <c r="AB34">
        <v>1.0000000000000001E-5</v>
      </c>
      <c r="AC34">
        <v>1.0000000000000001E-5</v>
      </c>
      <c r="AG34">
        <v>1.0000000000000001E-5</v>
      </c>
      <c r="AI34">
        <v>1.0000000000000001E-5</v>
      </c>
      <c r="AJ34">
        <v>0</v>
      </c>
      <c r="AK34">
        <v>0</v>
      </c>
      <c r="AL34" t="s">
        <v>343</v>
      </c>
    </row>
    <row r="35" spans="1:38" x14ac:dyDescent="0.25">
      <c r="A35" t="s">
        <v>120</v>
      </c>
      <c r="B35" t="s">
        <v>384</v>
      </c>
      <c r="C35" s="3" t="s">
        <v>385</v>
      </c>
      <c r="D35">
        <v>48</v>
      </c>
      <c r="E35">
        <v>978</v>
      </c>
      <c r="F35">
        <v>1.0000000000000001E-5</v>
      </c>
      <c r="G35">
        <v>0</v>
      </c>
      <c r="H35">
        <v>5000</v>
      </c>
      <c r="I35">
        <v>5000</v>
      </c>
      <c r="J35" s="6">
        <v>10323602372.1</v>
      </c>
      <c r="K35" s="6">
        <v>10332718474.9</v>
      </c>
      <c r="L35" s="6">
        <v>10332708371.799999</v>
      </c>
      <c r="M35" s="6"/>
      <c r="N35" s="6"/>
      <c r="O35" s="33"/>
      <c r="P35" s="6">
        <v>10332695481.6</v>
      </c>
      <c r="Q35" s="6"/>
      <c r="R35" s="6">
        <v>10332706972.799999</v>
      </c>
      <c r="S35">
        <v>265</v>
      </c>
      <c r="T35">
        <v>264.2</v>
      </c>
      <c r="U35">
        <v>587.4</v>
      </c>
      <c r="Y35">
        <v>1513.6</v>
      </c>
      <c r="AA35">
        <v>755.7</v>
      </c>
      <c r="AB35">
        <v>1.0000000000000001E-5</v>
      </c>
      <c r="AC35">
        <v>1.0000000000000001E-5</v>
      </c>
      <c r="AG35">
        <v>1.0000000000000001E-5</v>
      </c>
      <c r="AI35">
        <v>1.0000000000000001E-5</v>
      </c>
      <c r="AJ35">
        <v>0</v>
      </c>
      <c r="AK35">
        <v>0</v>
      </c>
      <c r="AL35" t="s">
        <v>343</v>
      </c>
    </row>
    <row r="36" spans="1:38" x14ac:dyDescent="0.25">
      <c r="A36" t="s">
        <v>120</v>
      </c>
      <c r="B36" t="s">
        <v>386</v>
      </c>
      <c r="C36" t="s">
        <v>387</v>
      </c>
      <c r="D36">
        <v>48</v>
      </c>
      <c r="E36">
        <v>978</v>
      </c>
      <c r="F36">
        <v>1.0000000000000001E-5</v>
      </c>
      <c r="G36">
        <v>0</v>
      </c>
      <c r="H36">
        <v>5000</v>
      </c>
      <c r="I36">
        <v>5000</v>
      </c>
      <c r="J36" s="6">
        <v>10323602372.1</v>
      </c>
      <c r="K36" s="6">
        <v>10332698539.799999</v>
      </c>
      <c r="L36" s="6">
        <v>10332720820.5</v>
      </c>
      <c r="M36" s="6"/>
      <c r="N36" s="6"/>
      <c r="O36" s="33"/>
      <c r="P36" s="6">
        <v>10332720117.4</v>
      </c>
      <c r="Q36" s="6"/>
      <c r="R36" s="6">
        <v>10332720398.1</v>
      </c>
      <c r="S36">
        <v>243.4</v>
      </c>
      <c r="T36">
        <v>260.8</v>
      </c>
      <c r="U36">
        <v>567.9</v>
      </c>
      <c r="Y36">
        <v>1503.3</v>
      </c>
      <c r="AA36">
        <v>763.6</v>
      </c>
      <c r="AB36">
        <v>1.0000000000000001E-5</v>
      </c>
      <c r="AC36">
        <v>1.0000000000000001E-5</v>
      </c>
      <c r="AG36">
        <v>1.0000000000000001E-5</v>
      </c>
      <c r="AI36">
        <v>0</v>
      </c>
      <c r="AJ36">
        <v>0</v>
      </c>
      <c r="AK36">
        <v>0</v>
      </c>
      <c r="AL36" t="s">
        <v>343</v>
      </c>
    </row>
    <row r="37" spans="1:38" x14ac:dyDescent="0.25">
      <c r="A37" t="s">
        <v>120</v>
      </c>
      <c r="B37" t="s">
        <v>388</v>
      </c>
      <c r="C37" t="s">
        <v>389</v>
      </c>
      <c r="D37">
        <v>48</v>
      </c>
      <c r="E37">
        <v>978</v>
      </c>
      <c r="F37">
        <v>1.0000000000000001E-5</v>
      </c>
      <c r="G37">
        <v>0</v>
      </c>
      <c r="H37">
        <v>5000</v>
      </c>
      <c r="I37">
        <v>5000</v>
      </c>
      <c r="J37" s="6">
        <v>7500850575.6999998</v>
      </c>
      <c r="K37" s="6">
        <v>7511585966.5</v>
      </c>
      <c r="L37" s="6">
        <v>7511599821.1000004</v>
      </c>
      <c r="M37" s="6"/>
      <c r="N37" s="6"/>
      <c r="O37" s="33"/>
      <c r="P37" s="6">
        <v>7511599821.1000004</v>
      </c>
      <c r="Q37" s="6"/>
      <c r="R37" s="6">
        <v>7511594412.6000004</v>
      </c>
      <c r="S37">
        <v>296</v>
      </c>
      <c r="T37">
        <v>340.7</v>
      </c>
      <c r="U37">
        <v>728.1</v>
      </c>
      <c r="Y37">
        <v>1558.1</v>
      </c>
      <c r="AA37">
        <v>877.1</v>
      </c>
      <c r="AB37">
        <v>1.0000000000000001E-5</v>
      </c>
      <c r="AC37">
        <v>1.0000000000000001E-5</v>
      </c>
      <c r="AG37">
        <v>0</v>
      </c>
      <c r="AI37">
        <v>0</v>
      </c>
      <c r="AJ37">
        <v>0</v>
      </c>
      <c r="AK37">
        <v>0</v>
      </c>
      <c r="AL37" t="s">
        <v>343</v>
      </c>
    </row>
    <row r="38" spans="1:38" x14ac:dyDescent="0.25">
      <c r="A38" t="s">
        <v>120</v>
      </c>
      <c r="B38" t="s">
        <v>390</v>
      </c>
      <c r="C38" t="s">
        <v>342</v>
      </c>
      <c r="D38">
        <v>48</v>
      </c>
      <c r="E38">
        <v>978</v>
      </c>
      <c r="F38">
        <v>1.0000000000000001E-5</v>
      </c>
      <c r="G38">
        <v>0</v>
      </c>
      <c r="H38">
        <v>5000</v>
      </c>
      <c r="I38">
        <v>5000</v>
      </c>
      <c r="J38" s="6">
        <v>7500850575.6999998</v>
      </c>
      <c r="K38" s="6">
        <v>7511593559.8999996</v>
      </c>
      <c r="L38" s="6">
        <v>7511600726.3000002</v>
      </c>
      <c r="M38" s="6"/>
      <c r="N38" s="6"/>
      <c r="O38" s="33"/>
      <c r="P38" s="6">
        <v>7511596966.8999996</v>
      </c>
      <c r="Q38" s="6"/>
      <c r="R38" s="6">
        <v>7511592669.8000002</v>
      </c>
      <c r="S38">
        <v>296.60000000000002</v>
      </c>
      <c r="T38">
        <v>336.7</v>
      </c>
      <c r="U38">
        <v>679.7</v>
      </c>
      <c r="Y38">
        <v>1518.4</v>
      </c>
      <c r="AA38">
        <v>854.1</v>
      </c>
      <c r="AB38">
        <v>1.0000000000000001E-5</v>
      </c>
      <c r="AC38">
        <v>1.0000000000000001E-5</v>
      </c>
      <c r="AG38">
        <v>1.0000000000000001E-5</v>
      </c>
      <c r="AI38">
        <v>1.0000000000000001E-5</v>
      </c>
      <c r="AJ38">
        <v>0</v>
      </c>
      <c r="AK38">
        <v>0</v>
      </c>
      <c r="AL38" t="s">
        <v>343</v>
      </c>
    </row>
    <row r="39" spans="1:38" x14ac:dyDescent="0.25">
      <c r="A39" t="s">
        <v>120</v>
      </c>
      <c r="B39" t="s">
        <v>391</v>
      </c>
      <c r="C39" s="3" t="s">
        <v>344</v>
      </c>
      <c r="D39">
        <v>48</v>
      </c>
      <c r="E39">
        <v>978</v>
      </c>
      <c r="F39">
        <v>1.0000000000000001E-5</v>
      </c>
      <c r="G39">
        <v>0</v>
      </c>
      <c r="H39">
        <v>5000</v>
      </c>
      <c r="I39">
        <v>5000</v>
      </c>
      <c r="J39" s="6">
        <v>9925109391.2999992</v>
      </c>
      <c r="K39" s="6">
        <v>9934341046.2999992</v>
      </c>
      <c r="L39" s="6">
        <v>9934340529.7000008</v>
      </c>
      <c r="M39" s="6"/>
      <c r="N39" s="6"/>
      <c r="O39" s="33"/>
      <c r="P39" s="6">
        <v>9934340529.7000008</v>
      </c>
      <c r="Q39" s="6"/>
      <c r="R39" s="6">
        <v>9934337928.7000008</v>
      </c>
      <c r="S39">
        <v>251.5</v>
      </c>
      <c r="T39">
        <v>307.10000000000002</v>
      </c>
      <c r="U39">
        <v>915.9</v>
      </c>
      <c r="Y39">
        <v>1822.8</v>
      </c>
      <c r="AA39">
        <v>1103.9000000000001</v>
      </c>
      <c r="AB39">
        <v>0</v>
      </c>
      <c r="AC39">
        <v>0</v>
      </c>
      <c r="AG39">
        <v>1.0000000000000001E-5</v>
      </c>
      <c r="AI39">
        <v>0</v>
      </c>
      <c r="AJ39">
        <v>0</v>
      </c>
      <c r="AK39">
        <v>0</v>
      </c>
      <c r="AL39" t="s">
        <v>343</v>
      </c>
    </row>
    <row r="40" spans="1:38" x14ac:dyDescent="0.25">
      <c r="A40" t="s">
        <v>120</v>
      </c>
      <c r="B40" t="s">
        <v>392</v>
      </c>
      <c r="C40" t="s">
        <v>345</v>
      </c>
      <c r="D40">
        <v>48</v>
      </c>
      <c r="E40">
        <v>978</v>
      </c>
      <c r="F40">
        <v>1.0000000000000001E-5</v>
      </c>
      <c r="G40">
        <v>0</v>
      </c>
      <c r="H40">
        <v>5000</v>
      </c>
      <c r="I40">
        <v>5000</v>
      </c>
      <c r="J40" s="6">
        <v>9925109391.2999992</v>
      </c>
      <c r="K40" s="6">
        <v>9934366493.3999996</v>
      </c>
      <c r="L40" s="6">
        <v>9934380543.2999992</v>
      </c>
      <c r="M40" s="6"/>
      <c r="N40" s="6"/>
      <c r="O40" s="33"/>
      <c r="P40" s="6">
        <v>9934366928.7000008</v>
      </c>
      <c r="Q40" s="6"/>
      <c r="R40" s="6">
        <v>9934380321.6000004</v>
      </c>
      <c r="S40">
        <v>253.5</v>
      </c>
      <c r="T40">
        <v>255.8</v>
      </c>
      <c r="U40">
        <v>568.1</v>
      </c>
      <c r="Y40">
        <v>1489.3</v>
      </c>
      <c r="AA40">
        <v>755.9</v>
      </c>
      <c r="AB40">
        <v>1.0000000000000001E-5</v>
      </c>
      <c r="AC40">
        <v>1.0000000000000001E-5</v>
      </c>
      <c r="AG40">
        <v>1.0000000000000001E-5</v>
      </c>
      <c r="AI40">
        <v>1.0000000000000001E-5</v>
      </c>
      <c r="AJ40">
        <v>0</v>
      </c>
      <c r="AK40">
        <v>0</v>
      </c>
      <c r="AL40" t="s">
        <v>343</v>
      </c>
    </row>
    <row r="41" spans="1:38" x14ac:dyDescent="0.25">
      <c r="A41" t="s">
        <v>120</v>
      </c>
      <c r="B41" t="s">
        <v>393</v>
      </c>
      <c r="C41" s="26" t="s">
        <v>261</v>
      </c>
      <c r="D41">
        <v>48</v>
      </c>
      <c r="E41">
        <v>610</v>
      </c>
      <c r="F41">
        <v>1.0000000000000001E-5</v>
      </c>
      <c r="G41">
        <v>0</v>
      </c>
      <c r="H41">
        <v>5000</v>
      </c>
      <c r="I41">
        <v>5000</v>
      </c>
      <c r="J41" s="6">
        <v>8906993</v>
      </c>
      <c r="K41" s="6">
        <v>8909323.3000000007</v>
      </c>
      <c r="L41" s="6">
        <v>8909320.1999999993</v>
      </c>
      <c r="M41" s="6"/>
      <c r="N41" s="6"/>
      <c r="O41" s="33"/>
      <c r="P41" s="6">
        <v>8909299</v>
      </c>
      <c r="Q41" s="6"/>
      <c r="R41" s="6">
        <v>8909283.9000000004</v>
      </c>
      <c r="S41">
        <v>100.3</v>
      </c>
      <c r="T41">
        <v>125</v>
      </c>
      <c r="U41">
        <v>264.3</v>
      </c>
      <c r="Y41">
        <v>682</v>
      </c>
      <c r="AA41">
        <v>351</v>
      </c>
      <c r="AB41">
        <v>1.0000000000000001E-5</v>
      </c>
      <c r="AC41">
        <v>1.0000000000000001E-5</v>
      </c>
      <c r="AG41">
        <v>1.0000000000000001E-5</v>
      </c>
      <c r="AI41">
        <v>0</v>
      </c>
      <c r="AJ41">
        <v>0</v>
      </c>
      <c r="AK41">
        <v>0</v>
      </c>
      <c r="AL41" t="s">
        <v>343</v>
      </c>
    </row>
    <row r="42" spans="1:38" x14ac:dyDescent="0.25">
      <c r="A42" t="s">
        <v>120</v>
      </c>
      <c r="B42" t="s">
        <v>394</v>
      </c>
      <c r="C42" t="s">
        <v>262</v>
      </c>
      <c r="D42">
        <v>48</v>
      </c>
      <c r="E42">
        <v>610</v>
      </c>
      <c r="F42">
        <v>1.0000000000000001E-5</v>
      </c>
      <c r="G42">
        <v>0</v>
      </c>
      <c r="H42">
        <v>5000</v>
      </c>
      <c r="I42">
        <v>5000</v>
      </c>
      <c r="J42" s="6">
        <v>8906993</v>
      </c>
      <c r="K42" s="6">
        <v>8909275.3000000007</v>
      </c>
      <c r="L42" s="6">
        <v>8909275.9000000004</v>
      </c>
      <c r="M42" s="6"/>
      <c r="N42" s="6"/>
      <c r="O42" s="33"/>
      <c r="P42" s="6">
        <v>8909275.9000000004</v>
      </c>
      <c r="Q42" s="6"/>
      <c r="R42" s="6">
        <v>8909275.9000000004</v>
      </c>
      <c r="S42">
        <v>118.4</v>
      </c>
      <c r="T42">
        <v>127.2</v>
      </c>
      <c r="U42">
        <v>288.5</v>
      </c>
      <c r="Y42">
        <v>731.1</v>
      </c>
      <c r="AA42">
        <v>374.6</v>
      </c>
      <c r="AB42">
        <v>1.0000000000000001E-5</v>
      </c>
      <c r="AC42">
        <v>0</v>
      </c>
      <c r="AG42">
        <v>0</v>
      </c>
      <c r="AI42">
        <v>0</v>
      </c>
      <c r="AJ42">
        <v>0</v>
      </c>
      <c r="AK42">
        <v>0</v>
      </c>
      <c r="AL42" t="s">
        <v>343</v>
      </c>
    </row>
    <row r="43" spans="1:38" x14ac:dyDescent="0.25">
      <c r="A43" t="s">
        <v>120</v>
      </c>
      <c r="B43" t="s">
        <v>395</v>
      </c>
      <c r="C43" t="s">
        <v>396</v>
      </c>
      <c r="D43">
        <v>48</v>
      </c>
      <c r="E43">
        <v>610</v>
      </c>
      <c r="F43">
        <v>1.0000000000000001E-5</v>
      </c>
      <c r="G43">
        <v>0</v>
      </c>
      <c r="H43">
        <v>5000</v>
      </c>
      <c r="I43">
        <v>5000</v>
      </c>
      <c r="J43" s="6">
        <v>8906993</v>
      </c>
      <c r="K43" s="6">
        <v>8909317.9000000004</v>
      </c>
      <c r="L43" s="6">
        <v>8909341.0999999996</v>
      </c>
      <c r="M43" s="6"/>
      <c r="N43" s="6"/>
      <c r="O43" s="33"/>
      <c r="P43" s="6">
        <v>8909341.0999999996</v>
      </c>
      <c r="Q43" s="6"/>
      <c r="R43" s="6">
        <v>8909323.5</v>
      </c>
      <c r="S43">
        <v>116.1</v>
      </c>
      <c r="T43">
        <v>136.5</v>
      </c>
      <c r="U43">
        <v>299.2</v>
      </c>
      <c r="Y43">
        <v>742.3</v>
      </c>
      <c r="AA43">
        <v>391</v>
      </c>
      <c r="AB43">
        <v>1.0000000000000001E-5</v>
      </c>
      <c r="AC43">
        <v>1.0000000000000001E-5</v>
      </c>
      <c r="AG43">
        <v>0</v>
      </c>
      <c r="AI43">
        <v>0</v>
      </c>
      <c r="AJ43">
        <v>0</v>
      </c>
      <c r="AK43">
        <v>0</v>
      </c>
      <c r="AL43" t="s">
        <v>343</v>
      </c>
    </row>
    <row r="44" spans="1:38" x14ac:dyDescent="0.25">
      <c r="A44" t="s">
        <v>120</v>
      </c>
      <c r="B44" t="s">
        <v>397</v>
      </c>
      <c r="C44" s="26" t="s">
        <v>398</v>
      </c>
      <c r="D44">
        <v>48</v>
      </c>
      <c r="E44">
        <v>610</v>
      </c>
      <c r="F44">
        <v>1.0000000000000001E-5</v>
      </c>
      <c r="G44">
        <v>0</v>
      </c>
      <c r="H44">
        <v>5000</v>
      </c>
      <c r="I44">
        <v>5000</v>
      </c>
      <c r="J44" s="6">
        <v>8906993</v>
      </c>
      <c r="K44" s="6">
        <v>8909317.9000000004</v>
      </c>
      <c r="L44" s="6">
        <v>8909314.6999999993</v>
      </c>
      <c r="M44" s="6"/>
      <c r="N44" s="6"/>
      <c r="O44" s="33"/>
      <c r="P44" s="6">
        <v>8909314.6999999993</v>
      </c>
      <c r="Q44" s="6"/>
      <c r="R44" s="6">
        <v>8909314.6999999993</v>
      </c>
      <c r="S44">
        <v>116.5</v>
      </c>
      <c r="T44">
        <v>144.5</v>
      </c>
      <c r="U44">
        <v>310.3</v>
      </c>
      <c r="Y44">
        <v>758.4</v>
      </c>
      <c r="AA44">
        <v>394.7</v>
      </c>
      <c r="AB44">
        <v>1.0000000000000001E-5</v>
      </c>
      <c r="AC44">
        <v>1.0000000000000001E-5</v>
      </c>
      <c r="AG44">
        <v>0</v>
      </c>
      <c r="AI44">
        <v>0</v>
      </c>
      <c r="AJ44">
        <v>0</v>
      </c>
      <c r="AK44">
        <v>0</v>
      </c>
      <c r="AL44" t="s">
        <v>343</v>
      </c>
    </row>
    <row r="45" spans="1:38" x14ac:dyDescent="0.25">
      <c r="A45" t="s">
        <v>120</v>
      </c>
      <c r="B45" t="s">
        <v>399</v>
      </c>
      <c r="C45" s="26" t="s">
        <v>400</v>
      </c>
      <c r="D45">
        <v>48</v>
      </c>
      <c r="E45">
        <v>610</v>
      </c>
      <c r="F45">
        <v>1.0000000000000001E-5</v>
      </c>
      <c r="G45">
        <v>0</v>
      </c>
      <c r="H45">
        <v>5000</v>
      </c>
      <c r="I45">
        <v>5000</v>
      </c>
      <c r="J45" s="6">
        <v>6340091.9000000004</v>
      </c>
      <c r="K45" s="6">
        <v>6340926.5999999996</v>
      </c>
      <c r="L45" s="6">
        <v>6340924.5999999996</v>
      </c>
      <c r="M45" s="6"/>
      <c r="N45" s="6"/>
      <c r="O45" s="33"/>
      <c r="P45" s="6">
        <v>6340924.5999999996</v>
      </c>
      <c r="Q45" s="6"/>
      <c r="R45" s="6">
        <v>6340924.5999999996</v>
      </c>
      <c r="S45">
        <v>103.2</v>
      </c>
      <c r="T45">
        <v>106.2</v>
      </c>
      <c r="U45">
        <v>229.1</v>
      </c>
      <c r="Y45">
        <v>677.7</v>
      </c>
      <c r="AA45">
        <v>319</v>
      </c>
      <c r="AB45">
        <v>1.0000000000000001E-5</v>
      </c>
      <c r="AC45">
        <v>1.0000000000000001E-5</v>
      </c>
      <c r="AG45">
        <v>1.0000000000000001E-5</v>
      </c>
      <c r="AI45">
        <v>0</v>
      </c>
      <c r="AJ45">
        <v>0</v>
      </c>
      <c r="AK45">
        <v>0</v>
      </c>
      <c r="AL45" t="s">
        <v>343</v>
      </c>
    </row>
    <row r="46" spans="1:38" x14ac:dyDescent="0.25">
      <c r="A46" t="s">
        <v>120</v>
      </c>
      <c r="B46" t="s">
        <v>401</v>
      </c>
      <c r="C46" t="s">
        <v>402</v>
      </c>
      <c r="D46">
        <v>48</v>
      </c>
      <c r="E46">
        <v>610</v>
      </c>
      <c r="F46">
        <v>1.0000000000000001E-5</v>
      </c>
      <c r="G46">
        <v>0</v>
      </c>
      <c r="H46">
        <v>5000</v>
      </c>
      <c r="I46">
        <v>5000</v>
      </c>
      <c r="J46" s="6">
        <v>6340091.9000000004</v>
      </c>
      <c r="K46" s="6">
        <v>6340926.5999999996</v>
      </c>
      <c r="L46" s="6">
        <v>6340926.5999999996</v>
      </c>
      <c r="M46" s="6"/>
      <c r="N46" s="6"/>
      <c r="O46" s="33"/>
      <c r="P46" s="6">
        <v>6340924.5999999996</v>
      </c>
      <c r="Q46" s="6"/>
      <c r="R46" s="6">
        <v>6340924.5999999996</v>
      </c>
      <c r="S46">
        <v>112.7</v>
      </c>
      <c r="T46">
        <v>115.3</v>
      </c>
      <c r="U46">
        <v>241.7</v>
      </c>
      <c r="Y46">
        <v>760.9</v>
      </c>
      <c r="AA46">
        <v>339.7</v>
      </c>
      <c r="AB46">
        <v>1.0000000000000001E-5</v>
      </c>
      <c r="AC46">
        <v>1.0000000000000001E-5</v>
      </c>
      <c r="AG46">
        <v>0</v>
      </c>
      <c r="AI46">
        <v>0</v>
      </c>
      <c r="AJ46">
        <v>0</v>
      </c>
      <c r="AK46">
        <v>0</v>
      </c>
      <c r="AL46" t="s">
        <v>343</v>
      </c>
    </row>
    <row r="47" spans="1:38" x14ac:dyDescent="0.25">
      <c r="A47" t="s">
        <v>120</v>
      </c>
      <c r="B47" t="s">
        <v>403</v>
      </c>
      <c r="C47" s="26" t="s">
        <v>404</v>
      </c>
      <c r="D47">
        <v>48</v>
      </c>
      <c r="E47">
        <v>610</v>
      </c>
      <c r="F47">
        <v>1.0000000000000001E-5</v>
      </c>
      <c r="G47">
        <v>0</v>
      </c>
      <c r="H47">
        <v>5000</v>
      </c>
      <c r="I47">
        <v>5000</v>
      </c>
      <c r="J47" s="6">
        <v>6340091.9000000004</v>
      </c>
      <c r="K47" s="6">
        <v>6340926.5999999996</v>
      </c>
      <c r="L47" s="6">
        <v>6340924.5999999996</v>
      </c>
      <c r="M47" s="6"/>
      <c r="N47" s="6"/>
      <c r="O47" s="33"/>
      <c r="P47" s="6">
        <v>6340924.5999999996</v>
      </c>
      <c r="Q47" s="6"/>
      <c r="R47" s="6">
        <v>6340924.5999999996</v>
      </c>
      <c r="S47">
        <v>115.8</v>
      </c>
      <c r="T47">
        <v>120.1</v>
      </c>
      <c r="U47">
        <v>253</v>
      </c>
      <c r="Y47">
        <v>786.3</v>
      </c>
      <c r="AA47">
        <v>353.9</v>
      </c>
      <c r="AB47">
        <v>1.0000000000000001E-5</v>
      </c>
      <c r="AC47">
        <v>1.0000000000000001E-5</v>
      </c>
      <c r="AG47">
        <v>0</v>
      </c>
      <c r="AI47">
        <v>0</v>
      </c>
      <c r="AJ47">
        <v>0</v>
      </c>
      <c r="AK47">
        <v>0</v>
      </c>
      <c r="AL47" t="s">
        <v>343</v>
      </c>
    </row>
    <row r="48" spans="1:38" x14ac:dyDescent="0.25">
      <c r="A48" t="s">
        <v>120</v>
      </c>
      <c r="B48" t="s">
        <v>405</v>
      </c>
      <c r="C48" t="s">
        <v>406</v>
      </c>
      <c r="D48">
        <v>48</v>
      </c>
      <c r="E48">
        <v>610</v>
      </c>
      <c r="F48">
        <v>1.0000000000000001E-5</v>
      </c>
      <c r="G48">
        <v>0</v>
      </c>
      <c r="H48">
        <v>5000</v>
      </c>
      <c r="I48">
        <v>5000</v>
      </c>
      <c r="J48" s="6">
        <v>6340091.9000000004</v>
      </c>
      <c r="K48" s="6">
        <v>6340926.5999999996</v>
      </c>
      <c r="L48" s="6">
        <v>6340926.5999999996</v>
      </c>
      <c r="M48" s="6"/>
      <c r="N48" s="6"/>
      <c r="O48" s="33"/>
      <c r="P48" s="6">
        <v>6340924.5999999996</v>
      </c>
      <c r="Q48" s="6"/>
      <c r="R48" s="6">
        <v>6340924.5999999996</v>
      </c>
      <c r="S48">
        <v>116.8</v>
      </c>
      <c r="T48">
        <v>121.2</v>
      </c>
      <c r="U48">
        <v>258.5</v>
      </c>
      <c r="Y48">
        <v>818.2</v>
      </c>
      <c r="AA48">
        <v>364</v>
      </c>
      <c r="AB48">
        <v>1.0000000000000001E-5</v>
      </c>
      <c r="AC48">
        <v>1.0000000000000001E-5</v>
      </c>
      <c r="AG48">
        <v>0</v>
      </c>
      <c r="AI48">
        <v>0</v>
      </c>
      <c r="AJ48">
        <v>0</v>
      </c>
      <c r="AK48">
        <v>0</v>
      </c>
      <c r="AL48" t="s">
        <v>343</v>
      </c>
    </row>
    <row r="49" spans="1:38" x14ac:dyDescent="0.25">
      <c r="A49" t="s">
        <v>120</v>
      </c>
      <c r="B49" t="s">
        <v>407</v>
      </c>
      <c r="C49" t="s">
        <v>408</v>
      </c>
      <c r="D49">
        <v>48</v>
      </c>
      <c r="E49">
        <v>610</v>
      </c>
      <c r="F49">
        <v>1.0000000000000001E-5</v>
      </c>
      <c r="G49">
        <v>0</v>
      </c>
      <c r="H49">
        <v>5000</v>
      </c>
      <c r="I49">
        <v>5000</v>
      </c>
      <c r="J49" s="6">
        <v>4323163</v>
      </c>
      <c r="K49" s="6">
        <v>4325035.7</v>
      </c>
      <c r="L49" s="6">
        <v>4325054.9000000004</v>
      </c>
      <c r="M49" s="6"/>
      <c r="N49" s="6"/>
      <c r="O49" s="33"/>
      <c r="P49" s="6">
        <v>4325054.5</v>
      </c>
      <c r="Q49" s="6"/>
      <c r="R49" s="6">
        <v>4325054.5</v>
      </c>
      <c r="S49">
        <v>100.7</v>
      </c>
      <c r="T49">
        <v>114.3</v>
      </c>
      <c r="U49">
        <v>230.8</v>
      </c>
      <c r="Y49">
        <v>684.1</v>
      </c>
      <c r="AA49">
        <v>315.39999999999998</v>
      </c>
      <c r="AB49">
        <v>1.0000000000000001E-5</v>
      </c>
      <c r="AC49">
        <v>1.0000000000000001E-5</v>
      </c>
      <c r="AG49">
        <v>0</v>
      </c>
      <c r="AI49">
        <v>0</v>
      </c>
      <c r="AJ49">
        <v>0</v>
      </c>
      <c r="AK49">
        <v>0</v>
      </c>
      <c r="AL49" t="s">
        <v>343</v>
      </c>
    </row>
    <row r="50" spans="1:38" x14ac:dyDescent="0.25">
      <c r="A50" t="s">
        <v>120</v>
      </c>
      <c r="B50" t="s">
        <v>409</v>
      </c>
      <c r="C50" s="26" t="s">
        <v>60</v>
      </c>
      <c r="D50">
        <v>48</v>
      </c>
      <c r="E50">
        <v>610</v>
      </c>
      <c r="F50">
        <v>1.0000000000000001E-5</v>
      </c>
      <c r="G50">
        <v>0</v>
      </c>
      <c r="H50">
        <v>5000</v>
      </c>
      <c r="I50">
        <v>5000</v>
      </c>
      <c r="J50" s="6">
        <v>4323163</v>
      </c>
      <c r="K50" s="6">
        <v>4325052.8</v>
      </c>
      <c r="L50" s="6">
        <v>4325043.5</v>
      </c>
      <c r="M50" s="6"/>
      <c r="N50" s="6"/>
      <c r="O50" s="33"/>
      <c r="P50" s="6">
        <v>4325043.0999999996</v>
      </c>
      <c r="Q50" s="6"/>
      <c r="R50" s="6">
        <v>4325043.0999999996</v>
      </c>
      <c r="S50">
        <v>109.4</v>
      </c>
      <c r="T50">
        <v>121.5</v>
      </c>
      <c r="U50">
        <v>249.8</v>
      </c>
      <c r="Y50">
        <v>705.2</v>
      </c>
      <c r="AA50">
        <v>334.8</v>
      </c>
      <c r="AB50">
        <v>1.0000000000000001E-5</v>
      </c>
      <c r="AC50">
        <v>0</v>
      </c>
      <c r="AG50">
        <v>1.0000000000000001E-5</v>
      </c>
      <c r="AI50">
        <v>1.0000000000000001E-5</v>
      </c>
      <c r="AJ50">
        <v>0</v>
      </c>
      <c r="AK50">
        <v>0</v>
      </c>
      <c r="AL50" t="s">
        <v>343</v>
      </c>
    </row>
    <row r="51" spans="1:38" x14ac:dyDescent="0.25">
      <c r="A51" t="s">
        <v>120</v>
      </c>
      <c r="B51" t="s">
        <v>410</v>
      </c>
      <c r="C51" s="26" t="s">
        <v>62</v>
      </c>
      <c r="D51">
        <v>48</v>
      </c>
      <c r="E51">
        <v>610</v>
      </c>
      <c r="F51">
        <v>1.0000000000000001E-5</v>
      </c>
      <c r="G51">
        <v>0</v>
      </c>
      <c r="H51">
        <v>5000</v>
      </c>
      <c r="I51">
        <v>5000</v>
      </c>
      <c r="J51" s="6">
        <v>4323163</v>
      </c>
      <c r="K51" s="6">
        <v>4325045.4000000004</v>
      </c>
      <c r="L51" s="6">
        <v>4325034.5</v>
      </c>
      <c r="M51" s="6"/>
      <c r="N51" s="6"/>
      <c r="O51" s="33"/>
      <c r="P51" s="6">
        <v>4325034.5</v>
      </c>
      <c r="Q51" s="6"/>
      <c r="R51" s="6">
        <v>4325034.5</v>
      </c>
      <c r="S51">
        <v>118.1</v>
      </c>
      <c r="T51">
        <v>122</v>
      </c>
      <c r="U51">
        <v>271.10000000000002</v>
      </c>
      <c r="Y51">
        <v>729.7</v>
      </c>
      <c r="AA51">
        <v>363.6</v>
      </c>
      <c r="AB51">
        <v>1.0000000000000001E-5</v>
      </c>
      <c r="AC51">
        <v>1.0000000000000001E-5</v>
      </c>
      <c r="AG51">
        <v>0</v>
      </c>
      <c r="AI51">
        <v>0</v>
      </c>
      <c r="AJ51">
        <v>0</v>
      </c>
      <c r="AK51">
        <v>0</v>
      </c>
      <c r="AL51" t="s">
        <v>343</v>
      </c>
    </row>
    <row r="52" spans="1:38" x14ac:dyDescent="0.25">
      <c r="A52" t="s">
        <v>120</v>
      </c>
      <c r="B52" t="s">
        <v>411</v>
      </c>
      <c r="C52" t="s">
        <v>63</v>
      </c>
      <c r="D52">
        <v>48</v>
      </c>
      <c r="E52">
        <v>610</v>
      </c>
      <c r="F52">
        <v>1.0000000000000001E-5</v>
      </c>
      <c r="G52">
        <v>0</v>
      </c>
      <c r="H52">
        <v>5000</v>
      </c>
      <c r="I52">
        <v>5000</v>
      </c>
      <c r="J52" s="6">
        <v>4323163</v>
      </c>
      <c r="K52" s="6">
        <v>4325034.5</v>
      </c>
      <c r="L52" s="6">
        <v>4325035.7</v>
      </c>
      <c r="M52" s="6"/>
      <c r="N52" s="6"/>
      <c r="O52" s="33"/>
      <c r="P52" s="6">
        <v>4325035.7</v>
      </c>
      <c r="Q52" s="6"/>
      <c r="R52" s="6">
        <v>4325035.7</v>
      </c>
      <c r="S52">
        <v>118.9</v>
      </c>
      <c r="T52">
        <v>136.4</v>
      </c>
      <c r="U52">
        <v>273.3</v>
      </c>
      <c r="Y52">
        <v>735.2</v>
      </c>
      <c r="AA52">
        <v>361.1</v>
      </c>
      <c r="AB52">
        <v>1.0000000000000001E-5</v>
      </c>
      <c r="AC52">
        <v>1.0000000000000001E-5</v>
      </c>
      <c r="AG52">
        <v>1.0000000000000001E-5</v>
      </c>
      <c r="AI52">
        <v>1.0000000000000001E-5</v>
      </c>
      <c r="AJ52">
        <v>0</v>
      </c>
      <c r="AK52">
        <v>0</v>
      </c>
      <c r="AL52" t="s">
        <v>343</v>
      </c>
    </row>
    <row r="53" spans="1:38" x14ac:dyDescent="0.25">
      <c r="A53" t="s">
        <v>120</v>
      </c>
      <c r="B53" t="s">
        <v>412</v>
      </c>
      <c r="C53" t="s">
        <v>64</v>
      </c>
      <c r="D53">
        <v>48</v>
      </c>
      <c r="E53">
        <v>610</v>
      </c>
      <c r="F53">
        <v>1.0000000000000001E-5</v>
      </c>
      <c r="G53">
        <v>0</v>
      </c>
      <c r="H53">
        <v>5000</v>
      </c>
      <c r="I53">
        <v>5000</v>
      </c>
      <c r="J53" s="6">
        <v>7075921.2000000002</v>
      </c>
      <c r="K53" s="6">
        <v>7078438.2999999998</v>
      </c>
      <c r="L53" s="6">
        <v>7078443.0999999996</v>
      </c>
      <c r="M53" s="6"/>
      <c r="N53" s="6"/>
      <c r="O53" s="33"/>
      <c r="P53" s="6">
        <v>7078440.2000000002</v>
      </c>
      <c r="Q53" s="6"/>
      <c r="R53" s="6">
        <v>7078440.2000000002</v>
      </c>
      <c r="S53">
        <v>103.5</v>
      </c>
      <c r="T53">
        <v>141.1</v>
      </c>
      <c r="U53">
        <v>263.5</v>
      </c>
      <c r="Y53">
        <v>763.5</v>
      </c>
      <c r="AA53">
        <v>358.3</v>
      </c>
      <c r="AB53">
        <v>1.0000000000000001E-5</v>
      </c>
      <c r="AC53">
        <v>0</v>
      </c>
      <c r="AG53">
        <v>1.0000000000000001E-5</v>
      </c>
      <c r="AI53">
        <v>1.0000000000000001E-5</v>
      </c>
      <c r="AJ53">
        <v>0</v>
      </c>
      <c r="AK53">
        <v>0</v>
      </c>
      <c r="AL53" t="s">
        <v>343</v>
      </c>
    </row>
    <row r="54" spans="1:38" x14ac:dyDescent="0.25">
      <c r="A54" t="s">
        <v>120</v>
      </c>
      <c r="B54" t="s">
        <v>413</v>
      </c>
      <c r="C54" t="s">
        <v>65</v>
      </c>
      <c r="D54">
        <v>48</v>
      </c>
      <c r="E54">
        <v>610</v>
      </c>
      <c r="F54">
        <v>1.0000000000000001E-5</v>
      </c>
      <c r="G54">
        <v>0</v>
      </c>
      <c r="H54">
        <v>5000</v>
      </c>
      <c r="I54">
        <v>5000</v>
      </c>
      <c r="J54" s="6">
        <v>7075921.2000000002</v>
      </c>
      <c r="K54" s="6">
        <v>7078435.4000000004</v>
      </c>
      <c r="L54" s="6">
        <v>7078435.4000000004</v>
      </c>
      <c r="M54" s="6"/>
      <c r="N54" s="6"/>
      <c r="O54" s="33"/>
      <c r="P54" s="6">
        <v>7078435.4000000004</v>
      </c>
      <c r="Q54" s="6"/>
      <c r="R54" s="6">
        <v>7078435.4000000004</v>
      </c>
      <c r="S54">
        <v>108.1</v>
      </c>
      <c r="T54">
        <v>147.19999999999999</v>
      </c>
      <c r="U54">
        <v>271.89999999999998</v>
      </c>
      <c r="Y54">
        <v>793.8</v>
      </c>
      <c r="AA54">
        <v>370.5</v>
      </c>
      <c r="AB54">
        <v>1.0000000000000001E-5</v>
      </c>
      <c r="AC54">
        <v>1.0000000000000001E-5</v>
      </c>
      <c r="AG54">
        <v>0</v>
      </c>
      <c r="AI54">
        <v>1.0000000000000001E-5</v>
      </c>
      <c r="AJ54">
        <v>0</v>
      </c>
      <c r="AK54">
        <v>0</v>
      </c>
      <c r="AL54" t="s">
        <v>343</v>
      </c>
    </row>
    <row r="55" spans="1:38" x14ac:dyDescent="0.25">
      <c r="A55" t="s">
        <v>120</v>
      </c>
      <c r="B55" t="s">
        <v>414</v>
      </c>
      <c r="C55" t="s">
        <v>70</v>
      </c>
      <c r="D55">
        <v>48</v>
      </c>
      <c r="E55">
        <v>610</v>
      </c>
      <c r="F55">
        <v>1.0000000000000001E-5</v>
      </c>
      <c r="G55">
        <v>0</v>
      </c>
      <c r="H55">
        <v>5000</v>
      </c>
      <c r="I55">
        <v>5000</v>
      </c>
      <c r="J55" s="6">
        <v>7075921.2000000002</v>
      </c>
      <c r="K55" s="6">
        <v>7078435.4000000004</v>
      </c>
      <c r="L55" s="6">
        <v>7078435.4000000004</v>
      </c>
      <c r="M55" s="6"/>
      <c r="N55" s="6"/>
      <c r="O55" s="33"/>
      <c r="P55" s="6">
        <v>7078435.4000000004</v>
      </c>
      <c r="Q55" s="6"/>
      <c r="R55" s="6">
        <v>7078435.4000000004</v>
      </c>
      <c r="S55">
        <v>115.4</v>
      </c>
      <c r="T55">
        <v>148.5</v>
      </c>
      <c r="U55">
        <v>294.7</v>
      </c>
      <c r="Y55">
        <v>835.7</v>
      </c>
      <c r="AA55">
        <v>397.6</v>
      </c>
      <c r="AB55">
        <v>1.0000000000000001E-5</v>
      </c>
      <c r="AC55">
        <v>1.0000000000000001E-5</v>
      </c>
      <c r="AG55">
        <v>1.0000000000000001E-5</v>
      </c>
      <c r="AI55">
        <v>1.0000000000000001E-5</v>
      </c>
      <c r="AJ55">
        <v>0</v>
      </c>
      <c r="AK55">
        <v>0</v>
      </c>
      <c r="AL55" t="s">
        <v>343</v>
      </c>
    </row>
    <row r="56" spans="1:38" x14ac:dyDescent="0.25">
      <c r="A56" t="s">
        <v>120</v>
      </c>
      <c r="B56" t="s">
        <v>415</v>
      </c>
      <c r="C56" t="s">
        <v>72</v>
      </c>
      <c r="D56">
        <v>48</v>
      </c>
      <c r="E56">
        <v>610</v>
      </c>
      <c r="F56">
        <v>1.0000000000000001E-5</v>
      </c>
      <c r="G56">
        <v>0</v>
      </c>
      <c r="H56">
        <v>5000</v>
      </c>
      <c r="I56">
        <v>5000</v>
      </c>
      <c r="J56" s="6">
        <v>7075921.2000000002</v>
      </c>
      <c r="K56" s="6">
        <v>7078435.4000000004</v>
      </c>
      <c r="L56" s="6">
        <v>7078467.4000000004</v>
      </c>
      <c r="M56" s="6"/>
      <c r="N56" s="6"/>
      <c r="O56" s="33"/>
      <c r="P56" s="6">
        <v>7078445.4000000004</v>
      </c>
      <c r="Q56" s="6"/>
      <c r="R56" s="6">
        <v>7078441.9000000004</v>
      </c>
      <c r="S56">
        <v>117.7</v>
      </c>
      <c r="T56">
        <v>175.4</v>
      </c>
      <c r="U56">
        <v>319.3</v>
      </c>
      <c r="Y56">
        <v>800.3</v>
      </c>
      <c r="AA56">
        <v>411.4</v>
      </c>
      <c r="AB56">
        <v>1.0000000000000001E-5</v>
      </c>
      <c r="AC56">
        <v>1.0000000000000001E-5</v>
      </c>
      <c r="AG56">
        <v>0</v>
      </c>
      <c r="AI56">
        <v>1.0000000000000001E-5</v>
      </c>
      <c r="AJ56">
        <v>0</v>
      </c>
      <c r="AK56">
        <v>0</v>
      </c>
      <c r="AL56" t="s">
        <v>343</v>
      </c>
    </row>
    <row r="57" spans="1:38" x14ac:dyDescent="0.25">
      <c r="A57" t="s">
        <v>120</v>
      </c>
      <c r="B57" t="s">
        <v>416</v>
      </c>
      <c r="C57" s="26" t="s">
        <v>74</v>
      </c>
      <c r="D57">
        <v>48</v>
      </c>
      <c r="E57">
        <v>610</v>
      </c>
      <c r="F57">
        <v>1.0000000000000001E-5</v>
      </c>
      <c r="G57">
        <v>0</v>
      </c>
      <c r="H57">
        <v>5000</v>
      </c>
      <c r="I57">
        <v>5000</v>
      </c>
      <c r="J57" s="6">
        <v>15934371.199999999</v>
      </c>
      <c r="K57" s="6">
        <v>15934958.5</v>
      </c>
      <c r="L57" s="6">
        <v>15934925.9</v>
      </c>
      <c r="M57" s="6"/>
      <c r="N57" s="6"/>
      <c r="O57" s="33"/>
      <c r="P57" s="6">
        <v>15934925.5</v>
      </c>
      <c r="Q57" s="6"/>
      <c r="R57" s="6">
        <v>15934925.5</v>
      </c>
      <c r="S57">
        <v>105.4</v>
      </c>
      <c r="T57">
        <v>123.1</v>
      </c>
      <c r="U57">
        <v>238.6</v>
      </c>
      <c r="Y57">
        <v>692.6</v>
      </c>
      <c r="AA57">
        <v>332.8</v>
      </c>
      <c r="AB57">
        <v>1.0000000000000001E-5</v>
      </c>
      <c r="AC57">
        <v>1.0000000000000001E-5</v>
      </c>
      <c r="AG57">
        <v>0</v>
      </c>
      <c r="AI57">
        <v>0</v>
      </c>
      <c r="AJ57">
        <v>0</v>
      </c>
      <c r="AK57">
        <v>0</v>
      </c>
      <c r="AL57" t="s">
        <v>343</v>
      </c>
    </row>
    <row r="58" spans="1:38" x14ac:dyDescent="0.25">
      <c r="A58" t="s">
        <v>120</v>
      </c>
      <c r="B58" t="s">
        <v>417</v>
      </c>
      <c r="C58" t="s">
        <v>76</v>
      </c>
      <c r="D58">
        <v>48</v>
      </c>
      <c r="E58">
        <v>610</v>
      </c>
      <c r="F58">
        <v>1.0000000000000001E-5</v>
      </c>
      <c r="G58">
        <v>0</v>
      </c>
      <c r="H58">
        <v>5000</v>
      </c>
      <c r="I58">
        <v>5000</v>
      </c>
      <c r="J58" s="6">
        <v>15934379.300000001</v>
      </c>
      <c r="K58" s="6">
        <v>15934972.5</v>
      </c>
      <c r="L58" s="6">
        <v>15935001.699999999</v>
      </c>
      <c r="M58" s="6"/>
      <c r="N58" s="6"/>
      <c r="O58" s="33"/>
      <c r="P58" s="6">
        <v>15934972.5</v>
      </c>
      <c r="Q58" s="6"/>
      <c r="R58" s="6">
        <v>15934968.9</v>
      </c>
      <c r="S58">
        <v>134.4</v>
      </c>
      <c r="T58">
        <v>144.1</v>
      </c>
      <c r="U58">
        <v>292.8</v>
      </c>
      <c r="Y58">
        <v>784.1</v>
      </c>
      <c r="AA58">
        <v>387.1</v>
      </c>
      <c r="AB58">
        <v>1.0000000000000001E-5</v>
      </c>
      <c r="AC58">
        <v>1.0000000000000001E-5</v>
      </c>
      <c r="AG58">
        <v>0</v>
      </c>
      <c r="AI58">
        <v>0</v>
      </c>
      <c r="AJ58">
        <v>0</v>
      </c>
      <c r="AK58">
        <v>0</v>
      </c>
      <c r="AL58" t="s">
        <v>343</v>
      </c>
    </row>
    <row r="59" spans="1:38" x14ac:dyDescent="0.25">
      <c r="A59" t="s">
        <v>120</v>
      </c>
      <c r="B59" t="s">
        <v>418</v>
      </c>
      <c r="C59" t="s">
        <v>78</v>
      </c>
      <c r="D59">
        <v>48</v>
      </c>
      <c r="E59">
        <v>610</v>
      </c>
      <c r="F59">
        <v>1.0000000000000001E-5</v>
      </c>
      <c r="G59">
        <v>0</v>
      </c>
      <c r="H59">
        <v>5000</v>
      </c>
      <c r="I59">
        <v>5000</v>
      </c>
      <c r="J59" s="6">
        <v>15941458.6</v>
      </c>
      <c r="K59" s="6">
        <v>15942677.800000001</v>
      </c>
      <c r="L59" s="6">
        <v>15942816.800000001</v>
      </c>
      <c r="M59" s="6"/>
      <c r="N59" s="6"/>
      <c r="O59" s="33"/>
      <c r="P59" s="6">
        <v>15942816.800000001</v>
      </c>
      <c r="Q59" s="6"/>
      <c r="R59" s="6">
        <v>15942816.800000001</v>
      </c>
      <c r="S59">
        <v>151.6</v>
      </c>
      <c r="T59">
        <v>5064</v>
      </c>
      <c r="U59">
        <v>5471.6</v>
      </c>
      <c r="Y59">
        <v>6167.9</v>
      </c>
      <c r="AA59">
        <v>5614</v>
      </c>
      <c r="AB59">
        <v>2.0000000000000002E-5</v>
      </c>
      <c r="AC59">
        <v>4.0000000000000003E-5</v>
      </c>
      <c r="AG59">
        <v>1.0000000000000001E-5</v>
      </c>
      <c r="AI59">
        <v>0</v>
      </c>
      <c r="AJ59">
        <v>0</v>
      </c>
      <c r="AK59">
        <v>0</v>
      </c>
      <c r="AL59" t="s">
        <v>343</v>
      </c>
    </row>
    <row r="60" spans="1:38" x14ac:dyDescent="0.25">
      <c r="A60" t="s">
        <v>120</v>
      </c>
      <c r="B60" t="s">
        <v>419</v>
      </c>
      <c r="C60" t="s">
        <v>80</v>
      </c>
      <c r="D60">
        <v>48</v>
      </c>
      <c r="E60">
        <v>610</v>
      </c>
      <c r="F60">
        <v>1.0000000000000001E-5</v>
      </c>
      <c r="G60">
        <v>0</v>
      </c>
      <c r="H60">
        <v>5000</v>
      </c>
      <c r="I60">
        <v>5000</v>
      </c>
      <c r="J60" s="6">
        <v>15964299.4</v>
      </c>
      <c r="K60" s="6">
        <v>15966830.9</v>
      </c>
      <c r="L60" s="6">
        <v>15966470.1</v>
      </c>
      <c r="M60" s="6"/>
      <c r="N60" s="6"/>
      <c r="O60" s="6"/>
      <c r="P60" s="6">
        <v>15966453.5</v>
      </c>
      <c r="Q60" s="6"/>
      <c r="R60" s="6">
        <v>15966457.199999999</v>
      </c>
      <c r="S60">
        <v>142.9</v>
      </c>
      <c r="T60">
        <v>5060.8</v>
      </c>
      <c r="U60">
        <v>5198.2</v>
      </c>
      <c r="Y60">
        <v>6182.2</v>
      </c>
      <c r="AA60">
        <v>5467.4</v>
      </c>
      <c r="AB60">
        <v>6.9999999999999994E-5</v>
      </c>
      <c r="AC60">
        <v>5.0000000000000002E-5</v>
      </c>
      <c r="AG60">
        <v>1.0000000000000001E-5</v>
      </c>
      <c r="AI60">
        <v>1.0000000000000001E-5</v>
      </c>
      <c r="AJ60">
        <v>0</v>
      </c>
      <c r="AK60">
        <v>0</v>
      </c>
      <c r="AL60" t="s">
        <v>343</v>
      </c>
    </row>
    <row r="61" spans="1:38" x14ac:dyDescent="0.25">
      <c r="A61" t="s">
        <v>120</v>
      </c>
      <c r="B61" t="s">
        <v>423</v>
      </c>
      <c r="C61" t="s">
        <v>26</v>
      </c>
      <c r="D61">
        <v>48</v>
      </c>
      <c r="E61">
        <v>73</v>
      </c>
      <c r="F61">
        <v>9.9999999999999995E-8</v>
      </c>
      <c r="G61">
        <v>0</v>
      </c>
      <c r="H61">
        <v>5000</v>
      </c>
      <c r="I61">
        <v>5000</v>
      </c>
      <c r="J61" s="6">
        <v>316808959.19999999</v>
      </c>
      <c r="K61" s="6">
        <v>317973033.30000001</v>
      </c>
      <c r="L61" s="6">
        <v>317973033.30000001</v>
      </c>
      <c r="M61" s="6"/>
      <c r="N61" s="6"/>
      <c r="O61" s="6"/>
      <c r="P61" s="6">
        <v>317973033.30000001</v>
      </c>
      <c r="Q61" s="6"/>
      <c r="R61" s="6">
        <v>317973033.30000001</v>
      </c>
      <c r="S61">
        <v>9.1999999999999993</v>
      </c>
      <c r="T61">
        <v>12.3</v>
      </c>
      <c r="U61">
        <v>18.2</v>
      </c>
      <c r="Y61">
        <v>28.5</v>
      </c>
      <c r="AA61">
        <v>26.9</v>
      </c>
      <c r="AB61">
        <v>0</v>
      </c>
      <c r="AC61">
        <v>0</v>
      </c>
      <c r="AG61">
        <v>0</v>
      </c>
      <c r="AI61">
        <v>0</v>
      </c>
      <c r="AJ61">
        <v>0</v>
      </c>
      <c r="AK61">
        <v>0</v>
      </c>
      <c r="AL61" t="s">
        <v>343</v>
      </c>
    </row>
    <row r="62" spans="1:38" x14ac:dyDescent="0.25">
      <c r="A62" t="s">
        <v>120</v>
      </c>
      <c r="B62" t="s">
        <v>424</v>
      </c>
      <c r="C62" t="s">
        <v>28</v>
      </c>
      <c r="D62">
        <v>48</v>
      </c>
      <c r="E62">
        <v>73</v>
      </c>
      <c r="F62">
        <v>9.9999999999999995E-8</v>
      </c>
      <c r="G62">
        <v>0</v>
      </c>
      <c r="H62">
        <v>5000</v>
      </c>
      <c r="I62">
        <v>5000</v>
      </c>
      <c r="J62" s="6">
        <v>286669635.89999998</v>
      </c>
      <c r="K62" s="6">
        <v>288270524.60000002</v>
      </c>
      <c r="L62" s="6">
        <v>288324244.60000002</v>
      </c>
      <c r="M62" s="6"/>
      <c r="N62" s="6"/>
      <c r="O62" s="6"/>
      <c r="P62" s="6">
        <v>288324244.60000002</v>
      </c>
      <c r="Q62" s="6"/>
      <c r="R62" s="6">
        <v>288270524.60000002</v>
      </c>
      <c r="S62">
        <v>9.4</v>
      </c>
      <c r="T62">
        <v>14.1</v>
      </c>
      <c r="U62">
        <v>18.399999999999999</v>
      </c>
      <c r="Y62">
        <v>39.4</v>
      </c>
      <c r="AA62">
        <v>27.6</v>
      </c>
      <c r="AB62">
        <v>0</v>
      </c>
      <c r="AC62">
        <v>0</v>
      </c>
      <c r="AG62">
        <v>0</v>
      </c>
      <c r="AI62">
        <v>0</v>
      </c>
      <c r="AJ62">
        <v>0</v>
      </c>
      <c r="AK62">
        <v>0</v>
      </c>
      <c r="AL62" t="s">
        <v>343</v>
      </c>
    </row>
    <row r="63" spans="1:38" x14ac:dyDescent="0.25">
      <c r="A63" t="s">
        <v>120</v>
      </c>
      <c r="B63" t="s">
        <v>425</v>
      </c>
      <c r="C63" t="s">
        <v>30</v>
      </c>
      <c r="D63">
        <v>48</v>
      </c>
      <c r="E63">
        <v>73</v>
      </c>
      <c r="F63">
        <v>9.9999999999999995E-8</v>
      </c>
      <c r="G63">
        <v>0</v>
      </c>
      <c r="H63">
        <v>5000</v>
      </c>
      <c r="I63">
        <v>5000</v>
      </c>
      <c r="J63" s="6">
        <v>298525778.69999999</v>
      </c>
      <c r="K63" s="6">
        <v>299907113.39999998</v>
      </c>
      <c r="L63" s="6">
        <v>299907113.39999998</v>
      </c>
      <c r="M63" s="6"/>
      <c r="N63" s="6"/>
      <c r="O63" s="6"/>
      <c r="P63" s="6">
        <v>299907113.39999998</v>
      </c>
      <c r="Q63" s="6"/>
      <c r="R63" s="6">
        <v>299907113.39999998</v>
      </c>
      <c r="S63">
        <v>10.1</v>
      </c>
      <c r="T63">
        <v>19</v>
      </c>
      <c r="U63">
        <v>21.2</v>
      </c>
      <c r="Y63">
        <v>32.200000000000003</v>
      </c>
      <c r="AA63">
        <v>30.5</v>
      </c>
      <c r="AB63">
        <v>0</v>
      </c>
      <c r="AC63">
        <v>0</v>
      </c>
      <c r="AG63">
        <v>0</v>
      </c>
      <c r="AI63">
        <v>0</v>
      </c>
      <c r="AJ63">
        <v>0</v>
      </c>
      <c r="AK63">
        <v>0</v>
      </c>
      <c r="AL63" t="s">
        <v>343</v>
      </c>
    </row>
    <row r="64" spans="1:38" x14ac:dyDescent="0.25">
      <c r="A64" t="s">
        <v>120</v>
      </c>
      <c r="B64" t="s">
        <v>426</v>
      </c>
      <c r="C64" t="s">
        <v>32</v>
      </c>
      <c r="D64">
        <v>48</v>
      </c>
      <c r="E64">
        <v>73</v>
      </c>
      <c r="F64">
        <v>9.9999999999999995E-8</v>
      </c>
      <c r="G64">
        <v>0</v>
      </c>
      <c r="H64">
        <v>5000</v>
      </c>
      <c r="I64">
        <v>5000</v>
      </c>
      <c r="J64" s="6">
        <v>274633487.10000002</v>
      </c>
      <c r="K64" s="6">
        <v>275384881</v>
      </c>
      <c r="L64" s="6">
        <v>275760205.10000002</v>
      </c>
      <c r="M64" s="6"/>
      <c r="N64" s="6"/>
      <c r="O64" s="6"/>
      <c r="P64" s="6">
        <v>275760205.10000002</v>
      </c>
      <c r="Q64" s="6"/>
      <c r="R64" s="6">
        <v>275760205.10000002</v>
      </c>
      <c r="S64">
        <v>9</v>
      </c>
      <c r="T64">
        <v>17.399999999999999</v>
      </c>
      <c r="U64">
        <v>17.8</v>
      </c>
      <c r="Y64">
        <v>27.9</v>
      </c>
      <c r="AA64">
        <v>26</v>
      </c>
      <c r="AB64">
        <v>0</v>
      </c>
      <c r="AC64">
        <v>0</v>
      </c>
      <c r="AG64">
        <v>0</v>
      </c>
      <c r="AI64">
        <v>0</v>
      </c>
      <c r="AJ64">
        <v>0</v>
      </c>
      <c r="AK64">
        <v>0</v>
      </c>
      <c r="AL64" t="s">
        <v>343</v>
      </c>
    </row>
    <row r="65" spans="1:38" x14ac:dyDescent="0.25">
      <c r="A65" t="s">
        <v>120</v>
      </c>
      <c r="B65" t="s">
        <v>427</v>
      </c>
      <c r="C65" t="s">
        <v>34</v>
      </c>
      <c r="D65">
        <v>48</v>
      </c>
      <c r="E65">
        <v>73</v>
      </c>
      <c r="F65">
        <v>9.9999999999999995E-8</v>
      </c>
      <c r="G65">
        <v>0</v>
      </c>
      <c r="H65">
        <v>5000</v>
      </c>
      <c r="I65">
        <v>5000</v>
      </c>
      <c r="J65" s="6">
        <v>397509029.69999999</v>
      </c>
      <c r="K65" s="6">
        <v>397884983.19999999</v>
      </c>
      <c r="L65" s="6">
        <v>397890253.60000002</v>
      </c>
      <c r="M65" s="6"/>
      <c r="N65" s="6"/>
      <c r="O65" s="6"/>
      <c r="P65" s="6">
        <v>397885093.69999999</v>
      </c>
      <c r="Q65" s="6"/>
      <c r="R65" s="6">
        <v>397884983.19999999</v>
      </c>
      <c r="S65">
        <v>8.6</v>
      </c>
      <c r="T65">
        <v>14.8</v>
      </c>
      <c r="U65">
        <v>17.100000000000001</v>
      </c>
      <c r="Y65">
        <v>73.2</v>
      </c>
      <c r="AA65">
        <v>26.6</v>
      </c>
      <c r="AB65">
        <v>0</v>
      </c>
      <c r="AC65">
        <v>0</v>
      </c>
      <c r="AG65">
        <v>0</v>
      </c>
      <c r="AI65">
        <v>0</v>
      </c>
      <c r="AJ65">
        <v>0</v>
      </c>
      <c r="AK65">
        <v>0</v>
      </c>
      <c r="AL65" t="s">
        <v>343</v>
      </c>
    </row>
    <row r="66" spans="1:38" x14ac:dyDescent="0.25">
      <c r="A66" t="s">
        <v>120</v>
      </c>
      <c r="B66" t="s">
        <v>428</v>
      </c>
      <c r="C66" t="s">
        <v>36</v>
      </c>
      <c r="D66">
        <v>48</v>
      </c>
      <c r="E66">
        <v>73</v>
      </c>
      <c r="F66">
        <v>9.9999999999999995E-8</v>
      </c>
      <c r="G66">
        <v>0</v>
      </c>
      <c r="H66">
        <v>5000</v>
      </c>
      <c r="I66">
        <v>5000</v>
      </c>
      <c r="J66" s="6">
        <v>556086969</v>
      </c>
      <c r="K66" s="6">
        <v>556715289.20000005</v>
      </c>
      <c r="L66" s="6">
        <v>556715289.20000005</v>
      </c>
      <c r="M66" s="6"/>
      <c r="N66" s="6"/>
      <c r="O66" s="6"/>
      <c r="P66" s="6">
        <v>556715289.20000005</v>
      </c>
      <c r="Q66" s="6"/>
      <c r="R66" s="6">
        <v>556715289.20000005</v>
      </c>
      <c r="S66">
        <v>8.5</v>
      </c>
      <c r="T66">
        <v>15.1</v>
      </c>
      <c r="U66">
        <v>17.7</v>
      </c>
      <c r="Y66">
        <v>28.7</v>
      </c>
      <c r="AA66">
        <v>27.4</v>
      </c>
      <c r="AB66">
        <v>0</v>
      </c>
      <c r="AC66">
        <v>0</v>
      </c>
      <c r="AG66">
        <v>0</v>
      </c>
      <c r="AI66">
        <v>0</v>
      </c>
      <c r="AJ66">
        <v>0</v>
      </c>
      <c r="AK66">
        <v>0</v>
      </c>
      <c r="AL66" t="s">
        <v>343</v>
      </c>
    </row>
    <row r="67" spans="1:38" x14ac:dyDescent="0.25">
      <c r="A67" t="s">
        <v>120</v>
      </c>
      <c r="B67" t="s">
        <v>429</v>
      </c>
      <c r="C67" t="s">
        <v>38</v>
      </c>
      <c r="D67">
        <v>48</v>
      </c>
      <c r="E67">
        <v>73</v>
      </c>
      <c r="F67">
        <v>9.9999999999999995E-8</v>
      </c>
      <c r="G67">
        <v>0</v>
      </c>
      <c r="H67">
        <v>5000</v>
      </c>
      <c r="I67">
        <v>5000</v>
      </c>
      <c r="J67" s="6">
        <v>572641709.20000005</v>
      </c>
      <c r="K67" s="6">
        <v>574429579.89999998</v>
      </c>
      <c r="L67" s="6">
        <v>574431838.39999998</v>
      </c>
      <c r="M67" s="6"/>
      <c r="N67" s="6"/>
      <c r="O67" s="6"/>
      <c r="P67" s="6">
        <v>574431838.39999998</v>
      </c>
      <c r="Q67" s="6"/>
      <c r="R67" s="6">
        <v>574431838.39999998</v>
      </c>
      <c r="S67">
        <v>8.6</v>
      </c>
      <c r="T67">
        <v>50.8</v>
      </c>
      <c r="U67">
        <v>17.899999999999999</v>
      </c>
      <c r="Y67">
        <v>29.7</v>
      </c>
      <c r="AA67">
        <v>27.8</v>
      </c>
      <c r="AB67">
        <v>9.9999999999999995E-8</v>
      </c>
      <c r="AC67">
        <v>4.9999999999999998E-8</v>
      </c>
      <c r="AG67">
        <v>0</v>
      </c>
      <c r="AI67">
        <v>0</v>
      </c>
      <c r="AJ67">
        <v>0</v>
      </c>
      <c r="AK67">
        <v>0</v>
      </c>
      <c r="AL67" t="s">
        <v>343</v>
      </c>
    </row>
    <row r="68" spans="1:38" x14ac:dyDescent="0.25">
      <c r="A68" t="s">
        <v>120</v>
      </c>
      <c r="B68" t="s">
        <v>430</v>
      </c>
      <c r="C68" t="s">
        <v>365</v>
      </c>
      <c r="D68">
        <v>48</v>
      </c>
      <c r="E68">
        <v>73</v>
      </c>
      <c r="F68">
        <v>9.9999999999999995E-8</v>
      </c>
      <c r="G68">
        <v>0</v>
      </c>
      <c r="H68">
        <v>5000</v>
      </c>
      <c r="I68">
        <v>5000</v>
      </c>
      <c r="J68" s="6">
        <v>796355724.5</v>
      </c>
      <c r="K68" s="6">
        <v>798003187</v>
      </c>
      <c r="L68" s="6">
        <v>798003219</v>
      </c>
      <c r="M68" s="6"/>
      <c r="N68" s="6"/>
      <c r="O68" s="6"/>
      <c r="P68" s="6">
        <v>798003219</v>
      </c>
      <c r="Q68" s="6"/>
      <c r="R68" s="6">
        <v>798003219</v>
      </c>
      <c r="S68">
        <v>8.6999999999999993</v>
      </c>
      <c r="T68">
        <v>105.2</v>
      </c>
      <c r="U68">
        <v>32.200000000000003</v>
      </c>
      <c r="Y68">
        <v>51</v>
      </c>
      <c r="AA68">
        <v>48.5</v>
      </c>
      <c r="AB68">
        <v>8.9999999999999999E-8</v>
      </c>
      <c r="AC68">
        <v>4.9999999999999998E-8</v>
      </c>
      <c r="AG68">
        <v>0</v>
      </c>
      <c r="AI68">
        <v>0</v>
      </c>
      <c r="AJ68">
        <v>0</v>
      </c>
      <c r="AK68">
        <v>0</v>
      </c>
      <c r="AL68" t="s">
        <v>343</v>
      </c>
    </row>
    <row r="69" spans="1:38" x14ac:dyDescent="0.25">
      <c r="A69" t="s">
        <v>120</v>
      </c>
      <c r="B69" t="s">
        <v>431</v>
      </c>
      <c r="C69" t="s">
        <v>40</v>
      </c>
      <c r="D69">
        <v>48</v>
      </c>
      <c r="E69">
        <v>73</v>
      </c>
      <c r="F69">
        <v>9.9999999999999995E-8</v>
      </c>
      <c r="G69">
        <v>0</v>
      </c>
      <c r="H69">
        <v>5000</v>
      </c>
      <c r="I69">
        <v>5000</v>
      </c>
      <c r="J69" s="6">
        <v>400370048.5</v>
      </c>
      <c r="K69" s="6">
        <v>401079193.10000002</v>
      </c>
      <c r="L69" s="6">
        <v>401116040.80000001</v>
      </c>
      <c r="M69" s="6"/>
      <c r="N69" s="6"/>
      <c r="O69" s="6"/>
      <c r="P69" s="6">
        <v>401114261.5</v>
      </c>
      <c r="Q69" s="6"/>
      <c r="R69" s="6">
        <v>401079193.10000002</v>
      </c>
      <c r="S69">
        <v>8.6</v>
      </c>
      <c r="T69">
        <v>79.8</v>
      </c>
      <c r="U69">
        <v>18.399999999999999</v>
      </c>
      <c r="Y69">
        <v>77.099999999999994</v>
      </c>
      <c r="AA69">
        <v>29.4</v>
      </c>
      <c r="AB69">
        <v>2.9999999999999997E-8</v>
      </c>
      <c r="AC69">
        <v>0</v>
      </c>
      <c r="AG69">
        <v>0</v>
      </c>
      <c r="AI69">
        <v>0</v>
      </c>
      <c r="AJ69">
        <v>0</v>
      </c>
      <c r="AK69">
        <v>0</v>
      </c>
      <c r="AL69" t="s">
        <v>343</v>
      </c>
    </row>
    <row r="70" spans="1:38" x14ac:dyDescent="0.25">
      <c r="A70" t="s">
        <v>120</v>
      </c>
      <c r="B70" t="s">
        <v>432</v>
      </c>
      <c r="C70" t="s">
        <v>42</v>
      </c>
      <c r="D70">
        <v>48</v>
      </c>
      <c r="E70">
        <v>73</v>
      </c>
      <c r="F70">
        <v>9.9999999999999995E-8</v>
      </c>
      <c r="G70">
        <v>0</v>
      </c>
      <c r="H70">
        <v>5000</v>
      </c>
      <c r="I70">
        <v>5000</v>
      </c>
      <c r="J70" s="6">
        <v>345182361.60000002</v>
      </c>
      <c r="K70" s="6">
        <v>345497264.30000001</v>
      </c>
      <c r="L70" s="6">
        <v>345498809.10000002</v>
      </c>
      <c r="M70" s="6"/>
      <c r="N70" s="6"/>
      <c r="O70" s="6"/>
      <c r="P70" s="6">
        <v>345497264.30000001</v>
      </c>
      <c r="Q70" s="6"/>
      <c r="R70" s="6">
        <v>345497264.30000001</v>
      </c>
      <c r="S70">
        <v>9.1</v>
      </c>
      <c r="T70">
        <v>12.1</v>
      </c>
      <c r="U70">
        <v>17.899999999999999</v>
      </c>
      <c r="Y70">
        <v>68.400000000000006</v>
      </c>
      <c r="AA70">
        <v>26.4</v>
      </c>
      <c r="AB70">
        <v>0</v>
      </c>
      <c r="AC70">
        <v>0</v>
      </c>
      <c r="AG70">
        <v>0</v>
      </c>
      <c r="AI70">
        <v>0</v>
      </c>
      <c r="AJ70">
        <v>0</v>
      </c>
      <c r="AK70">
        <v>0</v>
      </c>
      <c r="AL70" t="s">
        <v>343</v>
      </c>
    </row>
    <row r="71" spans="1:38" x14ac:dyDescent="0.25">
      <c r="A71" t="s">
        <v>120</v>
      </c>
      <c r="B71" t="s">
        <v>433</v>
      </c>
      <c r="C71" t="s">
        <v>43</v>
      </c>
      <c r="D71">
        <v>48</v>
      </c>
      <c r="E71">
        <v>73</v>
      </c>
      <c r="F71">
        <v>9.9999999999999995E-8</v>
      </c>
      <c r="G71">
        <v>0</v>
      </c>
      <c r="H71">
        <v>5000</v>
      </c>
      <c r="I71">
        <v>5000</v>
      </c>
      <c r="J71" s="6">
        <v>278550128.60000002</v>
      </c>
      <c r="K71" s="6">
        <v>281352118.19999999</v>
      </c>
      <c r="L71" s="6">
        <v>281352118.19999999</v>
      </c>
      <c r="M71" s="6"/>
      <c r="N71" s="6"/>
      <c r="O71" s="6"/>
      <c r="P71" s="6">
        <v>281352118.19999999</v>
      </c>
      <c r="Q71" s="6"/>
      <c r="R71" s="6">
        <v>281352118.19999999</v>
      </c>
      <c r="S71">
        <v>9.4</v>
      </c>
      <c r="T71">
        <v>15.6</v>
      </c>
      <c r="U71">
        <v>21.1</v>
      </c>
      <c r="Y71">
        <v>31.8</v>
      </c>
      <c r="AA71">
        <v>30.3</v>
      </c>
      <c r="AB71">
        <v>0</v>
      </c>
      <c r="AC71">
        <v>0</v>
      </c>
      <c r="AG71">
        <v>0</v>
      </c>
      <c r="AI71">
        <v>0</v>
      </c>
      <c r="AJ71">
        <v>0</v>
      </c>
      <c r="AK71">
        <v>0</v>
      </c>
      <c r="AL71" t="s">
        <v>343</v>
      </c>
    </row>
    <row r="72" spans="1:38" x14ac:dyDescent="0.25">
      <c r="A72" t="s">
        <v>120</v>
      </c>
      <c r="B72" t="s">
        <v>434</v>
      </c>
      <c r="C72" t="s">
        <v>45</v>
      </c>
      <c r="D72">
        <v>48</v>
      </c>
      <c r="E72">
        <v>73</v>
      </c>
      <c r="F72">
        <v>9.9999999999999995E-8</v>
      </c>
      <c r="G72">
        <v>0</v>
      </c>
      <c r="H72">
        <v>5000</v>
      </c>
      <c r="I72">
        <v>5000</v>
      </c>
      <c r="J72" s="6">
        <v>383776813.30000001</v>
      </c>
      <c r="K72" s="6">
        <v>385680068.39999998</v>
      </c>
      <c r="L72" s="6">
        <v>385680068.39999998</v>
      </c>
      <c r="M72" s="6"/>
      <c r="N72" s="6"/>
      <c r="O72" s="6"/>
      <c r="P72" s="6">
        <v>385680068.39999998</v>
      </c>
      <c r="Q72" s="6"/>
      <c r="R72" s="6">
        <v>385680068.39999998</v>
      </c>
      <c r="S72">
        <v>8.8000000000000007</v>
      </c>
      <c r="T72">
        <v>15.3</v>
      </c>
      <c r="U72">
        <v>17.600000000000001</v>
      </c>
      <c r="Y72">
        <v>28.1</v>
      </c>
      <c r="AA72">
        <v>26.4</v>
      </c>
      <c r="AB72">
        <v>0</v>
      </c>
      <c r="AC72">
        <v>0</v>
      </c>
      <c r="AG72">
        <v>0</v>
      </c>
      <c r="AI72">
        <v>0</v>
      </c>
      <c r="AJ72">
        <v>0</v>
      </c>
      <c r="AK72">
        <v>0</v>
      </c>
      <c r="AL72" t="s">
        <v>343</v>
      </c>
    </row>
    <row r="73" spans="1:38" x14ac:dyDescent="0.25">
      <c r="A73" t="s">
        <v>120</v>
      </c>
      <c r="B73" t="s">
        <v>435</v>
      </c>
      <c r="C73" t="s">
        <v>261</v>
      </c>
      <c r="D73">
        <v>48</v>
      </c>
      <c r="E73">
        <v>610</v>
      </c>
      <c r="F73">
        <v>9.9999999999999995E-8</v>
      </c>
      <c r="G73">
        <v>0</v>
      </c>
      <c r="H73">
        <v>5000</v>
      </c>
      <c r="I73">
        <v>5000</v>
      </c>
      <c r="J73" s="6">
        <v>8906993</v>
      </c>
      <c r="K73" s="6">
        <v>8909275.3000000007</v>
      </c>
      <c r="L73" s="6">
        <v>8910441.1999999993</v>
      </c>
      <c r="M73" s="6"/>
      <c r="N73" s="6"/>
      <c r="O73" s="6"/>
      <c r="P73" s="6">
        <v>8910431.6999999993</v>
      </c>
      <c r="Q73" s="6"/>
      <c r="R73" s="6">
        <v>8909964.6999999993</v>
      </c>
      <c r="S73">
        <v>101.1</v>
      </c>
      <c r="T73">
        <v>127.6</v>
      </c>
      <c r="U73">
        <v>167.4</v>
      </c>
      <c r="Y73">
        <v>638.20000000000005</v>
      </c>
      <c r="AA73">
        <v>266.39999999999998</v>
      </c>
      <c r="AB73">
        <v>0</v>
      </c>
      <c r="AC73">
        <v>8.0000000000000002E-8</v>
      </c>
      <c r="AD73">
        <v>0</v>
      </c>
      <c r="AE73">
        <v>0</v>
      </c>
      <c r="AG73">
        <v>0</v>
      </c>
      <c r="AH73">
        <v>0</v>
      </c>
      <c r="AI73">
        <v>2.9999999999999997E-8</v>
      </c>
      <c r="AJ73">
        <v>0</v>
      </c>
      <c r="AK73">
        <v>0</v>
      </c>
      <c r="AL73" t="s">
        <v>343</v>
      </c>
    </row>
    <row r="74" spans="1:38" x14ac:dyDescent="0.25">
      <c r="A74" t="s">
        <v>120</v>
      </c>
      <c r="B74" t="s">
        <v>436</v>
      </c>
      <c r="C74" t="s">
        <v>262</v>
      </c>
      <c r="D74">
        <v>48</v>
      </c>
      <c r="E74">
        <v>610</v>
      </c>
      <c r="F74">
        <v>9.9999999999999995E-8</v>
      </c>
      <c r="G74">
        <v>0</v>
      </c>
      <c r="H74">
        <v>5000</v>
      </c>
      <c r="I74">
        <v>5000</v>
      </c>
      <c r="J74" s="6">
        <v>8906993</v>
      </c>
      <c r="K74" s="6">
        <v>8909275.3000000007</v>
      </c>
      <c r="L74" s="6">
        <v>8910441.1999999993</v>
      </c>
      <c r="M74" s="6"/>
      <c r="N74" s="6"/>
      <c r="O74" s="6"/>
      <c r="P74" s="6">
        <v>8910431.6999999993</v>
      </c>
      <c r="Q74" s="6"/>
      <c r="R74" s="6">
        <v>8909964.6999999993</v>
      </c>
      <c r="S74">
        <v>117</v>
      </c>
      <c r="T74">
        <v>127.2</v>
      </c>
      <c r="U74">
        <v>198.3</v>
      </c>
      <c r="Y74">
        <v>663.3</v>
      </c>
      <c r="AA74">
        <v>310.5</v>
      </c>
      <c r="AB74">
        <v>9.9999999999999995E-8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343</v>
      </c>
    </row>
    <row r="75" spans="1:38" x14ac:dyDescent="0.25">
      <c r="A75" t="s">
        <v>120</v>
      </c>
      <c r="B75" t="s">
        <v>437</v>
      </c>
      <c r="C75" t="s">
        <v>396</v>
      </c>
      <c r="D75">
        <v>48</v>
      </c>
      <c r="E75">
        <v>610</v>
      </c>
      <c r="F75">
        <v>9.9999999999999995E-8</v>
      </c>
      <c r="G75">
        <v>0</v>
      </c>
      <c r="H75">
        <v>5000</v>
      </c>
      <c r="I75">
        <v>5000</v>
      </c>
      <c r="J75" s="6">
        <v>8906993</v>
      </c>
      <c r="K75" s="6">
        <v>8909275.3000000007</v>
      </c>
      <c r="L75" s="6">
        <v>8910441.1999999993</v>
      </c>
      <c r="M75" s="6"/>
      <c r="N75" s="6"/>
      <c r="O75" s="6"/>
      <c r="P75" s="6">
        <v>8910431.6999999993</v>
      </c>
      <c r="Q75" s="6"/>
      <c r="R75" s="6">
        <v>8909964.6999999993</v>
      </c>
      <c r="S75">
        <v>118.6</v>
      </c>
      <c r="T75">
        <v>140.6</v>
      </c>
      <c r="U75">
        <v>203.6</v>
      </c>
      <c r="Y75">
        <v>711.9</v>
      </c>
      <c r="AA75">
        <v>318.2</v>
      </c>
      <c r="AB75">
        <v>4.9999999999999998E-8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343</v>
      </c>
    </row>
    <row r="76" spans="1:38" x14ac:dyDescent="0.25">
      <c r="A76" t="s">
        <v>120</v>
      </c>
      <c r="B76" t="s">
        <v>438</v>
      </c>
      <c r="C76" t="s">
        <v>398</v>
      </c>
      <c r="D76">
        <v>48</v>
      </c>
      <c r="E76">
        <v>610</v>
      </c>
      <c r="F76">
        <v>9.9999999999999995E-8</v>
      </c>
      <c r="G76">
        <v>0</v>
      </c>
      <c r="H76">
        <v>5000</v>
      </c>
      <c r="I76">
        <v>5000</v>
      </c>
      <c r="J76" s="6">
        <v>8906993</v>
      </c>
      <c r="K76" s="6">
        <v>8909275.3000000007</v>
      </c>
      <c r="L76" s="6">
        <v>8910441.1999999993</v>
      </c>
      <c r="M76" s="6"/>
      <c r="N76" s="6"/>
      <c r="O76" s="6"/>
      <c r="P76" s="6">
        <v>8910431.6999999993</v>
      </c>
      <c r="Q76" s="6"/>
      <c r="R76" s="6">
        <v>8909964.6999999993</v>
      </c>
      <c r="S76">
        <v>116.8</v>
      </c>
      <c r="T76">
        <v>152.9</v>
      </c>
      <c r="U76">
        <v>201.5</v>
      </c>
      <c r="Y76">
        <v>718.2</v>
      </c>
      <c r="AA76">
        <v>317.3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343</v>
      </c>
    </row>
    <row r="77" spans="1:38" x14ac:dyDescent="0.25">
      <c r="A77" t="s">
        <v>120</v>
      </c>
      <c r="B77" t="s">
        <v>439</v>
      </c>
      <c r="C77" t="s">
        <v>400</v>
      </c>
      <c r="D77">
        <v>48</v>
      </c>
      <c r="E77">
        <v>610</v>
      </c>
      <c r="F77">
        <v>9.9999999999999995E-8</v>
      </c>
      <c r="G77">
        <v>0</v>
      </c>
      <c r="H77">
        <v>5000</v>
      </c>
      <c r="I77">
        <v>5000</v>
      </c>
      <c r="J77" s="6">
        <v>6340091.9000000004</v>
      </c>
      <c r="K77" s="6">
        <v>6340906.9000000004</v>
      </c>
      <c r="L77" s="6">
        <v>6340924.2999999998</v>
      </c>
      <c r="M77" s="6"/>
      <c r="N77" s="6"/>
      <c r="O77" s="6"/>
      <c r="P77" s="6">
        <v>6340906.9000000004</v>
      </c>
      <c r="Q77" s="6"/>
      <c r="R77" s="6">
        <v>6340906.9000000004</v>
      </c>
      <c r="S77">
        <v>104.1</v>
      </c>
      <c r="T77">
        <v>106.6</v>
      </c>
      <c r="U77">
        <v>166.8</v>
      </c>
      <c r="Y77">
        <v>657.1</v>
      </c>
      <c r="AA77">
        <v>261.60000000000002</v>
      </c>
      <c r="AB77">
        <v>0</v>
      </c>
      <c r="AC77">
        <v>7.0000000000000005E-8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343</v>
      </c>
    </row>
    <row r="78" spans="1:38" x14ac:dyDescent="0.25">
      <c r="A78" t="s">
        <v>120</v>
      </c>
      <c r="B78" t="s">
        <v>440</v>
      </c>
      <c r="C78" t="s">
        <v>402</v>
      </c>
      <c r="D78">
        <v>48</v>
      </c>
      <c r="E78">
        <v>610</v>
      </c>
      <c r="F78">
        <v>9.9999999999999995E-8</v>
      </c>
      <c r="G78">
        <v>0</v>
      </c>
      <c r="H78">
        <v>5000</v>
      </c>
      <c r="I78">
        <v>5000</v>
      </c>
      <c r="J78" s="6">
        <v>6340091.9000000004</v>
      </c>
      <c r="K78" s="6">
        <v>6340906.9000000004</v>
      </c>
      <c r="L78" s="6">
        <v>6340924.2999999998</v>
      </c>
      <c r="M78" s="6"/>
      <c r="N78" s="6"/>
      <c r="O78" s="6"/>
      <c r="P78" s="6">
        <v>6340906.9000000004</v>
      </c>
      <c r="Q78" s="6"/>
      <c r="R78" s="6">
        <v>6340906.9000000004</v>
      </c>
      <c r="S78">
        <v>113.1</v>
      </c>
      <c r="T78">
        <v>116.4</v>
      </c>
      <c r="U78">
        <v>187.7</v>
      </c>
      <c r="Y78">
        <v>701.1</v>
      </c>
      <c r="AA78">
        <v>283.39999999999998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343</v>
      </c>
    </row>
    <row r="79" spans="1:38" x14ac:dyDescent="0.25">
      <c r="A79" t="s">
        <v>120</v>
      </c>
      <c r="B79" t="s">
        <v>441</v>
      </c>
      <c r="C79" t="s">
        <v>404</v>
      </c>
      <c r="D79">
        <v>48</v>
      </c>
      <c r="E79">
        <v>610</v>
      </c>
      <c r="F79">
        <v>9.9999999999999995E-8</v>
      </c>
      <c r="G79">
        <v>0</v>
      </c>
      <c r="H79">
        <v>5000</v>
      </c>
      <c r="I79">
        <v>5000</v>
      </c>
      <c r="J79" s="6">
        <v>6340091.9000000004</v>
      </c>
      <c r="K79" s="6">
        <v>6340906.9000000004</v>
      </c>
      <c r="L79" s="6">
        <v>6340924.2999999998</v>
      </c>
      <c r="M79" s="6"/>
      <c r="N79" s="6"/>
      <c r="O79" s="6"/>
      <c r="P79" s="6">
        <v>6340906.9000000004</v>
      </c>
      <c r="Q79" s="6"/>
      <c r="R79" s="6">
        <v>6340906.9000000004</v>
      </c>
      <c r="S79">
        <v>114.7</v>
      </c>
      <c r="T79">
        <v>118.6</v>
      </c>
      <c r="U79">
        <v>191.8</v>
      </c>
      <c r="Y79">
        <v>722.6</v>
      </c>
      <c r="AA79">
        <v>294.2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F175-BE72-466B-B4C6-1A87D2052D86}">
  <dimension ref="A1:AL5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J2" s="6"/>
      <c r="K2" s="6"/>
      <c r="L2" s="6"/>
      <c r="M2" s="6"/>
      <c r="N2" s="6"/>
      <c r="O2" s="6"/>
      <c r="P2" s="6"/>
      <c r="Q2" s="6"/>
      <c r="R2" s="6"/>
    </row>
    <row r="3" spans="1:38" x14ac:dyDescent="0.25">
      <c r="J3" s="6"/>
      <c r="K3" s="6"/>
      <c r="L3" s="6"/>
      <c r="M3" s="6"/>
      <c r="N3" s="6"/>
      <c r="O3" s="6"/>
      <c r="P3" s="6"/>
      <c r="Q3" s="6"/>
      <c r="R3" s="6"/>
    </row>
    <row r="4" spans="1:38" x14ac:dyDescent="0.25">
      <c r="J4" s="6"/>
      <c r="K4" s="6"/>
      <c r="L4" s="6"/>
      <c r="M4" s="6"/>
      <c r="N4" s="6"/>
      <c r="O4" s="6"/>
      <c r="P4" s="6"/>
      <c r="Q4" s="6"/>
      <c r="R4" s="6"/>
    </row>
    <row r="5" spans="1:38" x14ac:dyDescent="0.25">
      <c r="J5" s="6"/>
      <c r="K5" s="6"/>
      <c r="L5" s="6"/>
      <c r="M5" s="6"/>
      <c r="N5" s="6"/>
      <c r="O5" s="6"/>
      <c r="P5" s="6"/>
      <c r="Q5" s="6"/>
      <c r="R5" s="6"/>
    </row>
    <row r="6" spans="1:38" x14ac:dyDescent="0.25">
      <c r="J6" s="6"/>
      <c r="K6" s="6"/>
      <c r="L6" s="6"/>
      <c r="M6" s="6"/>
      <c r="N6" s="6"/>
      <c r="O6" s="6"/>
      <c r="P6" s="6"/>
      <c r="Q6" s="6"/>
      <c r="R6" s="6"/>
    </row>
    <row r="7" spans="1:38" x14ac:dyDescent="0.25">
      <c r="J7" s="6"/>
      <c r="K7" s="6"/>
      <c r="L7" s="6"/>
      <c r="M7" s="6"/>
      <c r="N7" s="6"/>
      <c r="O7" s="6"/>
      <c r="P7" s="6"/>
      <c r="Q7" s="6"/>
      <c r="R7" s="6"/>
    </row>
    <row r="8" spans="1:38" x14ac:dyDescent="0.25">
      <c r="J8" s="6"/>
      <c r="K8" s="6"/>
      <c r="L8" s="6"/>
      <c r="M8" s="6"/>
      <c r="N8" s="6"/>
      <c r="O8" s="6"/>
      <c r="P8" s="6"/>
      <c r="Q8" s="6"/>
      <c r="R8" s="6"/>
    </row>
    <row r="9" spans="1:38" x14ac:dyDescent="0.25">
      <c r="A9" t="s">
        <v>120</v>
      </c>
      <c r="B9" t="s">
        <v>442</v>
      </c>
      <c r="C9" t="s">
        <v>406</v>
      </c>
      <c r="D9">
        <v>48</v>
      </c>
      <c r="E9">
        <v>610</v>
      </c>
      <c r="F9">
        <v>9.9999999999999995E-8</v>
      </c>
      <c r="G9">
        <v>0</v>
      </c>
      <c r="H9">
        <v>5000</v>
      </c>
      <c r="I9">
        <v>5000</v>
      </c>
      <c r="J9" s="6">
        <v>6340091.9000000004</v>
      </c>
      <c r="K9" s="6">
        <v>6340906.9000000004</v>
      </c>
      <c r="L9" s="6">
        <v>6340924.2999999998</v>
      </c>
      <c r="M9" s="6"/>
      <c r="N9" s="6"/>
      <c r="O9" s="6">
        <v>6340906.9000000004</v>
      </c>
      <c r="P9" s="6"/>
      <c r="Q9" s="6"/>
      <c r="R9" s="6">
        <v>6340906.9000000004</v>
      </c>
      <c r="S9">
        <v>116</v>
      </c>
      <c r="T9">
        <v>118</v>
      </c>
      <c r="U9">
        <v>194.1</v>
      </c>
      <c r="X9">
        <v>295.89999999999998</v>
      </c>
      <c r="AA9">
        <v>297</v>
      </c>
      <c r="AB9">
        <v>0</v>
      </c>
      <c r="AC9">
        <v>4.9999999999999998E-8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444</v>
      </c>
      <c r="C10" t="s">
        <v>408</v>
      </c>
      <c r="D10">
        <v>48</v>
      </c>
      <c r="E10">
        <v>610</v>
      </c>
      <c r="F10">
        <v>9.9999999999999995E-8</v>
      </c>
      <c r="G10">
        <v>0</v>
      </c>
      <c r="H10">
        <v>5000</v>
      </c>
      <c r="I10">
        <v>5000</v>
      </c>
      <c r="J10" s="6">
        <v>4323163</v>
      </c>
      <c r="K10" s="6">
        <v>4325034.4000000004</v>
      </c>
      <c r="L10" s="6">
        <v>4325810.7</v>
      </c>
      <c r="M10" s="6"/>
      <c r="N10" s="6"/>
      <c r="O10" s="6">
        <v>4325092</v>
      </c>
      <c r="P10" s="6"/>
      <c r="Q10" s="6"/>
      <c r="R10" s="6">
        <v>4325092</v>
      </c>
      <c r="S10">
        <v>99.9</v>
      </c>
      <c r="T10">
        <v>114.2</v>
      </c>
      <c r="U10">
        <v>163</v>
      </c>
      <c r="X10">
        <v>253.4</v>
      </c>
      <c r="AA10">
        <v>253.6</v>
      </c>
      <c r="AB10">
        <v>0</v>
      </c>
      <c r="AC10">
        <v>2E-8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448</v>
      </c>
      <c r="C11" t="s">
        <v>60</v>
      </c>
      <c r="D11">
        <v>48</v>
      </c>
      <c r="E11">
        <v>610</v>
      </c>
      <c r="F11">
        <v>9.9999999999999995E-8</v>
      </c>
      <c r="G11">
        <v>0</v>
      </c>
      <c r="H11">
        <v>5000</v>
      </c>
      <c r="I11">
        <v>5000</v>
      </c>
      <c r="J11" s="6">
        <v>4323163</v>
      </c>
      <c r="K11" s="6">
        <v>4325034.4000000004</v>
      </c>
      <c r="L11" s="6">
        <v>4325810.7</v>
      </c>
      <c r="M11" s="6"/>
      <c r="N11" s="6"/>
      <c r="O11" s="6">
        <v>4325092</v>
      </c>
      <c r="P11" s="6"/>
      <c r="Q11" s="6"/>
      <c r="R11" s="6">
        <v>4325092</v>
      </c>
      <c r="S11">
        <v>108.3</v>
      </c>
      <c r="T11">
        <v>123.6</v>
      </c>
      <c r="U11">
        <v>189.1</v>
      </c>
      <c r="X11">
        <v>282</v>
      </c>
      <c r="AA11">
        <v>286.89999999999998</v>
      </c>
      <c r="AB11">
        <v>4.9999999999999998E-8</v>
      </c>
      <c r="AC11">
        <v>7.0000000000000005E-8</v>
      </c>
      <c r="AD11">
        <v>0</v>
      </c>
      <c r="AE11">
        <v>0</v>
      </c>
      <c r="AF11">
        <v>2E-8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443</v>
      </c>
    </row>
    <row r="12" spans="1:38" x14ac:dyDescent="0.25">
      <c r="A12" t="s">
        <v>120</v>
      </c>
      <c r="B12" t="s">
        <v>449</v>
      </c>
      <c r="C12" t="s">
        <v>62</v>
      </c>
      <c r="D12">
        <v>48</v>
      </c>
      <c r="E12">
        <v>610</v>
      </c>
      <c r="F12">
        <v>9.9999999999999995E-8</v>
      </c>
      <c r="G12">
        <v>0</v>
      </c>
      <c r="H12">
        <v>5000</v>
      </c>
      <c r="I12">
        <v>5000</v>
      </c>
      <c r="J12" s="6">
        <v>4323163</v>
      </c>
      <c r="K12" s="6">
        <v>4325034.4000000004</v>
      </c>
      <c r="L12" s="6">
        <v>4325810.7</v>
      </c>
      <c r="M12" s="6"/>
      <c r="N12" s="6"/>
      <c r="O12" s="6">
        <v>4325092</v>
      </c>
      <c r="P12" s="6"/>
      <c r="Q12" s="6"/>
      <c r="R12" s="6">
        <v>4325092</v>
      </c>
      <c r="S12">
        <v>117.7</v>
      </c>
      <c r="T12">
        <v>124.6</v>
      </c>
      <c r="U12">
        <v>200.8</v>
      </c>
      <c r="X12">
        <v>292.3</v>
      </c>
      <c r="AA12">
        <v>296.8</v>
      </c>
      <c r="AB12">
        <v>0</v>
      </c>
      <c r="AC12">
        <v>8.9999999999999999E-8</v>
      </c>
      <c r="AD12">
        <v>0</v>
      </c>
      <c r="AE12">
        <v>0</v>
      </c>
      <c r="AF12">
        <v>2E-8</v>
      </c>
      <c r="AG12">
        <v>0</v>
      </c>
      <c r="AH12">
        <v>0</v>
      </c>
      <c r="AI12">
        <v>2E-8</v>
      </c>
      <c r="AJ12">
        <v>0</v>
      </c>
      <c r="AK12">
        <v>0</v>
      </c>
      <c r="AL12" t="s">
        <v>443</v>
      </c>
    </row>
    <row r="13" spans="1:38" x14ac:dyDescent="0.25">
      <c r="A13" t="s">
        <v>120</v>
      </c>
      <c r="B13" t="s">
        <v>450</v>
      </c>
      <c r="C13" t="s">
        <v>63</v>
      </c>
      <c r="D13">
        <v>48</v>
      </c>
      <c r="E13">
        <v>610</v>
      </c>
      <c r="F13">
        <v>9.9999999999999995E-8</v>
      </c>
      <c r="G13">
        <v>0</v>
      </c>
      <c r="H13">
        <v>5000</v>
      </c>
      <c r="I13">
        <v>5000</v>
      </c>
      <c r="J13" s="6">
        <v>4323163</v>
      </c>
      <c r="K13" s="6">
        <v>4325034.4000000004</v>
      </c>
      <c r="L13" s="6">
        <v>4325810.7</v>
      </c>
      <c r="M13" s="6"/>
      <c r="N13" s="6"/>
      <c r="O13" s="6">
        <v>4325092</v>
      </c>
      <c r="P13" s="6"/>
      <c r="Q13" s="6"/>
      <c r="R13" s="6">
        <v>4325092</v>
      </c>
      <c r="S13">
        <v>118</v>
      </c>
      <c r="T13">
        <v>142.6</v>
      </c>
      <c r="U13">
        <v>201.8</v>
      </c>
      <c r="X13">
        <v>296.8</v>
      </c>
      <c r="AA13">
        <v>298.89999999999998</v>
      </c>
      <c r="AB13">
        <v>7.0000000000000005E-8</v>
      </c>
      <c r="AC13">
        <v>1E-8</v>
      </c>
      <c r="AD13">
        <v>0</v>
      </c>
      <c r="AE13">
        <v>0</v>
      </c>
      <c r="AF13">
        <v>2.9999999999999997E-8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443</v>
      </c>
    </row>
    <row r="14" spans="1:38" x14ac:dyDescent="0.25">
      <c r="A14" t="s">
        <v>120</v>
      </c>
      <c r="B14" t="s">
        <v>451</v>
      </c>
      <c r="C14" t="s">
        <v>64</v>
      </c>
      <c r="D14">
        <v>48</v>
      </c>
      <c r="E14">
        <v>610</v>
      </c>
      <c r="F14">
        <v>9.9999999999999995E-8</v>
      </c>
      <c r="G14">
        <v>0</v>
      </c>
      <c r="H14">
        <v>5000</v>
      </c>
      <c r="I14">
        <v>5000</v>
      </c>
      <c r="J14" s="6">
        <v>7075921.2000000002</v>
      </c>
      <c r="K14" s="6">
        <v>7078435.4000000004</v>
      </c>
      <c r="L14" s="6">
        <v>7078848.0999999996</v>
      </c>
      <c r="M14" s="6"/>
      <c r="N14" s="6"/>
      <c r="O14" s="6">
        <v>7078610</v>
      </c>
      <c r="P14" s="6"/>
      <c r="Q14" s="6"/>
      <c r="R14" s="6">
        <v>7078610</v>
      </c>
      <c r="S14">
        <v>103</v>
      </c>
      <c r="T14">
        <v>140.80000000000001</v>
      </c>
      <c r="U14">
        <v>170.3</v>
      </c>
      <c r="X14">
        <v>273.3</v>
      </c>
      <c r="AA14">
        <v>270.5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443</v>
      </c>
    </row>
    <row r="15" spans="1:38" x14ac:dyDescent="0.25">
      <c r="A15" t="s">
        <v>120</v>
      </c>
      <c r="B15" t="s">
        <v>452</v>
      </c>
      <c r="C15" t="s">
        <v>65</v>
      </c>
      <c r="D15">
        <v>48</v>
      </c>
      <c r="E15">
        <v>610</v>
      </c>
      <c r="F15">
        <v>9.9999999999999995E-8</v>
      </c>
      <c r="G15">
        <v>0</v>
      </c>
      <c r="H15">
        <v>5000</v>
      </c>
      <c r="I15">
        <v>5000</v>
      </c>
      <c r="J15" s="6">
        <v>7075921.2000000002</v>
      </c>
      <c r="K15" s="6">
        <v>7078435.4000000004</v>
      </c>
      <c r="L15" s="6">
        <v>7078848.0999999996</v>
      </c>
      <c r="M15" s="6"/>
      <c r="N15" s="6"/>
      <c r="O15" s="6">
        <v>7078610</v>
      </c>
      <c r="P15" s="6"/>
      <c r="Q15" s="6"/>
      <c r="R15" s="6">
        <v>7078610</v>
      </c>
      <c r="S15">
        <v>108.3</v>
      </c>
      <c r="T15">
        <v>151.5</v>
      </c>
      <c r="U15">
        <v>191.4</v>
      </c>
      <c r="X15">
        <v>291.89999999999998</v>
      </c>
      <c r="AA15">
        <v>302.39999999999998</v>
      </c>
      <c r="AB15">
        <v>4.9999999999999998E-8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443</v>
      </c>
    </row>
    <row r="16" spans="1:38" x14ac:dyDescent="0.25">
      <c r="A16" t="s">
        <v>120</v>
      </c>
      <c r="B16" t="s">
        <v>453</v>
      </c>
      <c r="C16" t="s">
        <v>70</v>
      </c>
      <c r="D16">
        <v>48</v>
      </c>
      <c r="E16">
        <v>610</v>
      </c>
      <c r="F16">
        <v>9.9999999999999995E-8</v>
      </c>
      <c r="G16">
        <v>0</v>
      </c>
      <c r="H16">
        <v>5000</v>
      </c>
      <c r="I16">
        <v>5000</v>
      </c>
      <c r="J16" s="6">
        <v>7075921.2000000002</v>
      </c>
      <c r="K16" s="6">
        <v>7078435.4000000004</v>
      </c>
      <c r="L16" s="6">
        <v>7078848.0999999996</v>
      </c>
      <c r="M16" s="6"/>
      <c r="N16" s="6"/>
      <c r="O16" s="6">
        <v>7078719.0999999996</v>
      </c>
      <c r="P16" s="6"/>
      <c r="Q16" s="6"/>
      <c r="R16" s="6">
        <v>7078719.0999999996</v>
      </c>
      <c r="S16">
        <v>118.8</v>
      </c>
      <c r="T16">
        <v>151.5</v>
      </c>
      <c r="U16">
        <v>208</v>
      </c>
      <c r="X16">
        <v>310.5</v>
      </c>
      <c r="AA16">
        <v>326.10000000000002</v>
      </c>
      <c r="AB16">
        <v>8.0000000000000002E-8</v>
      </c>
      <c r="AC16">
        <v>8.9999999999999999E-8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443</v>
      </c>
    </row>
    <row r="17" spans="1:38" x14ac:dyDescent="0.25">
      <c r="A17" t="s">
        <v>120</v>
      </c>
      <c r="B17" t="s">
        <v>454</v>
      </c>
      <c r="C17" t="s">
        <v>72</v>
      </c>
      <c r="D17">
        <v>48</v>
      </c>
      <c r="E17">
        <v>610</v>
      </c>
      <c r="F17">
        <v>9.9999999999999995E-8</v>
      </c>
      <c r="G17">
        <v>0</v>
      </c>
      <c r="H17">
        <v>5000</v>
      </c>
      <c r="I17">
        <v>5000</v>
      </c>
      <c r="J17" s="6">
        <v>7075921.2000000002</v>
      </c>
      <c r="K17" s="6">
        <v>7078435.4000000004</v>
      </c>
      <c r="L17" s="6">
        <v>7078848.0999999996</v>
      </c>
      <c r="M17" s="6"/>
      <c r="N17" s="6"/>
      <c r="O17" s="6">
        <v>7078610</v>
      </c>
      <c r="P17" s="6"/>
      <c r="Q17" s="6"/>
      <c r="R17" s="6">
        <v>7078610</v>
      </c>
      <c r="S17">
        <v>117.3</v>
      </c>
      <c r="T17">
        <v>173.5</v>
      </c>
      <c r="U17">
        <v>205.8</v>
      </c>
      <c r="X17">
        <v>309.10000000000002</v>
      </c>
      <c r="AA17">
        <v>321.8</v>
      </c>
      <c r="AB17">
        <v>9.9999999999999995E-8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443</v>
      </c>
    </row>
    <row r="18" spans="1:38" x14ac:dyDescent="0.25">
      <c r="A18" t="s">
        <v>120</v>
      </c>
      <c r="B18" t="s">
        <v>455</v>
      </c>
      <c r="C18" t="s">
        <v>74</v>
      </c>
      <c r="D18">
        <v>48</v>
      </c>
      <c r="E18">
        <v>610</v>
      </c>
      <c r="F18">
        <v>9.9999999999999995E-8</v>
      </c>
      <c r="G18">
        <v>0</v>
      </c>
      <c r="H18">
        <v>5000</v>
      </c>
      <c r="I18">
        <v>5000</v>
      </c>
      <c r="J18" s="6">
        <v>15934371.199999999</v>
      </c>
      <c r="K18" s="6">
        <v>15934925.1</v>
      </c>
      <c r="L18" s="6">
        <v>15934983.9</v>
      </c>
      <c r="M18" s="6"/>
      <c r="N18" s="6"/>
      <c r="O18" s="6">
        <v>15934941.699999999</v>
      </c>
      <c r="P18" s="6"/>
      <c r="Q18" s="6"/>
      <c r="R18" s="6">
        <v>15934941.699999999</v>
      </c>
      <c r="S18">
        <v>107</v>
      </c>
      <c r="T18">
        <v>156.4</v>
      </c>
      <c r="U18">
        <v>170.8</v>
      </c>
      <c r="X18">
        <v>260.89999999999998</v>
      </c>
      <c r="AA18">
        <v>265.10000000000002</v>
      </c>
      <c r="AB18">
        <v>8.9999999999999999E-8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443</v>
      </c>
    </row>
    <row r="19" spans="1:38" x14ac:dyDescent="0.25">
      <c r="A19" t="s">
        <v>120</v>
      </c>
      <c r="B19" t="s">
        <v>456</v>
      </c>
      <c r="C19" t="s">
        <v>76</v>
      </c>
      <c r="D19">
        <v>48</v>
      </c>
      <c r="E19">
        <v>610</v>
      </c>
      <c r="F19">
        <v>9.9999999999999995E-8</v>
      </c>
      <c r="G19">
        <v>0</v>
      </c>
      <c r="H19">
        <v>5000</v>
      </c>
      <c r="I19">
        <v>5000</v>
      </c>
      <c r="J19" s="6">
        <v>15934379.300000001</v>
      </c>
      <c r="K19" s="6">
        <v>15934939.1</v>
      </c>
      <c r="L19" s="6">
        <v>15934997.9</v>
      </c>
      <c r="M19" s="6"/>
      <c r="N19" s="6"/>
      <c r="O19" s="6">
        <v>15934955.6</v>
      </c>
      <c r="P19" s="6"/>
      <c r="Q19" s="6"/>
      <c r="R19" s="6">
        <v>15934955.6</v>
      </c>
      <c r="S19">
        <v>134.69999999999999</v>
      </c>
      <c r="T19">
        <v>152.6</v>
      </c>
      <c r="U19">
        <v>211.1</v>
      </c>
      <c r="X19">
        <v>315.2</v>
      </c>
      <c r="AA19">
        <v>317.5</v>
      </c>
      <c r="AB19">
        <v>2E-8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443</v>
      </c>
    </row>
    <row r="20" spans="1:38" x14ac:dyDescent="0.25">
      <c r="A20" t="s">
        <v>120</v>
      </c>
      <c r="B20" t="s">
        <v>457</v>
      </c>
      <c r="C20" t="s">
        <v>78</v>
      </c>
      <c r="D20">
        <v>48</v>
      </c>
      <c r="E20">
        <v>610</v>
      </c>
      <c r="F20" s="24">
        <v>9.9999999999999995E-8</v>
      </c>
      <c r="G20">
        <v>0</v>
      </c>
      <c r="H20">
        <v>5000</v>
      </c>
      <c r="I20">
        <v>5000</v>
      </c>
      <c r="J20">
        <v>15941458.6</v>
      </c>
      <c r="K20">
        <v>15942643.4</v>
      </c>
      <c r="L20">
        <v>15947038</v>
      </c>
      <c r="O20">
        <v>15943676.800000001</v>
      </c>
      <c r="R20">
        <v>15943676.800000001</v>
      </c>
      <c r="S20">
        <v>152.19999999999999</v>
      </c>
      <c r="T20" s="26">
        <v>5064.2</v>
      </c>
      <c r="U20">
        <v>236.8</v>
      </c>
      <c r="X20">
        <v>1365.7</v>
      </c>
      <c r="AA20">
        <v>2035.7</v>
      </c>
      <c r="AB20" s="26">
        <v>2.2399999999999999E-5</v>
      </c>
      <c r="AC20">
        <v>0</v>
      </c>
      <c r="AD20">
        <v>0</v>
      </c>
      <c r="AE20">
        <v>0</v>
      </c>
      <c r="AF20">
        <v>5.9999999999999995E-8</v>
      </c>
      <c r="AG20">
        <v>0</v>
      </c>
      <c r="AH20">
        <v>0</v>
      </c>
      <c r="AI20">
        <v>8.9999999999999999E-8</v>
      </c>
      <c r="AJ20">
        <v>0</v>
      </c>
      <c r="AK20">
        <v>0</v>
      </c>
      <c r="AL20" t="s">
        <v>443</v>
      </c>
    </row>
    <row r="21" spans="1:38" x14ac:dyDescent="0.25">
      <c r="A21" t="s">
        <v>120</v>
      </c>
      <c r="B21" t="s">
        <v>458</v>
      </c>
      <c r="C21" t="s">
        <v>80</v>
      </c>
      <c r="D21">
        <v>48</v>
      </c>
      <c r="E21">
        <v>610</v>
      </c>
      <c r="F21" s="24">
        <v>9.9999999999999995E-8</v>
      </c>
      <c r="G21">
        <v>0</v>
      </c>
      <c r="H21">
        <v>5000</v>
      </c>
      <c r="I21">
        <v>5000</v>
      </c>
      <c r="J21">
        <v>15964299.4</v>
      </c>
      <c r="K21">
        <v>15966703.9</v>
      </c>
      <c r="L21">
        <v>15970490.800000001</v>
      </c>
      <c r="O21">
        <v>15968185</v>
      </c>
      <c r="R21">
        <v>15968185</v>
      </c>
      <c r="S21">
        <v>143.5</v>
      </c>
      <c r="T21" s="26">
        <v>5060.7</v>
      </c>
      <c r="U21">
        <v>267.60000000000002</v>
      </c>
      <c r="X21">
        <v>1741.5</v>
      </c>
      <c r="AA21">
        <v>1954.8</v>
      </c>
      <c r="AB21" s="26">
        <v>6.6699999999999995E-5</v>
      </c>
      <c r="AC21">
        <v>9.9999999999999995E-8</v>
      </c>
      <c r="AD21">
        <v>0</v>
      </c>
      <c r="AE21">
        <v>0</v>
      </c>
      <c r="AF21">
        <v>8.9999999999999999E-8</v>
      </c>
      <c r="AG21">
        <v>0</v>
      </c>
      <c r="AH21">
        <v>0</v>
      </c>
      <c r="AI21">
        <v>8.9999999999999999E-8</v>
      </c>
      <c r="AJ21">
        <v>0</v>
      </c>
      <c r="AK21">
        <v>0</v>
      </c>
      <c r="AL21" t="s">
        <v>443</v>
      </c>
    </row>
    <row r="43" spans="6:8" x14ac:dyDescent="0.25">
      <c r="F43">
        <v>1</v>
      </c>
      <c r="G43">
        <v>150</v>
      </c>
    </row>
    <row r="44" spans="6:8" x14ac:dyDescent="0.25">
      <c r="F44">
        <v>2</v>
      </c>
      <c r="G44">
        <f>G43+$H$44</f>
        <v>177.72727273000001</v>
      </c>
      <c r="H44">
        <v>27.727272729999999</v>
      </c>
    </row>
    <row r="45" spans="6:8" x14ac:dyDescent="0.25">
      <c r="F45">
        <v>3</v>
      </c>
      <c r="G45">
        <f t="shared" ref="G45:G53" si="0">G44+$H$44</f>
        <v>205.45454546000002</v>
      </c>
    </row>
    <row r="46" spans="6:8" x14ac:dyDescent="0.25">
      <c r="F46">
        <v>4</v>
      </c>
      <c r="G46">
        <f t="shared" si="0"/>
        <v>233.18181819000003</v>
      </c>
    </row>
    <row r="47" spans="6:8" x14ac:dyDescent="0.25">
      <c r="F47">
        <v>5</v>
      </c>
      <c r="G47">
        <f t="shared" si="0"/>
        <v>260.90909092000004</v>
      </c>
    </row>
    <row r="48" spans="6:8" x14ac:dyDescent="0.25">
      <c r="F48">
        <v>6</v>
      </c>
      <c r="G48">
        <f t="shared" si="0"/>
        <v>288.63636365000002</v>
      </c>
    </row>
    <row r="49" spans="6:7" x14ac:dyDescent="0.25">
      <c r="F49">
        <v>7</v>
      </c>
      <c r="G49">
        <f t="shared" si="0"/>
        <v>316.36363638</v>
      </c>
    </row>
    <row r="50" spans="6:7" x14ac:dyDescent="0.25">
      <c r="F50">
        <v>8</v>
      </c>
      <c r="G50">
        <f t="shared" si="0"/>
        <v>344.09090910999998</v>
      </c>
    </row>
    <row r="51" spans="6:7" x14ac:dyDescent="0.25">
      <c r="F51">
        <v>9</v>
      </c>
      <c r="G51">
        <f t="shared" si="0"/>
        <v>371.81818183999997</v>
      </c>
    </row>
    <row r="52" spans="6:7" x14ac:dyDescent="0.25">
      <c r="F52">
        <v>10</v>
      </c>
      <c r="G52">
        <f t="shared" si="0"/>
        <v>399.54545456999995</v>
      </c>
    </row>
    <row r="53" spans="6:7" x14ac:dyDescent="0.25">
      <c r="F53">
        <v>11</v>
      </c>
      <c r="G53">
        <f t="shared" si="0"/>
        <v>427.27272729999993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3A75-EFAB-4925-8656-CE3A45E95A0E}">
  <dimension ref="A1:AL30"/>
  <sheetViews>
    <sheetView workbookViewId="0">
      <selection activeCell="J23" sqref="J23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5" width="4" bestFit="1" customWidth="1"/>
    <col min="6" max="6" width="10" bestFit="1" customWidth="1"/>
    <col min="7" max="7" width="8" bestFit="1" customWidth="1"/>
    <col min="8" max="9" width="11" bestFit="1" customWidth="1"/>
    <col min="10" max="12" width="13.5703125" bestFit="1" customWidth="1"/>
    <col min="13" max="13" width="7.85546875" bestFit="1" customWidth="1"/>
    <col min="14" max="14" width="3.5703125" bestFit="1" customWidth="1"/>
    <col min="15" max="15" width="11.570312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459</v>
      </c>
      <c r="C2" t="s">
        <v>460</v>
      </c>
      <c r="D2">
        <v>168</v>
      </c>
      <c r="E2">
        <v>28</v>
      </c>
      <c r="F2" s="24">
        <v>1.0000000000000001E-5</v>
      </c>
      <c r="G2">
        <v>0</v>
      </c>
      <c r="H2">
        <v>3600</v>
      </c>
      <c r="I2">
        <v>3600</v>
      </c>
      <c r="J2">
        <v>24999421.600000001</v>
      </c>
      <c r="K2">
        <v>25051126.800000001</v>
      </c>
      <c r="L2">
        <v>25057206.300000001</v>
      </c>
      <c r="O2">
        <v>25052535.100000001</v>
      </c>
      <c r="P2">
        <v>25055122.899999999</v>
      </c>
      <c r="S2">
        <v>20.5</v>
      </c>
      <c r="T2">
        <v>3943.8</v>
      </c>
      <c r="U2">
        <v>3638.1</v>
      </c>
      <c r="V2">
        <v>0</v>
      </c>
      <c r="W2">
        <v>0</v>
      </c>
      <c r="X2">
        <v>3681.9</v>
      </c>
      <c r="Y2">
        <v>3977.4</v>
      </c>
      <c r="Z2">
        <v>0</v>
      </c>
      <c r="AA2">
        <v>0</v>
      </c>
      <c r="AB2">
        <v>8.6452999999999996E-4</v>
      </c>
      <c r="AC2">
        <v>2.7212999999999998E-4</v>
      </c>
      <c r="AD2">
        <v>0</v>
      </c>
      <c r="AE2">
        <v>0</v>
      </c>
      <c r="AF2" s="24">
        <v>4.33E-6</v>
      </c>
      <c r="AG2" s="24">
        <v>9.9299999999999998E-6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120</v>
      </c>
      <c r="B3" t="s">
        <v>461</v>
      </c>
      <c r="C3" t="s">
        <v>462</v>
      </c>
      <c r="D3">
        <v>168</v>
      </c>
      <c r="E3">
        <v>35</v>
      </c>
      <c r="F3" s="24">
        <v>1.0000000000000001E-5</v>
      </c>
      <c r="G3">
        <v>0</v>
      </c>
      <c r="H3">
        <v>3600</v>
      </c>
      <c r="I3">
        <v>3600</v>
      </c>
      <c r="J3">
        <v>34249718.700000003</v>
      </c>
      <c r="K3">
        <v>34478069.5</v>
      </c>
      <c r="L3">
        <v>34504177.100000001</v>
      </c>
      <c r="O3">
        <v>34494477.100000001</v>
      </c>
      <c r="P3">
        <v>34494477.100000001</v>
      </c>
      <c r="S3">
        <v>29.2</v>
      </c>
      <c r="T3">
        <v>3764.9</v>
      </c>
      <c r="U3">
        <v>1049.3</v>
      </c>
      <c r="V3">
        <v>0</v>
      </c>
      <c r="W3">
        <v>0</v>
      </c>
      <c r="X3">
        <v>1086.8</v>
      </c>
      <c r="Y3">
        <v>1175.7</v>
      </c>
      <c r="Z3">
        <v>0</v>
      </c>
      <c r="AA3">
        <v>0</v>
      </c>
      <c r="AB3">
        <v>4.9779000000000002E-4</v>
      </c>
      <c r="AC3">
        <v>1.0645E-4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120</v>
      </c>
      <c r="B4" t="s">
        <v>463</v>
      </c>
      <c r="C4" t="s">
        <v>464</v>
      </c>
      <c r="D4">
        <v>168</v>
      </c>
      <c r="E4">
        <v>44</v>
      </c>
      <c r="F4" s="24">
        <v>1.0000000000000001E-5</v>
      </c>
      <c r="G4">
        <v>0</v>
      </c>
      <c r="H4">
        <v>3600</v>
      </c>
      <c r="I4">
        <v>3600</v>
      </c>
      <c r="J4">
        <v>33813757.899999999</v>
      </c>
      <c r="K4">
        <v>33844019.5</v>
      </c>
      <c r="L4">
        <v>33865258.5</v>
      </c>
      <c r="O4">
        <v>33860356.5</v>
      </c>
      <c r="P4">
        <v>33862240.5</v>
      </c>
      <c r="S4">
        <v>37.6</v>
      </c>
      <c r="T4">
        <v>3634.8</v>
      </c>
      <c r="U4">
        <v>1063.3</v>
      </c>
      <c r="V4">
        <v>0</v>
      </c>
      <c r="W4">
        <v>0</v>
      </c>
      <c r="X4">
        <v>1126.5</v>
      </c>
      <c r="Y4">
        <v>1467.1</v>
      </c>
      <c r="Z4">
        <v>0</v>
      </c>
      <c r="AA4">
        <v>0</v>
      </c>
      <c r="AB4">
        <v>2.8604999999999999E-4</v>
      </c>
      <c r="AC4">
        <v>1.0535999999999999E-4</v>
      </c>
      <c r="AD4">
        <v>0</v>
      </c>
      <c r="AE4">
        <v>0</v>
      </c>
      <c r="AF4" s="24">
        <v>9.7499999999999998E-6</v>
      </c>
      <c r="AG4" s="24">
        <v>9.9699999999999994E-6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120</v>
      </c>
      <c r="B5" t="s">
        <v>465</v>
      </c>
      <c r="C5" t="s">
        <v>466</v>
      </c>
      <c r="D5">
        <v>168</v>
      </c>
      <c r="E5">
        <v>45</v>
      </c>
      <c r="F5" s="24">
        <v>1.0000000000000001E-5</v>
      </c>
      <c r="G5">
        <v>0</v>
      </c>
      <c r="H5">
        <v>3600</v>
      </c>
      <c r="I5">
        <v>3600</v>
      </c>
      <c r="J5">
        <v>31638663.5</v>
      </c>
      <c r="K5">
        <v>31663141.100000001</v>
      </c>
      <c r="L5">
        <v>31670040.199999999</v>
      </c>
      <c r="O5">
        <v>31669018.199999999</v>
      </c>
      <c r="P5">
        <v>31669018.199999999</v>
      </c>
      <c r="S5">
        <v>35.4</v>
      </c>
      <c r="T5">
        <v>3634.5</v>
      </c>
      <c r="U5">
        <v>1065</v>
      </c>
      <c r="V5">
        <v>0</v>
      </c>
      <c r="W5">
        <v>0</v>
      </c>
      <c r="X5">
        <v>1239.9000000000001</v>
      </c>
      <c r="Y5">
        <v>1589.7</v>
      </c>
      <c r="Z5">
        <v>0</v>
      </c>
      <c r="AA5">
        <v>0</v>
      </c>
      <c r="AB5">
        <v>2.6494000000000002E-4</v>
      </c>
      <c r="AC5">
        <v>1.3452000000000001E-4</v>
      </c>
      <c r="AD5">
        <v>0</v>
      </c>
      <c r="AE5">
        <v>0</v>
      </c>
      <c r="AF5" s="24">
        <v>9.9899999999999992E-6</v>
      </c>
      <c r="AG5" s="24">
        <v>9.9899999999999992E-6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120</v>
      </c>
      <c r="B6" t="s">
        <v>467</v>
      </c>
      <c r="C6" t="s">
        <v>468</v>
      </c>
      <c r="D6">
        <v>168</v>
      </c>
      <c r="E6">
        <v>49</v>
      </c>
      <c r="F6" s="24">
        <v>1.0000000000000001E-5</v>
      </c>
      <c r="G6">
        <v>0</v>
      </c>
      <c r="H6">
        <v>3600</v>
      </c>
      <c r="I6">
        <v>3600</v>
      </c>
      <c r="J6">
        <v>35614009.899999999</v>
      </c>
      <c r="K6">
        <v>35638944.5</v>
      </c>
      <c r="L6">
        <v>35684295.200000003</v>
      </c>
      <c r="O6">
        <v>35674595.200000003</v>
      </c>
      <c r="P6">
        <v>35674595.200000003</v>
      </c>
      <c r="S6">
        <v>39.700000000000003</v>
      </c>
      <c r="T6">
        <v>3635.6</v>
      </c>
      <c r="U6">
        <v>1074.5</v>
      </c>
      <c r="V6">
        <v>0</v>
      </c>
      <c r="W6">
        <v>0</v>
      </c>
      <c r="X6">
        <v>1124.5</v>
      </c>
      <c r="Y6">
        <v>1246.7</v>
      </c>
      <c r="Z6">
        <v>0</v>
      </c>
      <c r="AA6">
        <v>0</v>
      </c>
      <c r="AB6">
        <v>1.5935E-4</v>
      </c>
      <c r="AC6">
        <v>1.2306E-4</v>
      </c>
      <c r="AD6">
        <v>0</v>
      </c>
      <c r="AE6">
        <v>0</v>
      </c>
      <c r="AF6">
        <v>0</v>
      </c>
      <c r="AG6" s="24">
        <v>5.3000000000000001E-7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120</v>
      </c>
      <c r="B7" t="s">
        <v>469</v>
      </c>
      <c r="C7" t="s">
        <v>470</v>
      </c>
      <c r="D7">
        <v>168</v>
      </c>
      <c r="E7">
        <v>50</v>
      </c>
      <c r="F7" s="24">
        <v>1.0000000000000001E-5</v>
      </c>
      <c r="G7">
        <v>0</v>
      </c>
      <c r="H7">
        <v>3600</v>
      </c>
      <c r="I7">
        <v>3600</v>
      </c>
      <c r="J7">
        <v>29078403.600000001</v>
      </c>
      <c r="K7">
        <v>29102255.800000001</v>
      </c>
      <c r="L7">
        <v>29104819.100000001</v>
      </c>
      <c r="O7">
        <v>29103053.100000001</v>
      </c>
      <c r="P7">
        <v>29103614.399999999</v>
      </c>
      <c r="S7">
        <v>40.799999999999997</v>
      </c>
      <c r="T7">
        <v>3632</v>
      </c>
      <c r="U7">
        <v>1069.9000000000001</v>
      </c>
      <c r="V7">
        <v>0</v>
      </c>
      <c r="W7">
        <v>0</v>
      </c>
      <c r="X7">
        <v>3861.6</v>
      </c>
      <c r="Y7">
        <v>6697.6</v>
      </c>
      <c r="Z7">
        <v>0</v>
      </c>
      <c r="AA7">
        <v>0</v>
      </c>
      <c r="AB7">
        <v>3.5553000000000001E-4</v>
      </c>
      <c r="AC7" s="24">
        <v>7.7869999999999998E-5</v>
      </c>
      <c r="AD7">
        <v>0</v>
      </c>
      <c r="AE7">
        <v>0</v>
      </c>
      <c r="AF7" s="24">
        <v>1.0000000000000001E-5</v>
      </c>
      <c r="AG7" s="24">
        <v>1.1060000000000001E-5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120</v>
      </c>
      <c r="B8" t="s">
        <v>471</v>
      </c>
      <c r="C8" t="s">
        <v>472</v>
      </c>
      <c r="D8">
        <v>168</v>
      </c>
      <c r="E8">
        <v>51</v>
      </c>
      <c r="F8" s="24">
        <v>1.0000000000000001E-5</v>
      </c>
      <c r="G8">
        <v>0</v>
      </c>
      <c r="H8">
        <v>3600</v>
      </c>
      <c r="I8">
        <v>3600</v>
      </c>
      <c r="J8">
        <v>38497572.299999997</v>
      </c>
      <c r="K8">
        <v>38536314</v>
      </c>
      <c r="L8">
        <v>38543445</v>
      </c>
      <c r="O8">
        <v>38539027.899999999</v>
      </c>
      <c r="P8">
        <v>38539027.899999999</v>
      </c>
      <c r="S8">
        <v>41.5</v>
      </c>
      <c r="T8">
        <v>3746.7</v>
      </c>
      <c r="U8">
        <v>1074.3</v>
      </c>
      <c r="V8">
        <v>0</v>
      </c>
      <c r="W8">
        <v>0</v>
      </c>
      <c r="X8">
        <v>1175.2</v>
      </c>
      <c r="Y8">
        <v>1335.6</v>
      </c>
      <c r="Z8">
        <v>0</v>
      </c>
      <c r="AA8">
        <v>0</v>
      </c>
      <c r="AB8">
        <v>4.4955E-4</v>
      </c>
      <c r="AC8">
        <v>1.7087E-4</v>
      </c>
      <c r="AD8">
        <v>0</v>
      </c>
      <c r="AE8">
        <v>0</v>
      </c>
      <c r="AF8" s="24">
        <v>8.9400000000000008E-6</v>
      </c>
      <c r="AG8" s="24">
        <v>9.7100000000000002E-6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120</v>
      </c>
      <c r="B9" t="s">
        <v>473</v>
      </c>
      <c r="C9" t="s">
        <v>474</v>
      </c>
      <c r="D9">
        <v>168</v>
      </c>
      <c r="E9">
        <v>51</v>
      </c>
      <c r="F9" s="24">
        <v>1.0000000000000001E-5</v>
      </c>
      <c r="G9">
        <v>0</v>
      </c>
      <c r="H9">
        <v>3600</v>
      </c>
      <c r="I9">
        <v>3600</v>
      </c>
      <c r="J9">
        <v>34213171.200000003</v>
      </c>
      <c r="K9">
        <v>34233665.100000001</v>
      </c>
      <c r="L9">
        <v>34252652.100000001</v>
      </c>
      <c r="O9">
        <v>34247496.200000003</v>
      </c>
      <c r="P9">
        <v>34247496.200000003</v>
      </c>
      <c r="S9">
        <v>42.5</v>
      </c>
      <c r="T9">
        <v>3633.1</v>
      </c>
      <c r="U9">
        <v>1073.0999999999999</v>
      </c>
      <c r="V9">
        <v>0</v>
      </c>
      <c r="W9">
        <v>0</v>
      </c>
      <c r="X9">
        <v>1313.3</v>
      </c>
      <c r="Y9">
        <v>1769.9</v>
      </c>
      <c r="Z9">
        <v>0</v>
      </c>
      <c r="AA9">
        <v>0</v>
      </c>
      <c r="AB9">
        <v>1.9589999999999999E-4</v>
      </c>
      <c r="AC9">
        <v>1.4370999999999999E-4</v>
      </c>
      <c r="AD9">
        <v>0</v>
      </c>
      <c r="AE9">
        <v>0</v>
      </c>
      <c r="AF9" s="24">
        <v>8.8699999999999998E-6</v>
      </c>
      <c r="AG9" s="24">
        <v>9.9599999999999995E-6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475</v>
      </c>
      <c r="C10" t="s">
        <v>476</v>
      </c>
      <c r="D10">
        <v>168</v>
      </c>
      <c r="E10">
        <v>52</v>
      </c>
      <c r="F10" s="24">
        <v>1.0000000000000001E-5</v>
      </c>
      <c r="G10">
        <v>0</v>
      </c>
      <c r="H10">
        <v>3600</v>
      </c>
      <c r="I10">
        <v>3600</v>
      </c>
      <c r="J10">
        <v>37195211.299999997</v>
      </c>
      <c r="K10">
        <v>37221183.299999997</v>
      </c>
      <c r="L10">
        <v>37275425.799999997</v>
      </c>
      <c r="O10">
        <v>37269215.200000003</v>
      </c>
      <c r="P10">
        <v>37269275.399999999</v>
      </c>
      <c r="S10">
        <v>42.6</v>
      </c>
      <c r="T10">
        <v>3838.6</v>
      </c>
      <c r="U10">
        <v>1075.7</v>
      </c>
      <c r="V10">
        <v>0</v>
      </c>
      <c r="W10">
        <v>0</v>
      </c>
      <c r="X10">
        <v>1151.5999999999999</v>
      </c>
      <c r="Y10">
        <v>1331.7</v>
      </c>
      <c r="Z10">
        <v>0</v>
      </c>
      <c r="AA10">
        <v>0</v>
      </c>
      <c r="AB10">
        <v>2.1053000000000001E-4</v>
      </c>
      <c r="AC10">
        <v>1.6395E-4</v>
      </c>
      <c r="AD10">
        <v>0</v>
      </c>
      <c r="AE10">
        <v>0</v>
      </c>
      <c r="AF10" s="24">
        <v>8.7800000000000006E-6</v>
      </c>
      <c r="AG10" s="24">
        <v>7.3100000000000003E-6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477</v>
      </c>
      <c r="C11" t="s">
        <v>478</v>
      </c>
      <c r="D11">
        <v>168</v>
      </c>
      <c r="E11">
        <v>54</v>
      </c>
      <c r="F11" s="24">
        <v>1.0000000000000001E-5</v>
      </c>
      <c r="G11">
        <v>0</v>
      </c>
      <c r="H11">
        <v>3600</v>
      </c>
      <c r="I11">
        <v>3600</v>
      </c>
      <c r="J11">
        <v>33555860</v>
      </c>
      <c r="K11">
        <v>33576006.799999997</v>
      </c>
      <c r="L11">
        <v>33589377.100000001</v>
      </c>
      <c r="O11">
        <v>33585053.100000001</v>
      </c>
      <c r="P11">
        <v>33585053.100000001</v>
      </c>
      <c r="S11">
        <v>45.4</v>
      </c>
      <c r="T11">
        <v>4035.6</v>
      </c>
      <c r="U11">
        <v>1077.2</v>
      </c>
      <c r="V11">
        <v>0</v>
      </c>
      <c r="W11">
        <v>0</v>
      </c>
      <c r="X11">
        <v>1152.5999999999999</v>
      </c>
      <c r="Y11">
        <v>1361.2</v>
      </c>
      <c r="Z11">
        <v>0</v>
      </c>
      <c r="AA11">
        <v>0</v>
      </c>
      <c r="AB11">
        <v>2.9331000000000002E-4</v>
      </c>
      <c r="AC11">
        <v>1.6794999999999999E-4</v>
      </c>
      <c r="AD11">
        <v>0</v>
      </c>
      <c r="AE11">
        <v>0</v>
      </c>
      <c r="AF11" s="24">
        <v>6.4999999999999996E-6</v>
      </c>
      <c r="AG11" s="24"/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120</v>
      </c>
      <c r="B12" t="s">
        <v>481</v>
      </c>
      <c r="C12" t="s">
        <v>478</v>
      </c>
      <c r="D12">
        <v>168</v>
      </c>
      <c r="E12">
        <v>54</v>
      </c>
      <c r="F12" s="24">
        <v>1.0000000000000001E-5</v>
      </c>
      <c r="G12">
        <v>0</v>
      </c>
      <c r="H12">
        <v>3600</v>
      </c>
      <c r="I12">
        <v>3600</v>
      </c>
      <c r="J12">
        <v>33555860</v>
      </c>
      <c r="K12">
        <v>33576006.799999997</v>
      </c>
      <c r="P12">
        <v>33577934.600000001</v>
      </c>
      <c r="S12">
        <v>45.5</v>
      </c>
      <c r="T12">
        <v>4035.6</v>
      </c>
      <c r="U12">
        <v>1077.2</v>
      </c>
      <c r="Y12">
        <v>1508.5</v>
      </c>
      <c r="AA12">
        <v>1180.7</v>
      </c>
      <c r="AB12">
        <v>2.9331000000000002E-4</v>
      </c>
      <c r="AC12">
        <v>1.6375E-4</v>
      </c>
      <c r="AD12">
        <v>0</v>
      </c>
      <c r="AE12">
        <v>0</v>
      </c>
      <c r="AG12" s="24">
        <v>1.0000000000000001E-5</v>
      </c>
      <c r="AI12" s="24">
        <v>2.4600000000000002E-6</v>
      </c>
      <c r="AK12">
        <v>0</v>
      </c>
    </row>
    <row r="13" spans="1:38" x14ac:dyDescent="0.25">
      <c r="A13" t="s">
        <v>120</v>
      </c>
      <c r="B13" t="s">
        <v>492</v>
      </c>
      <c r="C13" t="s">
        <v>478</v>
      </c>
      <c r="D13">
        <v>168</v>
      </c>
      <c r="E13">
        <v>54</v>
      </c>
      <c r="F13" s="24">
        <v>1.0000000000000001E-5</v>
      </c>
      <c r="G13">
        <v>0</v>
      </c>
      <c r="H13">
        <v>3600</v>
      </c>
      <c r="I13">
        <v>3600</v>
      </c>
      <c r="J13">
        <v>33555860</v>
      </c>
      <c r="K13">
        <v>33576006.799999997</v>
      </c>
      <c r="P13">
        <v>33575618.5</v>
      </c>
      <c r="S13">
        <v>111.3</v>
      </c>
      <c r="T13">
        <v>4035.6</v>
      </c>
      <c r="U13">
        <v>1185.5</v>
      </c>
      <c r="Y13">
        <v>24133.200000000001</v>
      </c>
      <c r="AB13">
        <v>2.9331000000000002E-4</v>
      </c>
      <c r="AC13">
        <v>1.7678E-4</v>
      </c>
      <c r="AD13">
        <v>0</v>
      </c>
      <c r="AE13">
        <v>0</v>
      </c>
      <c r="AF13">
        <v>0</v>
      </c>
      <c r="AG13" s="24">
        <v>2.756E-5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120</v>
      </c>
      <c r="B14" t="s">
        <v>479</v>
      </c>
      <c r="C14" t="s">
        <v>480</v>
      </c>
      <c r="D14">
        <v>168</v>
      </c>
      <c r="E14">
        <v>132</v>
      </c>
      <c r="F14">
        <v>1.0000000000000001E-5</v>
      </c>
      <c r="G14">
        <v>0</v>
      </c>
      <c r="H14">
        <v>3600</v>
      </c>
      <c r="I14">
        <v>3600</v>
      </c>
      <c r="J14" s="6">
        <v>102725895.3</v>
      </c>
      <c r="K14" s="6">
        <v>102821861.2</v>
      </c>
      <c r="L14" s="6">
        <v>102811450.5</v>
      </c>
      <c r="M14" s="6"/>
      <c r="N14" s="6"/>
      <c r="O14" s="6">
        <v>102806567.5</v>
      </c>
      <c r="P14" s="6">
        <v>102806148.8</v>
      </c>
      <c r="Q14" s="6"/>
      <c r="R14" s="6"/>
      <c r="S14">
        <v>127.6</v>
      </c>
      <c r="T14">
        <v>3686</v>
      </c>
      <c r="U14">
        <v>1204.7</v>
      </c>
      <c r="X14">
        <v>3508</v>
      </c>
      <c r="Y14">
        <v>6660.6</v>
      </c>
      <c r="AB14">
        <v>5.1594E-4</v>
      </c>
      <c r="AC14">
        <v>2.2023999999999999E-4</v>
      </c>
      <c r="AD14">
        <v>0</v>
      </c>
      <c r="AE14">
        <v>0</v>
      </c>
      <c r="AF14">
        <v>9.9799999999999993E-6</v>
      </c>
      <c r="AG14">
        <v>9.55E-6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J15" s="6"/>
      <c r="K15" s="6"/>
      <c r="L15" s="6"/>
      <c r="M15" s="6"/>
      <c r="N15" s="6"/>
      <c r="O15" s="6"/>
      <c r="P15" s="6"/>
      <c r="Q15" s="6"/>
      <c r="R15" s="6"/>
    </row>
    <row r="16" spans="1:38" x14ac:dyDescent="0.25">
      <c r="J16" s="6"/>
      <c r="K16" s="6"/>
      <c r="L16" s="6"/>
      <c r="M16" s="6"/>
      <c r="N16" s="6"/>
      <c r="O16" s="6"/>
      <c r="P16" s="6"/>
      <c r="Q16" s="6"/>
      <c r="R16" s="6"/>
    </row>
    <row r="17" spans="6:18" x14ac:dyDescent="0.25">
      <c r="L17" s="6"/>
      <c r="M17" s="6"/>
      <c r="N17" s="6"/>
      <c r="O17" s="6"/>
      <c r="P17" s="6"/>
      <c r="Q17" s="6"/>
      <c r="R17" s="6"/>
    </row>
    <row r="18" spans="6:18" x14ac:dyDescent="0.25">
      <c r="K18" s="6"/>
      <c r="L18" s="6"/>
      <c r="M18" s="6"/>
      <c r="N18" s="6"/>
      <c r="O18" s="6"/>
      <c r="P18" s="6"/>
      <c r="Q18" s="6"/>
      <c r="R18" s="6"/>
    </row>
    <row r="19" spans="6:18" x14ac:dyDescent="0.25">
      <c r="F19" s="24"/>
    </row>
    <row r="20" spans="6:18" x14ac:dyDescent="0.25">
      <c r="F20" s="24"/>
    </row>
    <row r="30" spans="6:18" x14ac:dyDescent="0.25">
      <c r="J30" s="6"/>
    </row>
  </sheetData>
  <phoneticPr fontId="1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1A-E8C0-455E-84B2-37917F58A113}">
  <dimension ref="A1:H47"/>
  <sheetViews>
    <sheetView topLeftCell="A4" workbookViewId="0">
      <selection activeCell="G43" sqref="G43:G45"/>
    </sheetView>
  </sheetViews>
  <sheetFormatPr baseColWidth="10" defaultRowHeight="15" x14ac:dyDescent="0.25"/>
  <cols>
    <col min="1" max="1" width="12.7109375" customWidth="1"/>
    <col min="2" max="2" width="20" bestFit="1" customWidth="1"/>
  </cols>
  <sheetData>
    <row r="1" spans="1:7" x14ac:dyDescent="0.25">
      <c r="A1" t="s">
        <v>497</v>
      </c>
      <c r="B1" t="s">
        <v>515</v>
      </c>
      <c r="C1" t="s">
        <v>516</v>
      </c>
      <c r="E1" t="s">
        <v>512</v>
      </c>
      <c r="F1" t="s">
        <v>516</v>
      </c>
      <c r="G1" t="s">
        <v>525</v>
      </c>
    </row>
    <row r="2" spans="1:7" x14ac:dyDescent="0.25">
      <c r="A2" s="6">
        <v>536.32682514190606</v>
      </c>
      <c r="B2" s="6">
        <v>25060870.634223599</v>
      </c>
      <c r="C2" s="6"/>
    </row>
    <row r="3" spans="1:7" x14ac:dyDescent="0.25">
      <c r="A3" s="6">
        <v>1051.5</v>
      </c>
      <c r="B3" s="6">
        <v>25053547.671610799</v>
      </c>
      <c r="C3" s="6"/>
    </row>
    <row r="4" spans="1:7" x14ac:dyDescent="0.25">
      <c r="A4" s="6">
        <v>1570</v>
      </c>
      <c r="B4" s="6">
        <v>25052514.688010201</v>
      </c>
      <c r="C4" s="6"/>
    </row>
    <row r="5" spans="1:7" x14ac:dyDescent="0.25">
      <c r="A5" s="6">
        <v>2087.1999999999998</v>
      </c>
      <c r="B5" s="6">
        <v>25051940.704411499</v>
      </c>
      <c r="C5" s="6"/>
    </row>
    <row r="6" spans="1:7" x14ac:dyDescent="0.25">
      <c r="A6" s="6">
        <v>2604.3000000000002</v>
      </c>
      <c r="B6" s="6">
        <v>25051407.720810201</v>
      </c>
      <c r="C6" s="6"/>
    </row>
    <row r="7" spans="1:7" x14ac:dyDescent="0.25">
      <c r="A7" s="6">
        <v>3121.9</v>
      </c>
      <c r="B7" s="6">
        <v>25050874.7372103</v>
      </c>
      <c r="C7" s="6"/>
    </row>
    <row r="8" spans="1:7" x14ac:dyDescent="0.25">
      <c r="A8" s="6">
        <v>3639.6</v>
      </c>
      <c r="B8" s="6">
        <v>25050874.737209301</v>
      </c>
      <c r="C8" s="6"/>
    </row>
    <row r="9" spans="1:7" x14ac:dyDescent="0.25">
      <c r="A9" s="6">
        <v>4157.2</v>
      </c>
      <c r="B9" s="6">
        <v>25050874.737209301</v>
      </c>
      <c r="C9" s="6"/>
    </row>
    <row r="10" spans="1:7" x14ac:dyDescent="0.25">
      <c r="A10" s="6">
        <v>4674.8</v>
      </c>
      <c r="B10" s="6">
        <v>25050324.737209301</v>
      </c>
      <c r="C10" s="6"/>
    </row>
    <row r="11" spans="1:7" x14ac:dyDescent="0.25">
      <c r="A11" s="6">
        <v>5192.5</v>
      </c>
      <c r="B11" s="6">
        <v>25050324.737209499</v>
      </c>
      <c r="C11" s="6"/>
    </row>
    <row r="12" spans="1:7" x14ac:dyDescent="0.25">
      <c r="A12" s="6">
        <v>5710.1</v>
      </c>
      <c r="B12" s="6">
        <v>25050324.737209398</v>
      </c>
      <c r="C12" s="6"/>
    </row>
    <row r="13" spans="1:7" x14ac:dyDescent="0.25">
      <c r="A13" s="6">
        <v>6227.9</v>
      </c>
      <c r="B13" s="6">
        <v>25050324.737209398</v>
      </c>
      <c r="C13" s="6"/>
    </row>
    <row r="14" spans="1:7" x14ac:dyDescent="0.25">
      <c r="A14" s="6">
        <v>60.37</v>
      </c>
      <c r="B14" s="6"/>
      <c r="C14" s="6">
        <v>25073600</v>
      </c>
    </row>
    <row r="15" spans="1:7" x14ac:dyDescent="0.25">
      <c r="A15" s="6">
        <v>300</v>
      </c>
      <c r="B15" s="6"/>
      <c r="C15" s="6">
        <v>25055600</v>
      </c>
    </row>
    <row r="16" spans="1:7" x14ac:dyDescent="0.25">
      <c r="A16" s="6">
        <v>770.59</v>
      </c>
      <c r="B16" s="6"/>
      <c r="C16" s="6">
        <v>25054200</v>
      </c>
    </row>
    <row r="17" spans="1:7" x14ac:dyDescent="0.25">
      <c r="A17" s="6">
        <v>840.35</v>
      </c>
      <c r="B17" s="6"/>
      <c r="C17" s="6">
        <v>25054000</v>
      </c>
    </row>
    <row r="18" spans="1:7" x14ac:dyDescent="0.25">
      <c r="A18" s="6">
        <v>1315.06</v>
      </c>
      <c r="B18" s="6"/>
      <c r="C18" s="6">
        <v>25052100</v>
      </c>
    </row>
    <row r="19" spans="1:7" x14ac:dyDescent="0.25">
      <c r="A19" s="6">
        <v>1542.42</v>
      </c>
      <c r="B19" s="6"/>
      <c r="C19" s="6">
        <v>25051600</v>
      </c>
    </row>
    <row r="20" spans="1:7" x14ac:dyDescent="0.25">
      <c r="A20" s="6">
        <v>2968.91</v>
      </c>
      <c r="B20" s="6"/>
      <c r="C20" s="6">
        <v>25051200</v>
      </c>
    </row>
    <row r="21" spans="1:7" x14ac:dyDescent="0.25">
      <c r="A21" s="6">
        <v>3806.62</v>
      </c>
      <c r="B21" s="6"/>
      <c r="C21" s="6">
        <v>25050800</v>
      </c>
    </row>
    <row r="22" spans="1:7" x14ac:dyDescent="0.25">
      <c r="A22" s="6">
        <v>4592.1499999999996</v>
      </c>
      <c r="B22" s="6"/>
      <c r="C22" s="6">
        <v>25050700</v>
      </c>
    </row>
    <row r="23" spans="1:7" x14ac:dyDescent="0.25">
      <c r="A23" s="6">
        <v>4944.8100000000004</v>
      </c>
      <c r="B23" s="6"/>
      <c r="C23" s="6">
        <v>25050667.451000001</v>
      </c>
    </row>
    <row r="24" spans="1:7" x14ac:dyDescent="0.25">
      <c r="A24" s="6">
        <v>1535.57637143135</v>
      </c>
      <c r="D24">
        <v>25056961.0944422</v>
      </c>
    </row>
    <row r="25" spans="1:7" x14ac:dyDescent="0.25">
      <c r="A25">
        <v>3053.8</v>
      </c>
      <c r="D25">
        <v>25053434.634242199</v>
      </c>
    </row>
    <row r="26" spans="1:7" x14ac:dyDescent="0.25">
      <c r="A26">
        <v>4571.3999999999996</v>
      </c>
      <c r="D26">
        <v>25053170.671608899</v>
      </c>
    </row>
    <row r="27" spans="1:7" x14ac:dyDescent="0.25">
      <c r="A27">
        <v>6089.5</v>
      </c>
      <c r="D27">
        <v>25052844.1515291</v>
      </c>
    </row>
    <row r="28" spans="1:7" x14ac:dyDescent="0.25">
      <c r="A28">
        <v>1536.6</v>
      </c>
      <c r="E28">
        <v>25060141</v>
      </c>
    </row>
    <row r="29" spans="1:7" x14ac:dyDescent="0.25">
      <c r="A29">
        <v>6013.6</v>
      </c>
      <c r="F29">
        <v>25051929.5</v>
      </c>
    </row>
    <row r="30" spans="1:7" x14ac:dyDescent="0.25">
      <c r="A30">
        <v>1070.23376917839</v>
      </c>
      <c r="G30">
        <v>25056961.094441898</v>
      </c>
    </row>
    <row r="31" spans="1:7" x14ac:dyDescent="0.25">
      <c r="A31">
        <v>2088.8000000000002</v>
      </c>
      <c r="G31">
        <v>25053393.634240899</v>
      </c>
    </row>
    <row r="32" spans="1:7" x14ac:dyDescent="0.25">
      <c r="A32">
        <v>3106.6</v>
      </c>
      <c r="G32">
        <v>25053007.1141617</v>
      </c>
    </row>
    <row r="33" spans="1:8" x14ac:dyDescent="0.25">
      <c r="A33">
        <v>4124.8</v>
      </c>
      <c r="G33">
        <v>25052620.5940818</v>
      </c>
    </row>
    <row r="34" spans="1:8" x14ac:dyDescent="0.25">
      <c r="A34">
        <v>5145</v>
      </c>
      <c r="G34">
        <v>25052157.963953901</v>
      </c>
    </row>
    <row r="35" spans="1:8" x14ac:dyDescent="0.25">
      <c r="A35">
        <v>6163.9</v>
      </c>
      <c r="G35">
        <v>25051771.443874002</v>
      </c>
    </row>
    <row r="36" spans="1:8" x14ac:dyDescent="0.25">
      <c r="A36">
        <v>4000</v>
      </c>
      <c r="H36">
        <v>25050300</v>
      </c>
    </row>
    <row r="38" spans="1:8" x14ac:dyDescent="0.25">
      <c r="E38" s="24"/>
    </row>
    <row r="39" spans="1:8" x14ac:dyDescent="0.25">
      <c r="E39" s="24"/>
    </row>
    <row r="40" spans="1:8" x14ac:dyDescent="0.25">
      <c r="E40" s="24"/>
    </row>
    <row r="41" spans="1:8" x14ac:dyDescent="0.25">
      <c r="E41" s="24"/>
    </row>
    <row r="42" spans="1:8" x14ac:dyDescent="0.25">
      <c r="E42" s="24"/>
    </row>
    <row r="43" spans="1:8" x14ac:dyDescent="0.25">
      <c r="E43" s="24"/>
    </row>
    <row r="44" spans="1:8" x14ac:dyDescent="0.25">
      <c r="E44" s="24"/>
    </row>
    <row r="45" spans="1:8" x14ac:dyDescent="0.25">
      <c r="E45" s="24"/>
    </row>
    <row r="46" spans="1:8" x14ac:dyDescent="0.25">
      <c r="E46" s="24"/>
    </row>
    <row r="47" spans="1:8" x14ac:dyDescent="0.25">
      <c r="E47" s="24"/>
    </row>
  </sheetData>
  <phoneticPr fontId="1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1DD-B33C-4541-89AF-34122442BF06}">
  <dimension ref="A1:U68"/>
  <sheetViews>
    <sheetView topLeftCell="A3" zoomScaleNormal="100" workbookViewId="0">
      <selection activeCell="Q52" sqref="Q52"/>
    </sheetView>
  </sheetViews>
  <sheetFormatPr baseColWidth="10" defaultColWidth="12.28515625" defaultRowHeight="15" x14ac:dyDescent="0.25"/>
  <cols>
    <col min="1" max="1" width="2.28515625" customWidth="1"/>
    <col min="2" max="2" width="7.5703125" bestFit="1" customWidth="1"/>
    <col min="3" max="3" width="12.5703125" bestFit="1" customWidth="1"/>
    <col min="4" max="4" width="14" bestFit="1" customWidth="1"/>
    <col min="5" max="9" width="12.5703125" bestFit="1" customWidth="1"/>
    <col min="10" max="10" width="12.140625" bestFit="1" customWidth="1"/>
    <col min="11" max="11" width="12" bestFit="1" customWidth="1"/>
    <col min="12" max="12" width="11.5703125" bestFit="1" customWidth="1"/>
    <col min="14" max="14" width="17.85546875" bestFit="1" customWidth="1"/>
    <col min="15" max="15" width="18.28515625" bestFit="1" customWidth="1"/>
    <col min="17" max="17" width="12.5703125" bestFit="1" customWidth="1"/>
  </cols>
  <sheetData>
    <row r="1" spans="2:16" x14ac:dyDescent="0.25"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530</v>
      </c>
      <c r="K1" t="s">
        <v>530</v>
      </c>
      <c r="N1" t="s">
        <v>536</v>
      </c>
      <c r="O1" s="8" t="s">
        <v>517</v>
      </c>
    </row>
    <row r="2" spans="2:16" x14ac:dyDescent="0.25">
      <c r="D2" t="s">
        <v>522</v>
      </c>
      <c r="E2" t="s">
        <v>523</v>
      </c>
      <c r="F2" t="s">
        <v>522</v>
      </c>
      <c r="G2" s="6" t="s">
        <v>522</v>
      </c>
      <c r="H2" s="6" t="s">
        <v>523</v>
      </c>
      <c r="I2" s="6" t="s">
        <v>523</v>
      </c>
      <c r="J2" t="s">
        <v>523</v>
      </c>
      <c r="K2" t="s">
        <v>523</v>
      </c>
      <c r="L2" t="s">
        <v>531</v>
      </c>
      <c r="N2" t="s">
        <v>523</v>
      </c>
      <c r="O2" t="s">
        <v>523</v>
      </c>
    </row>
    <row r="3" spans="2:16" x14ac:dyDescent="0.25">
      <c r="D3" t="s">
        <v>520</v>
      </c>
      <c r="E3" t="s">
        <v>521</v>
      </c>
      <c r="F3" t="s">
        <v>520</v>
      </c>
      <c r="G3" s="6" t="s">
        <v>520</v>
      </c>
      <c r="H3" s="6" t="s">
        <v>520</v>
      </c>
      <c r="I3" s="6" t="s">
        <v>520</v>
      </c>
      <c r="J3" t="s">
        <v>520</v>
      </c>
      <c r="K3" t="s">
        <v>520</v>
      </c>
      <c r="L3" t="s">
        <v>520</v>
      </c>
      <c r="N3" t="s">
        <v>520</v>
      </c>
      <c r="O3" t="s">
        <v>520</v>
      </c>
    </row>
    <row r="4" spans="2:16" x14ac:dyDescent="0.25">
      <c r="G4" s="6"/>
      <c r="H4" s="6"/>
      <c r="I4" s="6"/>
      <c r="K4" t="s">
        <v>533</v>
      </c>
      <c r="N4" t="s">
        <v>533</v>
      </c>
    </row>
    <row r="5" spans="2:16" x14ac:dyDescent="0.25">
      <c r="O5" s="8" t="s">
        <v>538</v>
      </c>
      <c r="P5" t="s">
        <v>539</v>
      </c>
    </row>
    <row r="6" spans="2:16" s="38" customFormat="1" ht="45" x14ac:dyDescent="0.25">
      <c r="B6" s="38" t="s">
        <v>497</v>
      </c>
      <c r="C6" s="38" t="s">
        <v>516</v>
      </c>
      <c r="D6" s="38" t="s">
        <v>528</v>
      </c>
      <c r="E6" s="38" t="s">
        <v>519</v>
      </c>
      <c r="F6" s="6" t="s">
        <v>529</v>
      </c>
      <c r="G6" s="41" t="s">
        <v>527</v>
      </c>
      <c r="H6" s="40" t="s">
        <v>512</v>
      </c>
      <c r="I6" s="6" t="s">
        <v>519</v>
      </c>
      <c r="J6" s="6" t="s">
        <v>526</v>
      </c>
      <c r="K6" s="39" t="s">
        <v>534</v>
      </c>
      <c r="L6" s="6" t="s">
        <v>537</v>
      </c>
      <c r="M6" s="41" t="s">
        <v>532</v>
      </c>
      <c r="N6" s="10" t="s">
        <v>535</v>
      </c>
    </row>
    <row r="7" spans="2:16" x14ac:dyDescent="0.25">
      <c r="B7" s="6">
        <v>2359.7199999999998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6" x14ac:dyDescent="0.25">
      <c r="B8" s="6">
        <v>2658.99</v>
      </c>
      <c r="C8" s="6">
        <v>198802000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6" x14ac:dyDescent="0.25">
      <c r="B9" s="6">
        <v>2894.96</v>
      </c>
      <c r="C9" s="6">
        <v>198802000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6" x14ac:dyDescent="0.25">
      <c r="B10" s="6">
        <v>3236.76</v>
      </c>
      <c r="C10" s="6">
        <v>198794000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6" x14ac:dyDescent="0.25">
      <c r="B11" s="6">
        <v>3532.2</v>
      </c>
      <c r="C11" s="6">
        <v>198779520.59999999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6" x14ac:dyDescent="0.25">
      <c r="B12" s="6">
        <v>663.68827438354401</v>
      </c>
      <c r="C12" s="6"/>
      <c r="D12" s="6">
        <v>198786220.71468401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6" x14ac:dyDescent="0.25">
      <c r="B13" s="6">
        <v>1235.3</v>
      </c>
      <c r="C13" s="6"/>
      <c r="D13" s="6"/>
      <c r="E13" s="6">
        <v>198786885.30000001</v>
      </c>
      <c r="F13" s="6"/>
      <c r="G13" s="6"/>
      <c r="H13" s="6"/>
      <c r="I13" s="6"/>
      <c r="J13" s="6"/>
      <c r="K13" s="6"/>
      <c r="L13" s="6"/>
      <c r="M13" s="6"/>
      <c r="N13" s="6"/>
    </row>
    <row r="14" spans="2:16" x14ac:dyDescent="0.25">
      <c r="B14" s="6">
        <v>1909.21</v>
      </c>
      <c r="C14" s="6"/>
      <c r="D14" s="6"/>
      <c r="E14" s="6">
        <v>198784835.59999999</v>
      </c>
      <c r="F14" s="6"/>
      <c r="G14" s="6"/>
      <c r="H14" s="6"/>
      <c r="I14" s="6"/>
      <c r="J14" s="6"/>
      <c r="K14" s="6"/>
      <c r="L14" s="6"/>
      <c r="M14" s="6"/>
      <c r="N14" s="6"/>
    </row>
    <row r="15" spans="2:16" x14ac:dyDescent="0.25">
      <c r="B15" s="6">
        <v>2583.12</v>
      </c>
      <c r="C15" s="6"/>
      <c r="D15" s="6"/>
      <c r="E15" s="6">
        <v>198784835.59999999</v>
      </c>
      <c r="F15" s="6"/>
      <c r="G15" s="6"/>
      <c r="H15" s="6"/>
      <c r="I15" s="6"/>
      <c r="J15" s="6"/>
      <c r="K15" s="6"/>
      <c r="L15" s="6"/>
      <c r="M15" s="6"/>
      <c r="N15" s="6"/>
    </row>
    <row r="16" spans="2:16" x14ac:dyDescent="0.25">
      <c r="B16" s="6">
        <v>1315.9</v>
      </c>
      <c r="C16" s="6"/>
      <c r="D16" s="6"/>
      <c r="E16" s="6"/>
      <c r="F16" s="6"/>
      <c r="G16" s="6">
        <v>198779570.30000001</v>
      </c>
      <c r="H16" s="6"/>
      <c r="I16" s="6"/>
      <c r="J16" s="6"/>
      <c r="K16" s="6"/>
      <c r="L16" s="6"/>
      <c r="M16" s="6"/>
      <c r="N16" s="6"/>
    </row>
    <row r="17" spans="2:14" x14ac:dyDescent="0.25">
      <c r="B17" s="6">
        <v>663.68827438354401</v>
      </c>
      <c r="C17" s="6"/>
      <c r="D17" s="6"/>
      <c r="E17" s="6"/>
      <c r="F17" s="6">
        <v>198786220.71468401</v>
      </c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6">
        <v>907.4</v>
      </c>
      <c r="C18" s="6"/>
      <c r="D18" s="6"/>
      <c r="E18" s="6"/>
      <c r="F18" s="6">
        <v>198786220.71471199</v>
      </c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6">
        <v>2270.5</v>
      </c>
      <c r="C19" s="6"/>
      <c r="D19" s="6"/>
      <c r="E19" s="6"/>
      <c r="F19" s="6">
        <v>198786986.44888401</v>
      </c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6">
        <v>2659.7</v>
      </c>
      <c r="C20" s="6"/>
      <c r="D20" s="6"/>
      <c r="E20" s="6"/>
      <c r="F20" s="6">
        <v>198786962.04891199</v>
      </c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6">
        <v>4101.3999999999996</v>
      </c>
      <c r="C21" s="6"/>
      <c r="D21" s="6"/>
      <c r="E21" s="6"/>
      <c r="F21" s="6">
        <v>198785152.06331199</v>
      </c>
      <c r="G21" s="6"/>
      <c r="H21" s="6"/>
      <c r="I21" s="6"/>
      <c r="J21" s="6"/>
      <c r="K21" s="6"/>
      <c r="L21" s="6"/>
      <c r="M21" s="6"/>
      <c r="N21" s="6"/>
    </row>
    <row r="22" spans="2:14" x14ac:dyDescent="0.25">
      <c r="B22" s="6">
        <v>4430</v>
      </c>
      <c r="C22" s="6"/>
      <c r="D22" s="6"/>
      <c r="E22" s="6"/>
      <c r="F22" s="6">
        <v>198785152.06331199</v>
      </c>
      <c r="G22" s="6"/>
      <c r="H22" s="6"/>
      <c r="I22" s="6"/>
      <c r="J22" s="6"/>
      <c r="K22" s="6"/>
      <c r="L22" s="6"/>
      <c r="M22" s="6"/>
      <c r="N22" s="6"/>
    </row>
    <row r="23" spans="2:14" x14ac:dyDescent="0.25">
      <c r="B23" s="6">
        <v>5854.5</v>
      </c>
      <c r="C23" s="6"/>
      <c r="D23" s="6"/>
      <c r="E23" s="6"/>
      <c r="F23" s="6">
        <v>198784420.489512</v>
      </c>
      <c r="G23" s="6"/>
      <c r="H23" s="6"/>
      <c r="I23" s="6"/>
      <c r="J23" s="6"/>
      <c r="K23" s="6"/>
      <c r="L23" s="6"/>
      <c r="M23" s="6"/>
      <c r="N23" s="6"/>
    </row>
    <row r="24" spans="2:14" x14ac:dyDescent="0.25">
      <c r="B24" s="6">
        <v>6279.6</v>
      </c>
      <c r="C24" s="6"/>
      <c r="D24" s="6"/>
      <c r="E24" s="6"/>
      <c r="F24" s="6">
        <v>198784420.489512</v>
      </c>
      <c r="G24" s="6"/>
      <c r="H24" s="6"/>
      <c r="I24" s="6"/>
      <c r="J24" s="6"/>
      <c r="K24" s="6"/>
      <c r="L24" s="6"/>
      <c r="M24" s="6"/>
      <c r="N24" s="6"/>
    </row>
    <row r="25" spans="2:14" x14ac:dyDescent="0.25">
      <c r="B25" s="6">
        <v>480.1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5">
      <c r="B26" s="6">
        <v>665.8</v>
      </c>
      <c r="C26" s="6"/>
      <c r="D26" s="6"/>
      <c r="E26" s="6"/>
      <c r="F26" s="6"/>
      <c r="G26" s="6"/>
      <c r="H26" s="6"/>
      <c r="I26" s="6"/>
      <c r="J26" s="6">
        <v>198786220.69999999</v>
      </c>
      <c r="K26" s="6"/>
      <c r="L26" s="6"/>
      <c r="M26" s="6"/>
      <c r="N26" s="6"/>
    </row>
    <row r="27" spans="2:14" x14ac:dyDescent="0.25">
      <c r="B27" s="6">
        <v>1139.7</v>
      </c>
      <c r="C27" s="6"/>
      <c r="D27" s="6"/>
      <c r="E27" s="6"/>
      <c r="F27" s="6"/>
      <c r="G27" s="6"/>
      <c r="H27" s="6"/>
      <c r="I27" s="6"/>
      <c r="J27" s="6">
        <v>198786220.69999999</v>
      </c>
      <c r="K27" s="6"/>
      <c r="L27" s="6"/>
      <c r="M27" s="6"/>
      <c r="N27" s="6"/>
    </row>
    <row r="28" spans="2:14" x14ac:dyDescent="0.25">
      <c r="B28" s="6">
        <v>2740.5</v>
      </c>
      <c r="C28" s="6"/>
      <c r="D28" s="6"/>
      <c r="E28" s="6"/>
      <c r="F28" s="6"/>
      <c r="G28" s="6"/>
      <c r="H28" s="6"/>
      <c r="I28" s="6"/>
      <c r="J28" s="6">
        <v>198784682.19999999</v>
      </c>
      <c r="K28" s="6"/>
      <c r="L28" s="6"/>
      <c r="M28" s="6"/>
      <c r="N28" s="6"/>
    </row>
    <row r="29" spans="2:14" x14ac:dyDescent="0.25">
      <c r="B29" s="6">
        <v>3457.9</v>
      </c>
      <c r="C29" s="6"/>
      <c r="D29" s="6"/>
      <c r="E29" s="6"/>
      <c r="F29" s="6"/>
      <c r="G29" s="6"/>
      <c r="H29" s="6"/>
      <c r="I29" s="6"/>
      <c r="J29" s="6">
        <v>198784682.19999999</v>
      </c>
      <c r="K29" s="6"/>
      <c r="L29" s="6"/>
      <c r="M29" s="6"/>
      <c r="N29" s="6"/>
    </row>
    <row r="30" spans="2:14" x14ac:dyDescent="0.25">
      <c r="B30" s="6">
        <v>673.41846370696999</v>
      </c>
      <c r="C30" s="6"/>
      <c r="D30" s="6"/>
      <c r="E30" s="6"/>
      <c r="F30" s="6"/>
      <c r="G30" s="6"/>
      <c r="H30" s="6"/>
      <c r="I30" s="6"/>
      <c r="J30" s="6"/>
      <c r="K30" s="6">
        <v>198786220.71468401</v>
      </c>
      <c r="L30" s="6"/>
      <c r="M30" s="6"/>
      <c r="N30" s="6"/>
    </row>
    <row r="31" spans="2:14" x14ac:dyDescent="0.25">
      <c r="B31" s="6">
        <v>910.5</v>
      </c>
      <c r="C31" s="6"/>
      <c r="D31" s="6"/>
      <c r="E31" s="6"/>
      <c r="F31" s="6"/>
      <c r="G31" s="6"/>
      <c r="H31" s="6"/>
      <c r="I31" s="6"/>
      <c r="J31" s="6"/>
      <c r="K31" s="6">
        <v>198786220.71471199</v>
      </c>
      <c r="L31" s="6"/>
      <c r="M31" s="6"/>
      <c r="N31" s="6"/>
    </row>
    <row r="32" spans="2:14" x14ac:dyDescent="0.25">
      <c r="B32" s="6">
        <v>1978.4</v>
      </c>
      <c r="C32" s="6"/>
      <c r="D32" s="6"/>
      <c r="E32" s="6"/>
      <c r="F32" s="6"/>
      <c r="G32" s="6"/>
      <c r="H32" s="6"/>
      <c r="I32" s="6"/>
      <c r="J32" s="6"/>
      <c r="K32" s="6">
        <v>198775011.68588299</v>
      </c>
      <c r="L32" s="6"/>
      <c r="M32" s="6"/>
      <c r="N32" s="6"/>
    </row>
    <row r="33" spans="1:15" x14ac:dyDescent="0.25">
      <c r="B33" s="6">
        <v>2371.5</v>
      </c>
      <c r="C33" s="6"/>
      <c r="D33" s="6"/>
      <c r="E33" s="6"/>
      <c r="F33" s="6"/>
      <c r="G33" s="6"/>
      <c r="H33" s="6"/>
      <c r="I33" s="6"/>
      <c r="J33" s="6"/>
      <c r="K33" s="6">
        <v>198774889.12591201</v>
      </c>
      <c r="L33" s="6"/>
      <c r="M33" s="6"/>
      <c r="N33" s="6"/>
    </row>
    <row r="34" spans="1:15" x14ac:dyDescent="0.25">
      <c r="A34" s="37"/>
      <c r="B34" s="6">
        <v>3456.1</v>
      </c>
      <c r="C34" s="6"/>
      <c r="D34" s="6"/>
      <c r="E34" s="6"/>
      <c r="F34" s="6"/>
      <c r="G34" s="6"/>
      <c r="H34" s="6"/>
      <c r="I34" s="6"/>
      <c r="J34" s="6"/>
      <c r="K34" s="6">
        <v>198778607.32988501</v>
      </c>
      <c r="L34" s="6"/>
      <c r="M34" s="6"/>
      <c r="N34" s="6"/>
    </row>
    <row r="35" spans="1:15" x14ac:dyDescent="0.25">
      <c r="A35" s="37"/>
      <c r="B35" s="6">
        <v>3797.1</v>
      </c>
      <c r="C35" s="6"/>
      <c r="D35" s="6"/>
      <c r="E35" s="6"/>
      <c r="F35" s="6"/>
      <c r="G35" s="6"/>
      <c r="H35" s="6"/>
      <c r="I35" s="6"/>
      <c r="J35" s="6"/>
      <c r="K35" s="6">
        <v>198778486.929912</v>
      </c>
      <c r="L35" s="6"/>
      <c r="M35" s="6"/>
      <c r="N35" s="6"/>
    </row>
    <row r="36" spans="1:15" x14ac:dyDescent="0.25">
      <c r="A36" s="37"/>
      <c r="B36" s="6">
        <v>4924.7</v>
      </c>
      <c r="C36" s="6"/>
      <c r="D36" s="6"/>
      <c r="E36" s="6"/>
      <c r="F36" s="6"/>
      <c r="G36" s="6"/>
      <c r="H36" s="6"/>
      <c r="I36" s="6"/>
      <c r="J36" s="6"/>
      <c r="K36" s="6">
        <v>198789141.24888599</v>
      </c>
      <c r="L36" s="6"/>
      <c r="M36" s="6"/>
      <c r="N36" s="6"/>
    </row>
    <row r="37" spans="1:15" x14ac:dyDescent="0.25">
      <c r="A37" s="37"/>
      <c r="B37" s="6">
        <v>5315.6</v>
      </c>
      <c r="C37" s="6"/>
      <c r="D37" s="6"/>
      <c r="E37" s="6"/>
      <c r="F37" s="6"/>
      <c r="G37" s="6"/>
      <c r="H37" s="6"/>
      <c r="I37" s="6"/>
      <c r="J37" s="6"/>
      <c r="K37" s="6">
        <v>198789116.848912</v>
      </c>
      <c r="L37" s="6"/>
      <c r="M37" s="6"/>
      <c r="N37" s="6"/>
    </row>
    <row r="38" spans="1:15" x14ac:dyDescent="0.25">
      <c r="A38" s="37"/>
      <c r="B38" s="6">
        <v>6385.7</v>
      </c>
      <c r="C38" s="6"/>
      <c r="D38" s="6"/>
      <c r="E38" s="6"/>
      <c r="F38" s="6"/>
      <c r="G38" s="6"/>
      <c r="H38" s="6"/>
      <c r="I38" s="6"/>
      <c r="J38" s="6"/>
      <c r="K38" s="6">
        <v>198782110.64948699</v>
      </c>
      <c r="L38" s="6"/>
      <c r="M38" s="6"/>
      <c r="N38" s="6"/>
    </row>
    <row r="39" spans="1:15" x14ac:dyDescent="0.25">
      <c r="A39" s="37"/>
      <c r="B39" s="6">
        <v>1761.64</v>
      </c>
      <c r="C39" s="6"/>
      <c r="D39" s="6"/>
      <c r="E39" s="6"/>
      <c r="F39" s="6"/>
      <c r="G39" s="6"/>
      <c r="H39" s="6"/>
      <c r="I39" s="6"/>
      <c r="J39" s="6"/>
      <c r="K39" s="6"/>
      <c r="L39" s="6">
        <v>198775000</v>
      </c>
      <c r="M39" s="6"/>
      <c r="N39" s="6"/>
    </row>
    <row r="40" spans="1:15" x14ac:dyDescent="0.25">
      <c r="A40" s="37"/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198772000</v>
      </c>
      <c r="N40" s="6"/>
    </row>
    <row r="41" spans="1:15" x14ac:dyDescent="0.25">
      <c r="B41" s="6">
        <v>7000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198772000</v>
      </c>
      <c r="N41" s="6"/>
    </row>
    <row r="42" spans="1:15" x14ac:dyDescent="0.25">
      <c r="B42" s="6">
        <v>665.72810292243901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198786220.71468401</v>
      </c>
      <c r="O42" s="6"/>
    </row>
    <row r="43" spans="1:15" x14ac:dyDescent="0.25">
      <c r="B43" s="6">
        <v>906.3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198786220.71471199</v>
      </c>
    </row>
    <row r="44" spans="1:15" x14ac:dyDescent="0.25">
      <c r="B44" s="6">
        <v>1898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198782209.28948399</v>
      </c>
      <c r="O44" s="6"/>
    </row>
    <row r="45" spans="1:15" x14ac:dyDescent="0.25">
      <c r="B45" s="6">
        <v>2310.1999999999998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198782097.489512</v>
      </c>
      <c r="O45" s="6"/>
    </row>
    <row r="46" spans="1:15" x14ac:dyDescent="0.25">
      <c r="B46" s="6">
        <v>3424.5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198780469.52948499</v>
      </c>
      <c r="O46" s="6"/>
    </row>
    <row r="47" spans="1:15" x14ac:dyDescent="0.25">
      <c r="B47" s="6">
        <v>3781.1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198780371.92951199</v>
      </c>
      <c r="O47" s="6"/>
    </row>
    <row r="48" spans="1:15" x14ac:dyDescent="0.25">
      <c r="B48" s="6">
        <v>4683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198791784.45148501</v>
      </c>
      <c r="O48" s="6"/>
    </row>
    <row r="49" spans="2:19" x14ac:dyDescent="0.25">
      <c r="B49" s="6">
        <v>5109.7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198791784.45151299</v>
      </c>
      <c r="O49" s="6"/>
    </row>
    <row r="50" spans="2:19" x14ac:dyDescent="0.25">
      <c r="B50" s="6">
        <v>6255.3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198787927.35568601</v>
      </c>
    </row>
    <row r="51" spans="2:19" x14ac:dyDescent="0.25">
      <c r="B51" s="6">
        <v>674.45258545875504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198786220.71468401</v>
      </c>
    </row>
    <row r="52" spans="2:19" x14ac:dyDescent="0.25">
      <c r="B52">
        <v>922.3</v>
      </c>
      <c r="O52">
        <v>198786220.71471199</v>
      </c>
    </row>
    <row r="53" spans="2:19" x14ac:dyDescent="0.25">
      <c r="B53">
        <v>1966.7</v>
      </c>
      <c r="O53">
        <v>198778558.00948399</v>
      </c>
    </row>
    <row r="54" spans="2:19" x14ac:dyDescent="0.25">
      <c r="B54">
        <v>2352.9</v>
      </c>
      <c r="O54">
        <v>198778516.52951199</v>
      </c>
    </row>
    <row r="55" spans="2:19" x14ac:dyDescent="0.25">
      <c r="B55">
        <v>3305.6</v>
      </c>
      <c r="O55">
        <v>198786605.52988499</v>
      </c>
    </row>
    <row r="56" spans="2:19" x14ac:dyDescent="0.25">
      <c r="B56">
        <v>3650.2</v>
      </c>
      <c r="O56">
        <v>198786605.52991199</v>
      </c>
      <c r="S56" t="s">
        <v>540</v>
      </c>
    </row>
    <row r="57" spans="2:19" x14ac:dyDescent="0.25">
      <c r="B57">
        <v>4829.8999999999996</v>
      </c>
      <c r="O57">
        <v>198780934.44624799</v>
      </c>
      <c r="S57">
        <v>198774580.52990001</v>
      </c>
    </row>
    <row r="58" spans="2:19" x14ac:dyDescent="0.25">
      <c r="B58">
        <v>5242.7</v>
      </c>
      <c r="O58">
        <v>198780851.929912</v>
      </c>
    </row>
    <row r="59" spans="2:19" x14ac:dyDescent="0.25">
      <c r="B59">
        <v>6358.8</v>
      </c>
      <c r="O59">
        <v>198776980.55308601</v>
      </c>
    </row>
    <row r="60" spans="2:19" x14ac:dyDescent="0.25">
      <c r="B60">
        <v>684.42295217514004</v>
      </c>
      <c r="P60">
        <v>198786220.71468401</v>
      </c>
    </row>
    <row r="61" spans="2:19" x14ac:dyDescent="0.25">
      <c r="B61">
        <v>929.3</v>
      </c>
      <c r="P61">
        <v>198786220.71471199</v>
      </c>
    </row>
    <row r="62" spans="2:19" x14ac:dyDescent="0.25">
      <c r="B62">
        <v>1971.6</v>
      </c>
      <c r="P62">
        <v>198778340.64588401</v>
      </c>
      <c r="Q62" s="6"/>
    </row>
    <row r="63" spans="2:19" x14ac:dyDescent="0.25">
      <c r="B63">
        <v>2365.8000000000002</v>
      </c>
      <c r="P63">
        <v>198778339.98711199</v>
      </c>
    </row>
    <row r="64" spans="2:19" x14ac:dyDescent="0.25">
      <c r="B64">
        <v>3471.4</v>
      </c>
      <c r="P64">
        <v>198791593.52988401</v>
      </c>
    </row>
    <row r="65" spans="2:21" x14ac:dyDescent="0.25">
      <c r="B65">
        <v>3793.8</v>
      </c>
      <c r="P65">
        <v>198791447.12991199</v>
      </c>
      <c r="U65" s="6"/>
    </row>
    <row r="66" spans="2:21" x14ac:dyDescent="0.25">
      <c r="B66">
        <v>4911.7</v>
      </c>
      <c r="P66">
        <v>198774595.729886</v>
      </c>
    </row>
    <row r="67" spans="2:21" x14ac:dyDescent="0.25">
      <c r="B67">
        <v>5314</v>
      </c>
      <c r="P67">
        <v>198774580.52991199</v>
      </c>
    </row>
    <row r="68" spans="2:21" x14ac:dyDescent="0.25">
      <c r="B68">
        <v>6405.2</v>
      </c>
      <c r="P68">
        <v>198775176.92988601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0666-41DE-4447-A9F1-B424D1A6F62C}">
  <dimension ref="A1:L31"/>
  <sheetViews>
    <sheetView workbookViewId="0">
      <selection activeCell="C1" sqref="C1:D1048576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>
        <v>48</v>
      </c>
      <c r="D1">
        <v>73</v>
      </c>
      <c r="E1">
        <v>1E-3</v>
      </c>
      <c r="F1">
        <v>279311866.39999998</v>
      </c>
      <c r="G1">
        <v>283849653.5</v>
      </c>
      <c r="H1">
        <v>283945782.60000002</v>
      </c>
      <c r="I1">
        <v>283849653.5</v>
      </c>
      <c r="J1">
        <v>0</v>
      </c>
      <c r="K1">
        <v>6.1852</v>
      </c>
      <c r="L1">
        <v>128.08170000000001</v>
      </c>
    </row>
    <row r="2" spans="1:12" x14ac:dyDescent="0.25">
      <c r="A2" t="s">
        <v>27</v>
      </c>
      <c r="B2" t="s">
        <v>28</v>
      </c>
      <c r="C2">
        <v>48</v>
      </c>
      <c r="D2">
        <v>73</v>
      </c>
      <c r="E2">
        <v>1E-3</v>
      </c>
      <c r="F2">
        <v>251277744.5</v>
      </c>
      <c r="G2">
        <v>255447316.59999999</v>
      </c>
      <c r="H2">
        <v>255707986.90000001</v>
      </c>
      <c r="I2">
        <v>255447139.09999999</v>
      </c>
      <c r="J2">
        <v>0</v>
      </c>
      <c r="K2">
        <v>6.3266999999999998</v>
      </c>
      <c r="L2">
        <v>100.3539</v>
      </c>
    </row>
    <row r="3" spans="1:12" x14ac:dyDescent="0.25">
      <c r="A3" t="s">
        <v>29</v>
      </c>
      <c r="B3" t="s">
        <v>30</v>
      </c>
      <c r="C3">
        <v>48</v>
      </c>
      <c r="D3">
        <v>73</v>
      </c>
      <c r="E3">
        <v>1E-3</v>
      </c>
      <c r="F3">
        <v>260823216.69999999</v>
      </c>
      <c r="G3">
        <v>261613254.30000001</v>
      </c>
      <c r="H3">
        <v>261617184.69999999</v>
      </c>
      <c r="I3">
        <v>261613254.30000001</v>
      </c>
      <c r="J3">
        <v>0</v>
      </c>
      <c r="K3">
        <v>6.2309000000000001</v>
      </c>
      <c r="L3">
        <v>17.3582</v>
      </c>
    </row>
    <row r="4" spans="1:12" x14ac:dyDescent="0.25">
      <c r="A4" t="s">
        <v>31</v>
      </c>
      <c r="B4" t="s">
        <v>32</v>
      </c>
      <c r="C4">
        <v>48</v>
      </c>
      <c r="D4">
        <v>73</v>
      </c>
      <c r="E4">
        <v>1E-3</v>
      </c>
      <c r="F4">
        <v>239369032.80000001</v>
      </c>
      <c r="G4">
        <v>241109467.80000001</v>
      </c>
      <c r="H4">
        <v>241115904.5</v>
      </c>
      <c r="I4">
        <v>241106384.69999999</v>
      </c>
      <c r="J4">
        <v>0</v>
      </c>
      <c r="K4">
        <v>6.2828999999999997</v>
      </c>
      <c r="L4">
        <v>17.904699999999998</v>
      </c>
    </row>
    <row r="5" spans="1:12" x14ac:dyDescent="0.25">
      <c r="A5" t="s">
        <v>33</v>
      </c>
      <c r="B5" t="s">
        <v>34</v>
      </c>
      <c r="C5">
        <v>48</v>
      </c>
      <c r="D5">
        <v>73</v>
      </c>
      <c r="E5">
        <v>1E-3</v>
      </c>
      <c r="F5">
        <v>356252252.39999998</v>
      </c>
      <c r="G5">
        <v>358084984.80000001</v>
      </c>
      <c r="H5">
        <v>358108071.19999999</v>
      </c>
      <c r="I5">
        <v>358052650.30000001</v>
      </c>
      <c r="J5">
        <v>0</v>
      </c>
      <c r="K5">
        <v>6.2538</v>
      </c>
      <c r="L5">
        <v>32.695099999999996</v>
      </c>
    </row>
    <row r="6" spans="1:12" x14ac:dyDescent="0.25">
      <c r="A6" t="s">
        <v>35</v>
      </c>
      <c r="B6" t="s">
        <v>36</v>
      </c>
      <c r="C6">
        <v>48</v>
      </c>
      <c r="D6">
        <v>73</v>
      </c>
      <c r="E6">
        <v>1E-3</v>
      </c>
      <c r="F6">
        <v>502820732.89999998</v>
      </c>
      <c r="G6">
        <v>504449598.5</v>
      </c>
      <c r="H6">
        <v>504462830</v>
      </c>
      <c r="I6">
        <v>504423891.89999998</v>
      </c>
      <c r="J6">
        <v>0</v>
      </c>
      <c r="K6">
        <v>6.1349</v>
      </c>
      <c r="L6">
        <v>18.676300000000001</v>
      </c>
    </row>
    <row r="7" spans="1:12" x14ac:dyDescent="0.25">
      <c r="A7" t="s">
        <v>37</v>
      </c>
      <c r="B7" t="s">
        <v>38</v>
      </c>
      <c r="C7">
        <v>48</v>
      </c>
      <c r="D7">
        <v>73</v>
      </c>
      <c r="E7">
        <v>1E-3</v>
      </c>
      <c r="F7">
        <v>517818965.10000002</v>
      </c>
      <c r="G7">
        <v>518931708.69999999</v>
      </c>
      <c r="H7">
        <v>518945233.10000002</v>
      </c>
      <c r="I7">
        <v>518917777.19999999</v>
      </c>
      <c r="J7">
        <v>0</v>
      </c>
      <c r="K7">
        <v>6.1802999999999999</v>
      </c>
      <c r="L7">
        <v>56.109000000000002</v>
      </c>
    </row>
    <row r="8" spans="1:12" x14ac:dyDescent="0.25">
      <c r="A8" t="s">
        <v>39</v>
      </c>
      <c r="B8" t="s">
        <v>40</v>
      </c>
      <c r="C8">
        <v>48</v>
      </c>
      <c r="D8">
        <v>73</v>
      </c>
      <c r="E8">
        <v>1E-3</v>
      </c>
      <c r="F8">
        <v>360947885.80000001</v>
      </c>
      <c r="G8">
        <v>362459761.10000002</v>
      </c>
      <c r="H8">
        <v>362842668</v>
      </c>
      <c r="I8">
        <v>362435212.30000001</v>
      </c>
      <c r="J8">
        <v>0</v>
      </c>
      <c r="K8">
        <v>6.3825000000000003</v>
      </c>
      <c r="L8">
        <v>32.371400000000001</v>
      </c>
    </row>
    <row r="9" spans="1:12" x14ac:dyDescent="0.25">
      <c r="A9" t="s">
        <v>41</v>
      </c>
      <c r="B9" t="s">
        <v>42</v>
      </c>
      <c r="C9">
        <v>48</v>
      </c>
      <c r="D9">
        <v>73</v>
      </c>
      <c r="E9">
        <v>1E-3</v>
      </c>
      <c r="F9">
        <v>306605244.19999999</v>
      </c>
      <c r="G9">
        <v>308929532.30000001</v>
      </c>
      <c r="H9">
        <v>308925872.89999998</v>
      </c>
      <c r="I9">
        <v>308860947.89999998</v>
      </c>
      <c r="J9">
        <v>0</v>
      </c>
      <c r="K9">
        <v>6.1866000000000003</v>
      </c>
      <c r="L9">
        <v>24.997599999999998</v>
      </c>
    </row>
    <row r="10" spans="1:12" x14ac:dyDescent="0.25">
      <c r="A10" t="s">
        <v>46</v>
      </c>
      <c r="B10" t="s">
        <v>43</v>
      </c>
      <c r="C10">
        <v>48</v>
      </c>
      <c r="D10">
        <v>73</v>
      </c>
      <c r="E10">
        <v>1E-3</v>
      </c>
      <c r="F10">
        <v>243013026.80000001</v>
      </c>
      <c r="G10">
        <v>246349486.5</v>
      </c>
      <c r="H10">
        <v>246384107.09999999</v>
      </c>
      <c r="I10">
        <v>246349486.5</v>
      </c>
      <c r="J10">
        <v>0</v>
      </c>
      <c r="K10">
        <v>6.2496999999999998</v>
      </c>
      <c r="L10">
        <v>104.00069999999999</v>
      </c>
    </row>
    <row r="11" spans="1:12" x14ac:dyDescent="0.25">
      <c r="A11" t="s">
        <v>44</v>
      </c>
      <c r="B11" t="s">
        <v>45</v>
      </c>
      <c r="C11">
        <v>48</v>
      </c>
      <c r="D11">
        <v>73</v>
      </c>
      <c r="E11">
        <v>1E-3</v>
      </c>
      <c r="F11">
        <v>341207508.60000002</v>
      </c>
      <c r="G11">
        <v>347389906.39999998</v>
      </c>
      <c r="H11">
        <v>347952470.89999998</v>
      </c>
      <c r="I11">
        <v>347389906.39999998</v>
      </c>
      <c r="J11">
        <v>0</v>
      </c>
      <c r="K11">
        <v>6.2896000000000001</v>
      </c>
      <c r="L11">
        <v>56.280299999999997</v>
      </c>
    </row>
    <row r="12" spans="1:12" x14ac:dyDescent="0.25">
      <c r="A12" t="s">
        <v>47</v>
      </c>
      <c r="B12" t="s">
        <v>9</v>
      </c>
      <c r="C12">
        <v>48</v>
      </c>
      <c r="D12">
        <v>610</v>
      </c>
      <c r="E12">
        <v>1E-3</v>
      </c>
      <c r="F12">
        <v>3167212.2</v>
      </c>
      <c r="G12">
        <v>3171170.8</v>
      </c>
      <c r="H12">
        <v>3184339.6</v>
      </c>
      <c r="I12">
        <v>3171809.2</v>
      </c>
      <c r="J12">
        <v>0</v>
      </c>
      <c r="K12">
        <v>233.87690000000001</v>
      </c>
      <c r="L12">
        <v>995.39580000000001</v>
      </c>
    </row>
    <row r="13" spans="1:12" x14ac:dyDescent="0.25">
      <c r="A13" t="s">
        <v>48</v>
      </c>
      <c r="B13" t="s">
        <v>11</v>
      </c>
      <c r="C13">
        <v>48</v>
      </c>
      <c r="D13">
        <v>610</v>
      </c>
      <c r="E13">
        <v>1E-3</v>
      </c>
      <c r="F13">
        <v>3167893.4</v>
      </c>
      <c r="G13">
        <v>3173732</v>
      </c>
      <c r="H13">
        <v>3180824.4</v>
      </c>
      <c r="I13">
        <v>3171616.1</v>
      </c>
      <c r="J13">
        <v>0</v>
      </c>
      <c r="K13">
        <v>239.36320000000001</v>
      </c>
      <c r="L13">
        <v>3114.7053000000001</v>
      </c>
    </row>
    <row r="14" spans="1:12" x14ac:dyDescent="0.25">
      <c r="A14" t="s">
        <v>49</v>
      </c>
      <c r="B14" t="s">
        <v>12</v>
      </c>
      <c r="C14">
        <v>48</v>
      </c>
      <c r="D14">
        <v>610</v>
      </c>
      <c r="E14">
        <v>1E-3</v>
      </c>
      <c r="F14">
        <v>3172721.8</v>
      </c>
      <c r="G14">
        <v>162182728.5</v>
      </c>
      <c r="H14">
        <v>3204724</v>
      </c>
      <c r="I14">
        <v>3189643.5</v>
      </c>
      <c r="J14">
        <v>0</v>
      </c>
      <c r="K14">
        <v>295.08949999999999</v>
      </c>
      <c r="L14">
        <v>3115.8553999999999</v>
      </c>
    </row>
    <row r="15" spans="1:12" x14ac:dyDescent="0.25">
      <c r="A15" t="s">
        <v>50</v>
      </c>
      <c r="B15" t="s">
        <v>13</v>
      </c>
      <c r="C15">
        <v>48</v>
      </c>
      <c r="D15">
        <v>610</v>
      </c>
      <c r="E15">
        <v>1E-3</v>
      </c>
      <c r="F15">
        <v>3182297.8</v>
      </c>
      <c r="G15">
        <v>161106498.69999999</v>
      </c>
      <c r="H15">
        <v>3201532.8</v>
      </c>
      <c r="I15">
        <v>163192647.5</v>
      </c>
      <c r="J15">
        <v>0</v>
      </c>
      <c r="K15">
        <v>334.84960000000001</v>
      </c>
      <c r="L15">
        <v>3117.6051000000002</v>
      </c>
    </row>
    <row r="16" spans="1:12" x14ac:dyDescent="0.25">
      <c r="A16" t="s">
        <v>51</v>
      </c>
      <c r="B16" t="s">
        <v>14</v>
      </c>
      <c r="C16">
        <v>48</v>
      </c>
      <c r="D16">
        <v>610</v>
      </c>
      <c r="E16">
        <v>1E-3</v>
      </c>
      <c r="F16">
        <v>2084464.4</v>
      </c>
      <c r="G16">
        <v>2085061.2</v>
      </c>
      <c r="H16">
        <v>2086410.5</v>
      </c>
      <c r="I16">
        <v>2084804.1</v>
      </c>
      <c r="J16">
        <v>0</v>
      </c>
      <c r="K16">
        <v>208.62190000000001</v>
      </c>
      <c r="L16">
        <v>763.45540000000005</v>
      </c>
    </row>
    <row r="17" spans="1:12" x14ac:dyDescent="0.25">
      <c r="A17" t="s">
        <v>52</v>
      </c>
      <c r="B17" t="s">
        <v>15</v>
      </c>
      <c r="C17">
        <v>48</v>
      </c>
      <c r="D17">
        <v>610</v>
      </c>
      <c r="E17">
        <v>1E-3</v>
      </c>
      <c r="F17">
        <v>2084563.5</v>
      </c>
      <c r="G17">
        <v>2085655.2</v>
      </c>
      <c r="H17">
        <v>2087992.1</v>
      </c>
      <c r="I17">
        <v>2085216.4</v>
      </c>
      <c r="J17">
        <v>0</v>
      </c>
      <c r="K17">
        <v>272.82060000000001</v>
      </c>
      <c r="L17">
        <v>2932.2636000000002</v>
      </c>
    </row>
    <row r="18" spans="1:12" x14ac:dyDescent="0.25">
      <c r="A18" t="s">
        <v>53</v>
      </c>
      <c r="B18" t="s">
        <v>54</v>
      </c>
      <c r="C18">
        <v>48</v>
      </c>
      <c r="D18">
        <v>610</v>
      </c>
      <c r="E18">
        <v>1E-3</v>
      </c>
      <c r="F18">
        <v>2085162.9</v>
      </c>
      <c r="G18">
        <v>2086312.9</v>
      </c>
      <c r="H18">
        <v>2090985.7</v>
      </c>
      <c r="I18">
        <v>2086262.6</v>
      </c>
      <c r="J18">
        <v>0</v>
      </c>
      <c r="K18">
        <v>290.32389999999998</v>
      </c>
      <c r="L18">
        <v>1704.6922</v>
      </c>
    </row>
    <row r="19" spans="1:12" x14ac:dyDescent="0.25">
      <c r="A19" t="s">
        <v>55</v>
      </c>
      <c r="B19" t="s">
        <v>56</v>
      </c>
      <c r="C19">
        <v>48</v>
      </c>
      <c r="D19">
        <v>610</v>
      </c>
      <c r="E19">
        <v>1E-3</v>
      </c>
      <c r="F19">
        <v>2086356.1</v>
      </c>
      <c r="G19">
        <v>2088219.8</v>
      </c>
      <c r="H19">
        <v>2102093.7000000002</v>
      </c>
      <c r="I19">
        <v>8841432</v>
      </c>
      <c r="J19">
        <v>0</v>
      </c>
      <c r="K19">
        <v>284.06920000000002</v>
      </c>
      <c r="L19">
        <v>2021.2401</v>
      </c>
    </row>
    <row r="20" spans="1:12" x14ac:dyDescent="0.25">
      <c r="A20" t="s">
        <v>57</v>
      </c>
      <c r="B20" t="s">
        <v>58</v>
      </c>
      <c r="C20">
        <v>48</v>
      </c>
      <c r="D20">
        <v>610</v>
      </c>
      <c r="E20">
        <v>1E-3</v>
      </c>
      <c r="F20">
        <v>1363251.8</v>
      </c>
      <c r="G20">
        <v>1363897.3</v>
      </c>
      <c r="H20">
        <v>1364518</v>
      </c>
      <c r="I20">
        <v>1363769.9</v>
      </c>
      <c r="J20">
        <v>0</v>
      </c>
      <c r="K20">
        <v>192.19470000000001</v>
      </c>
      <c r="L20">
        <v>615.75300000000004</v>
      </c>
    </row>
    <row r="21" spans="1:12" x14ac:dyDescent="0.25">
      <c r="A21" t="s">
        <v>59</v>
      </c>
      <c r="B21" t="s">
        <v>60</v>
      </c>
      <c r="C21">
        <v>48</v>
      </c>
      <c r="D21">
        <v>610</v>
      </c>
      <c r="E21">
        <v>1E-3</v>
      </c>
      <c r="F21">
        <v>1363294.7</v>
      </c>
      <c r="G21">
        <v>1363752.5</v>
      </c>
      <c r="H21">
        <v>1369158.3</v>
      </c>
      <c r="I21">
        <v>1363754</v>
      </c>
      <c r="J21">
        <v>0</v>
      </c>
      <c r="K21">
        <v>217.66159999999999</v>
      </c>
      <c r="L21">
        <v>1361.3701000000001</v>
      </c>
    </row>
    <row r="22" spans="1:12" x14ac:dyDescent="0.25">
      <c r="A22" t="s">
        <v>61</v>
      </c>
      <c r="B22" t="s">
        <v>62</v>
      </c>
      <c r="C22">
        <v>48</v>
      </c>
      <c r="D22">
        <v>610</v>
      </c>
      <c r="E22">
        <v>1E-3</v>
      </c>
      <c r="F22">
        <v>1363606.6</v>
      </c>
      <c r="G22">
        <v>1364577.1</v>
      </c>
      <c r="H22">
        <v>1373683.5</v>
      </c>
      <c r="I22">
        <v>1364300.7</v>
      </c>
      <c r="J22">
        <v>0</v>
      </c>
      <c r="K22">
        <v>210.00659999999999</v>
      </c>
      <c r="L22">
        <v>1606.5389</v>
      </c>
    </row>
    <row r="23" spans="1:12" x14ac:dyDescent="0.25">
      <c r="A23" t="s">
        <v>66</v>
      </c>
      <c r="B23" t="s">
        <v>63</v>
      </c>
      <c r="C23">
        <v>48</v>
      </c>
      <c r="D23">
        <v>610</v>
      </c>
      <c r="E23">
        <v>1E-3</v>
      </c>
      <c r="F23">
        <v>1364220.7</v>
      </c>
      <c r="G23">
        <v>1365414.3</v>
      </c>
      <c r="H23">
        <v>1376189.8</v>
      </c>
      <c r="I23">
        <v>1365545</v>
      </c>
      <c r="J23">
        <v>0</v>
      </c>
      <c r="K23">
        <v>231.45930000000001</v>
      </c>
      <c r="L23">
        <v>2105.1104</v>
      </c>
    </row>
    <row r="24" spans="1:12" x14ac:dyDescent="0.25">
      <c r="A24" t="s">
        <v>67</v>
      </c>
      <c r="B24" t="s">
        <v>64</v>
      </c>
      <c r="C24">
        <v>48</v>
      </c>
      <c r="D24">
        <v>610</v>
      </c>
      <c r="E24">
        <v>1E-3</v>
      </c>
      <c r="F24">
        <v>2364197.1</v>
      </c>
      <c r="G24">
        <v>2364627.7000000002</v>
      </c>
      <c r="H24">
        <v>2372536.9</v>
      </c>
      <c r="I24">
        <v>2364829.7999999998</v>
      </c>
      <c r="J24">
        <v>0</v>
      </c>
      <c r="K24">
        <v>231.84219999999999</v>
      </c>
      <c r="L24">
        <v>941.64229999999998</v>
      </c>
    </row>
    <row r="25" spans="1:12" x14ac:dyDescent="0.25">
      <c r="A25" t="s">
        <v>68</v>
      </c>
      <c r="B25" t="s">
        <v>65</v>
      </c>
      <c r="C25">
        <v>48</v>
      </c>
      <c r="D25">
        <v>610</v>
      </c>
      <c r="E25">
        <v>1E-3</v>
      </c>
      <c r="F25">
        <v>2364375.2999999998</v>
      </c>
      <c r="G25">
        <v>2365452.7999999998</v>
      </c>
      <c r="H25">
        <v>2376668.5</v>
      </c>
      <c r="I25">
        <v>2365122.1</v>
      </c>
      <c r="J25">
        <v>0</v>
      </c>
      <c r="K25">
        <v>226.8708</v>
      </c>
      <c r="L25">
        <v>1550.5440000000001</v>
      </c>
    </row>
    <row r="26" spans="1:12" x14ac:dyDescent="0.25">
      <c r="A26" t="s">
        <v>69</v>
      </c>
      <c r="B26" t="s">
        <v>70</v>
      </c>
      <c r="C26">
        <v>48</v>
      </c>
      <c r="D26">
        <v>610</v>
      </c>
      <c r="E26">
        <v>1E-3</v>
      </c>
      <c r="F26">
        <v>2365071.2999999998</v>
      </c>
      <c r="G26">
        <v>2365812</v>
      </c>
      <c r="H26">
        <v>2376893.2999999998</v>
      </c>
      <c r="I26">
        <v>2367392.6</v>
      </c>
      <c r="J26">
        <v>0</v>
      </c>
      <c r="K26">
        <v>250.33529999999999</v>
      </c>
      <c r="L26">
        <v>1327.2923000000001</v>
      </c>
    </row>
    <row r="27" spans="1:12" x14ac:dyDescent="0.25">
      <c r="A27" t="s">
        <v>71</v>
      </c>
      <c r="B27" t="s">
        <v>72</v>
      </c>
      <c r="C27">
        <v>48</v>
      </c>
      <c r="D27">
        <v>610</v>
      </c>
      <c r="E27">
        <v>1E-3</v>
      </c>
      <c r="F27">
        <v>2366977.1</v>
      </c>
      <c r="G27">
        <v>2368233.5</v>
      </c>
      <c r="H27">
        <v>2371218.5</v>
      </c>
      <c r="I27">
        <v>2388830.1</v>
      </c>
      <c r="J27">
        <v>0</v>
      </c>
      <c r="K27">
        <v>264.09660000000002</v>
      </c>
      <c r="L27">
        <v>1447.6487</v>
      </c>
    </row>
    <row r="28" spans="1:12" x14ac:dyDescent="0.25">
      <c r="A28" t="s">
        <v>73</v>
      </c>
      <c r="B28" t="s">
        <v>74</v>
      </c>
      <c r="C28">
        <v>48</v>
      </c>
      <c r="D28">
        <v>610</v>
      </c>
      <c r="E28">
        <v>1E-3</v>
      </c>
      <c r="F28">
        <v>5460324.5999999996</v>
      </c>
      <c r="G28">
        <v>5464427</v>
      </c>
      <c r="H28">
        <v>5522739.2999999998</v>
      </c>
      <c r="I28">
        <v>5463653.2999999998</v>
      </c>
      <c r="J28">
        <v>0</v>
      </c>
      <c r="K28">
        <v>267.8227</v>
      </c>
      <c r="L28">
        <v>1101.4371000000001</v>
      </c>
    </row>
    <row r="29" spans="1:12" x14ac:dyDescent="0.25">
      <c r="A29" t="s">
        <v>75</v>
      </c>
      <c r="B29" t="s">
        <v>76</v>
      </c>
      <c r="C29">
        <v>48</v>
      </c>
      <c r="D29">
        <v>610</v>
      </c>
      <c r="E29">
        <v>1E-3</v>
      </c>
      <c r="F29">
        <v>5461592.5999999996</v>
      </c>
      <c r="G29">
        <v>5466801.7000000002</v>
      </c>
      <c r="H29">
        <v>5513703</v>
      </c>
      <c r="I29">
        <v>5467352.5</v>
      </c>
      <c r="J29">
        <v>0</v>
      </c>
      <c r="K29">
        <v>281.5428</v>
      </c>
      <c r="L29">
        <v>1376.172</v>
      </c>
    </row>
    <row r="30" spans="1:12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>
        <v>3116.4376999999999</v>
      </c>
    </row>
    <row r="31" spans="1:12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>
        <v>3116.8487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DCAE-1DD0-4B31-BC08-5AFDCC60954F}">
  <dimension ref="A1:S113"/>
  <sheetViews>
    <sheetView topLeftCell="G7" zoomScaleNormal="100" workbookViewId="0">
      <selection activeCell="T47" sqref="T47"/>
    </sheetView>
  </sheetViews>
  <sheetFormatPr baseColWidth="10" defaultColWidth="12.28515625" defaultRowHeight="15" x14ac:dyDescent="0.25"/>
  <cols>
    <col min="1" max="1" width="2.28515625" customWidth="1"/>
    <col min="2" max="2" width="12" bestFit="1" customWidth="1"/>
    <col min="3" max="3" width="12.5703125" bestFit="1" customWidth="1"/>
    <col min="4" max="4" width="12" bestFit="1" customWidth="1"/>
    <col min="5" max="5" width="11.5703125" bestFit="1" customWidth="1"/>
    <col min="7" max="7" width="17.85546875" bestFit="1" customWidth="1"/>
    <col min="8" max="8" width="18.28515625" bestFit="1" customWidth="1"/>
    <col min="10" max="10" width="12.5703125" bestFit="1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1:15" x14ac:dyDescent="0.25">
      <c r="B1" s="9" t="s">
        <v>540</v>
      </c>
      <c r="D1" t="s">
        <v>530</v>
      </c>
      <c r="G1" t="s">
        <v>536</v>
      </c>
      <c r="H1" s="8" t="s">
        <v>517</v>
      </c>
    </row>
    <row r="2" spans="1:15" x14ac:dyDescent="0.25">
      <c r="B2" s="9">
        <v>198774580.52990001</v>
      </c>
      <c r="D2" t="s">
        <v>523</v>
      </c>
      <c r="E2" t="s">
        <v>531</v>
      </c>
      <c r="G2" t="s">
        <v>523</v>
      </c>
      <c r="H2" t="s">
        <v>523</v>
      </c>
    </row>
    <row r="3" spans="1:15" x14ac:dyDescent="0.25">
      <c r="D3" t="s">
        <v>520</v>
      </c>
      <c r="E3" t="s">
        <v>520</v>
      </c>
      <c r="G3" t="s">
        <v>520</v>
      </c>
      <c r="H3" t="s">
        <v>520</v>
      </c>
    </row>
    <row r="4" spans="1:15" x14ac:dyDescent="0.25">
      <c r="D4" t="s">
        <v>533</v>
      </c>
      <c r="G4" t="s">
        <v>533</v>
      </c>
    </row>
    <row r="5" spans="1:15" x14ac:dyDescent="0.25">
      <c r="H5" s="8"/>
    </row>
    <row r="6" spans="1:15" s="38" customFormat="1" ht="60" x14ac:dyDescent="0.25">
      <c r="B6" s="38" t="s">
        <v>497</v>
      </c>
      <c r="C6" s="38" t="s">
        <v>516</v>
      </c>
      <c r="D6" s="39" t="s">
        <v>534</v>
      </c>
      <c r="E6" s="6" t="s">
        <v>537</v>
      </c>
      <c r="F6" s="41" t="s">
        <v>532</v>
      </c>
      <c r="G6" s="10" t="s">
        <v>535</v>
      </c>
      <c r="H6" s="38" t="s">
        <v>538</v>
      </c>
      <c r="I6" s="38" t="s">
        <v>539</v>
      </c>
      <c r="J6" s="38" t="s">
        <v>541</v>
      </c>
      <c r="K6" s="38" t="s">
        <v>542</v>
      </c>
      <c r="L6" s="38" t="s">
        <v>542</v>
      </c>
      <c r="M6" s="38" t="s">
        <v>543</v>
      </c>
      <c r="N6" s="38" t="s">
        <v>545</v>
      </c>
      <c r="O6" s="38" t="s">
        <v>544</v>
      </c>
    </row>
    <row r="7" spans="1:15" x14ac:dyDescent="0.25">
      <c r="B7" s="6">
        <v>2359.7199999999998</v>
      </c>
      <c r="C7" s="6"/>
      <c r="D7" s="6"/>
      <c r="E7" s="6"/>
      <c r="F7" s="6"/>
      <c r="G7" s="6"/>
    </row>
    <row r="8" spans="1:15" x14ac:dyDescent="0.25">
      <c r="B8" s="6">
        <v>2658.99</v>
      </c>
      <c r="C8" s="6">
        <v>198802000</v>
      </c>
      <c r="D8" s="6"/>
      <c r="E8" s="6"/>
      <c r="F8" s="6"/>
      <c r="G8" s="6"/>
    </row>
    <row r="9" spans="1:15" x14ac:dyDescent="0.25">
      <c r="B9" s="6">
        <v>2894.96</v>
      </c>
      <c r="C9" s="6">
        <v>198802000</v>
      </c>
      <c r="D9" s="6"/>
      <c r="E9" s="6"/>
      <c r="F9" s="6"/>
      <c r="G9" s="6"/>
    </row>
    <row r="10" spans="1:15" x14ac:dyDescent="0.25">
      <c r="B10" s="6">
        <v>3236.76</v>
      </c>
      <c r="C10" s="6">
        <v>198794000</v>
      </c>
      <c r="D10" s="6"/>
      <c r="E10" s="6"/>
      <c r="F10" s="6"/>
      <c r="G10" s="6"/>
    </row>
    <row r="11" spans="1:15" x14ac:dyDescent="0.25">
      <c r="B11" s="6">
        <v>3532.2</v>
      </c>
      <c r="C11" s="6">
        <v>198779520.59999999</v>
      </c>
      <c r="D11" s="6"/>
      <c r="E11" s="6"/>
      <c r="F11" s="6"/>
      <c r="G11" s="6"/>
    </row>
    <row r="12" spans="1:15" x14ac:dyDescent="0.25">
      <c r="B12" s="6">
        <v>673.41846370696999</v>
      </c>
      <c r="C12" s="6"/>
      <c r="D12" s="6">
        <v>198786220.71468401</v>
      </c>
      <c r="E12" s="6"/>
      <c r="F12" s="6"/>
      <c r="G12" s="6"/>
    </row>
    <row r="13" spans="1:15" x14ac:dyDescent="0.25">
      <c r="B13" s="6">
        <v>910.5</v>
      </c>
      <c r="C13" s="6"/>
      <c r="D13" s="6">
        <v>198786220.71471199</v>
      </c>
      <c r="E13" s="6"/>
      <c r="F13" s="6"/>
      <c r="G13" s="6"/>
    </row>
    <row r="14" spans="1:15" x14ac:dyDescent="0.25">
      <c r="B14" s="6">
        <v>1978.4</v>
      </c>
      <c r="C14" s="6"/>
      <c r="D14" s="6">
        <v>198775011.68588299</v>
      </c>
      <c r="E14" s="6"/>
      <c r="F14" s="6"/>
      <c r="G14" s="6"/>
    </row>
    <row r="15" spans="1:15" x14ac:dyDescent="0.25">
      <c r="B15" s="6">
        <v>2371.5</v>
      </c>
      <c r="C15" s="6"/>
      <c r="D15" s="6">
        <v>198774889.12591201</v>
      </c>
      <c r="E15" s="6"/>
      <c r="F15" s="6"/>
      <c r="G15" s="6"/>
    </row>
    <row r="16" spans="1:15" x14ac:dyDescent="0.25">
      <c r="A16" s="37"/>
      <c r="B16" s="6">
        <v>3456.1</v>
      </c>
      <c r="C16" s="6"/>
      <c r="D16" s="6">
        <v>198778607.32988501</v>
      </c>
      <c r="E16" s="6"/>
      <c r="F16" s="6"/>
      <c r="G16" s="6"/>
    </row>
    <row r="17" spans="1:8" x14ac:dyDescent="0.25">
      <c r="A17" s="37"/>
      <c r="B17" s="6">
        <v>3797.1</v>
      </c>
      <c r="C17" s="6"/>
      <c r="D17" s="6">
        <v>198778486.929912</v>
      </c>
      <c r="E17" s="6"/>
      <c r="F17" s="6"/>
      <c r="G17" s="6"/>
    </row>
    <row r="18" spans="1:8" x14ac:dyDescent="0.25">
      <c r="A18" s="37"/>
      <c r="B18" s="6">
        <v>4924.7</v>
      </c>
      <c r="C18" s="6"/>
      <c r="D18" s="6">
        <v>198789141.24888599</v>
      </c>
      <c r="E18" s="6"/>
      <c r="F18" s="6"/>
      <c r="G18" s="6"/>
    </row>
    <row r="19" spans="1:8" x14ac:dyDescent="0.25">
      <c r="A19" s="37"/>
      <c r="B19" s="6">
        <v>5315.6</v>
      </c>
      <c r="C19" s="6"/>
      <c r="D19" s="6">
        <v>198789116.848912</v>
      </c>
      <c r="E19" s="6"/>
      <c r="F19" s="6"/>
      <c r="G19" s="6"/>
    </row>
    <row r="20" spans="1:8" x14ac:dyDescent="0.25">
      <c r="A20" s="37"/>
      <c r="B20" s="6">
        <v>6385.7</v>
      </c>
      <c r="C20" s="6"/>
      <c r="D20" s="6">
        <v>198782110.64948699</v>
      </c>
      <c r="E20" s="6"/>
      <c r="F20" s="6"/>
      <c r="G20" s="6"/>
    </row>
    <row r="21" spans="1:8" x14ac:dyDescent="0.25">
      <c r="A21" s="37"/>
      <c r="B21" s="6">
        <v>1761.64</v>
      </c>
      <c r="C21" s="6"/>
      <c r="D21" s="6"/>
      <c r="E21" s="6">
        <v>198775000</v>
      </c>
      <c r="F21" s="6"/>
      <c r="G21" s="6"/>
    </row>
    <row r="22" spans="1:8" x14ac:dyDescent="0.25">
      <c r="A22" s="37"/>
      <c r="B22" s="6">
        <v>0</v>
      </c>
      <c r="C22" s="6"/>
      <c r="D22" s="6"/>
      <c r="E22" s="6"/>
      <c r="F22" s="6">
        <v>198772000</v>
      </c>
      <c r="G22" s="6"/>
    </row>
    <row r="23" spans="1:8" x14ac:dyDescent="0.25">
      <c r="B23" s="6">
        <v>7000</v>
      </c>
      <c r="C23" s="6"/>
      <c r="D23" s="6"/>
      <c r="E23" s="6"/>
      <c r="F23" s="6">
        <v>198772000</v>
      </c>
      <c r="G23" s="6"/>
    </row>
    <row r="24" spans="1:8" x14ac:dyDescent="0.25">
      <c r="B24" s="6">
        <v>665.72810292243901</v>
      </c>
      <c r="C24" s="6"/>
      <c r="D24" s="6"/>
      <c r="E24" s="6"/>
      <c r="F24" s="6"/>
      <c r="G24" s="6">
        <v>198786220.71468401</v>
      </c>
      <c r="H24" s="6"/>
    </row>
    <row r="25" spans="1:8" x14ac:dyDescent="0.25">
      <c r="B25" s="6">
        <v>906.3</v>
      </c>
      <c r="C25" s="6"/>
      <c r="D25" s="6"/>
      <c r="E25" s="6"/>
      <c r="F25" s="6"/>
      <c r="G25" s="6">
        <v>198786220.71471199</v>
      </c>
    </row>
    <row r="26" spans="1:8" x14ac:dyDescent="0.25">
      <c r="B26" s="6">
        <v>1898</v>
      </c>
      <c r="C26" s="6"/>
      <c r="D26" s="6"/>
      <c r="E26" s="6"/>
      <c r="F26" s="6"/>
      <c r="G26" s="6">
        <v>198782209.28948399</v>
      </c>
      <c r="H26" s="6"/>
    </row>
    <row r="27" spans="1:8" x14ac:dyDescent="0.25">
      <c r="B27" s="6">
        <v>2310.1999999999998</v>
      </c>
      <c r="C27" s="6"/>
      <c r="D27" s="6"/>
      <c r="E27" s="6"/>
      <c r="F27" s="6"/>
      <c r="G27" s="6">
        <v>198782097.489512</v>
      </c>
      <c r="H27" s="6"/>
    </row>
    <row r="28" spans="1:8" x14ac:dyDescent="0.25">
      <c r="B28" s="6">
        <v>3424.5</v>
      </c>
      <c r="C28" s="6"/>
      <c r="D28" s="6"/>
      <c r="E28" s="6"/>
      <c r="F28" s="6"/>
      <c r="G28" s="6">
        <v>198780469.52948499</v>
      </c>
      <c r="H28" s="6"/>
    </row>
    <row r="29" spans="1:8" x14ac:dyDescent="0.25">
      <c r="B29" s="6">
        <v>3781.1</v>
      </c>
      <c r="C29" s="6"/>
      <c r="D29" s="6"/>
      <c r="E29" s="6"/>
      <c r="F29" s="6"/>
      <c r="G29" s="6">
        <v>198780371.92951199</v>
      </c>
      <c r="H29" s="6"/>
    </row>
    <row r="30" spans="1:8" x14ac:dyDescent="0.25">
      <c r="B30" s="6">
        <v>4683</v>
      </c>
      <c r="C30" s="6"/>
      <c r="D30" s="6"/>
      <c r="E30" s="6"/>
      <c r="F30" s="6"/>
      <c r="G30" s="6">
        <v>198791784.45148501</v>
      </c>
      <c r="H30" s="6"/>
    </row>
    <row r="31" spans="1:8" x14ac:dyDescent="0.25">
      <c r="B31" s="6">
        <v>5109.7</v>
      </c>
      <c r="C31" s="6"/>
      <c r="D31" s="6"/>
      <c r="E31" s="6"/>
      <c r="F31" s="6"/>
      <c r="G31" s="6">
        <v>198791784.45151299</v>
      </c>
      <c r="H31" s="6"/>
    </row>
    <row r="32" spans="1:8" x14ac:dyDescent="0.25">
      <c r="B32" s="6">
        <v>6255.3</v>
      </c>
      <c r="C32" s="6"/>
      <c r="D32" s="6"/>
      <c r="E32" s="6"/>
      <c r="F32" s="6"/>
      <c r="G32" s="6">
        <v>198787927.35568601</v>
      </c>
    </row>
    <row r="33" spans="2:14" x14ac:dyDescent="0.25">
      <c r="B33" s="6">
        <v>674.45258545875504</v>
      </c>
      <c r="D33" s="6"/>
      <c r="E33" s="6"/>
      <c r="F33" s="6"/>
      <c r="G33" s="6"/>
      <c r="H33" s="6">
        <v>198786220.71468401</v>
      </c>
    </row>
    <row r="34" spans="2:14" x14ac:dyDescent="0.25">
      <c r="B34">
        <v>922.3</v>
      </c>
      <c r="H34">
        <v>198786220.71471199</v>
      </c>
    </row>
    <row r="35" spans="2:14" x14ac:dyDescent="0.25">
      <c r="B35">
        <v>1966.7</v>
      </c>
      <c r="H35">
        <v>198778558.00948399</v>
      </c>
    </row>
    <row r="36" spans="2:14" x14ac:dyDescent="0.25">
      <c r="B36">
        <v>2352.9</v>
      </c>
      <c r="H36">
        <v>198778516.52951199</v>
      </c>
    </row>
    <row r="37" spans="2:14" x14ac:dyDescent="0.25">
      <c r="B37">
        <v>3305.6</v>
      </c>
      <c r="H37">
        <v>198786605.52988499</v>
      </c>
    </row>
    <row r="38" spans="2:14" x14ac:dyDescent="0.25">
      <c r="B38">
        <v>3650.2</v>
      </c>
      <c r="H38">
        <v>198786605.52991199</v>
      </c>
    </row>
    <row r="39" spans="2:14" x14ac:dyDescent="0.25">
      <c r="B39">
        <v>4829.8999999999996</v>
      </c>
      <c r="H39">
        <v>198780934.44624799</v>
      </c>
    </row>
    <row r="40" spans="2:14" x14ac:dyDescent="0.25">
      <c r="B40">
        <v>5242.7</v>
      </c>
      <c r="H40">
        <v>198780851.929912</v>
      </c>
    </row>
    <row r="41" spans="2:14" x14ac:dyDescent="0.25">
      <c r="B41">
        <v>6358.8</v>
      </c>
      <c r="H41">
        <v>198776980.55308601</v>
      </c>
    </row>
    <row r="42" spans="2:14" x14ac:dyDescent="0.25">
      <c r="B42">
        <v>684.42295217514004</v>
      </c>
      <c r="I42">
        <v>198786220.71468401</v>
      </c>
    </row>
    <row r="43" spans="2:14" x14ac:dyDescent="0.25">
      <c r="B43">
        <v>929.3</v>
      </c>
      <c r="I43">
        <v>198786220.71471199</v>
      </c>
    </row>
    <row r="44" spans="2:14" x14ac:dyDescent="0.25">
      <c r="B44">
        <v>1971.6</v>
      </c>
      <c r="I44">
        <v>198778340.64588401</v>
      </c>
      <c r="J44" s="6"/>
    </row>
    <row r="45" spans="2:14" x14ac:dyDescent="0.25">
      <c r="B45">
        <v>2365.8000000000002</v>
      </c>
      <c r="I45">
        <v>198778339.98711199</v>
      </c>
    </row>
    <row r="46" spans="2:14" x14ac:dyDescent="0.25">
      <c r="B46">
        <v>3471.4</v>
      </c>
      <c r="I46">
        <v>198791593.52988401</v>
      </c>
    </row>
    <row r="47" spans="2:14" x14ac:dyDescent="0.25">
      <c r="B47">
        <v>3793.8</v>
      </c>
      <c r="I47">
        <v>198791447.12991199</v>
      </c>
      <c r="N47" s="6"/>
    </row>
    <row r="48" spans="2:14" x14ac:dyDescent="0.25">
      <c r="B48">
        <v>4911.7</v>
      </c>
      <c r="I48">
        <v>198774595.729886</v>
      </c>
    </row>
    <row r="49" spans="2:11" x14ac:dyDescent="0.25">
      <c r="B49">
        <v>5314</v>
      </c>
      <c r="I49">
        <v>198774580.52991199</v>
      </c>
    </row>
    <row r="50" spans="2:11" x14ac:dyDescent="0.25">
      <c r="B50">
        <v>6405.2</v>
      </c>
      <c r="I50">
        <v>198775176.92988601</v>
      </c>
    </row>
    <row r="51" spans="2:11" x14ac:dyDescent="0.25">
      <c r="B51">
        <v>668.09503865242004</v>
      </c>
      <c r="J51">
        <v>198786220.71468401</v>
      </c>
    </row>
    <row r="52" spans="2:11" x14ac:dyDescent="0.25">
      <c r="B52">
        <v>904.9</v>
      </c>
      <c r="J52">
        <v>198786220.71471199</v>
      </c>
    </row>
    <row r="53" spans="2:11" x14ac:dyDescent="0.25">
      <c r="B53">
        <v>1945.8</v>
      </c>
      <c r="J53">
        <v>198778188.729884</v>
      </c>
    </row>
    <row r="54" spans="2:11" x14ac:dyDescent="0.25">
      <c r="B54">
        <v>2333</v>
      </c>
      <c r="J54">
        <v>198778042.32991201</v>
      </c>
    </row>
    <row r="55" spans="2:11" x14ac:dyDescent="0.25">
      <c r="B55">
        <v>3375.3</v>
      </c>
      <c r="J55">
        <v>198789947.84848401</v>
      </c>
    </row>
    <row r="56" spans="2:11" x14ac:dyDescent="0.25">
      <c r="B56">
        <v>3694.6</v>
      </c>
      <c r="J56">
        <v>198789947.84851199</v>
      </c>
    </row>
    <row r="57" spans="2:11" x14ac:dyDescent="0.25">
      <c r="B57">
        <v>4805.6000000000004</v>
      </c>
      <c r="J57">
        <v>198787998.92988601</v>
      </c>
    </row>
    <row r="58" spans="2:11" x14ac:dyDescent="0.25">
      <c r="B58">
        <v>5189.1000000000004</v>
      </c>
      <c r="J58">
        <v>198787803.72991201</v>
      </c>
    </row>
    <row r="59" spans="2:11" x14ac:dyDescent="0.25">
      <c r="B59">
        <v>6647.6</v>
      </c>
      <c r="J59">
        <v>198809519.92848599</v>
      </c>
    </row>
    <row r="60" spans="2:11" x14ac:dyDescent="0.25">
      <c r="B60">
        <v>670.15080666541996</v>
      </c>
      <c r="K60">
        <v>198786220.71468401</v>
      </c>
    </row>
    <row r="61" spans="2:11" x14ac:dyDescent="0.25">
      <c r="B61">
        <v>909</v>
      </c>
      <c r="K61">
        <v>198786220.71471199</v>
      </c>
    </row>
    <row r="62" spans="2:11" x14ac:dyDescent="0.25">
      <c r="B62">
        <v>1939</v>
      </c>
      <c r="K62">
        <v>198777316.72988299</v>
      </c>
    </row>
    <row r="63" spans="2:11" x14ac:dyDescent="0.25">
      <c r="B63">
        <v>2343</v>
      </c>
      <c r="K63">
        <v>198777075.929912</v>
      </c>
    </row>
    <row r="64" spans="2:11" x14ac:dyDescent="0.25">
      <c r="B64">
        <v>3382.4</v>
      </c>
      <c r="K64">
        <v>198780296.939376</v>
      </c>
    </row>
    <row r="65" spans="2:13" x14ac:dyDescent="0.25">
      <c r="B65">
        <v>3719.7</v>
      </c>
      <c r="K65">
        <v>198780050.331512</v>
      </c>
    </row>
    <row r="66" spans="2:13" x14ac:dyDescent="0.25">
      <c r="B66">
        <v>4819.2</v>
      </c>
      <c r="K66">
        <v>198775521.009886</v>
      </c>
    </row>
    <row r="67" spans="2:13" x14ac:dyDescent="0.25">
      <c r="B67">
        <v>5237.8999999999996</v>
      </c>
      <c r="K67">
        <v>198775447.52991199</v>
      </c>
    </row>
    <row r="68" spans="2:13" x14ac:dyDescent="0.25">
      <c r="B68">
        <v>6360.4</v>
      </c>
      <c r="K68">
        <v>198778760.129886</v>
      </c>
    </row>
    <row r="69" spans="2:13" x14ac:dyDescent="0.25">
      <c r="B69">
        <v>667.60264086723305</v>
      </c>
      <c r="L69">
        <v>198786220.71468401</v>
      </c>
    </row>
    <row r="70" spans="2:13" x14ac:dyDescent="0.25">
      <c r="B70">
        <v>1332.8</v>
      </c>
      <c r="L70">
        <v>198777316.72988299</v>
      </c>
    </row>
    <row r="71" spans="2:13" x14ac:dyDescent="0.25">
      <c r="B71">
        <v>2365.6</v>
      </c>
      <c r="L71">
        <v>198780296.939376</v>
      </c>
    </row>
    <row r="72" spans="2:13" x14ac:dyDescent="0.25">
      <c r="B72">
        <v>3499.8</v>
      </c>
      <c r="L72">
        <v>198791386.68928599</v>
      </c>
    </row>
    <row r="73" spans="2:13" x14ac:dyDescent="0.25">
      <c r="B73">
        <v>4482.6000000000004</v>
      </c>
      <c r="L73">
        <v>198776493.99897599</v>
      </c>
    </row>
    <row r="74" spans="2:13" x14ac:dyDescent="0.25">
      <c r="B74">
        <v>5414.9</v>
      </c>
      <c r="L74">
        <v>198780272.329887</v>
      </c>
    </row>
    <row r="75" spans="2:13" x14ac:dyDescent="0.25">
      <c r="B75">
        <v>6369.5</v>
      </c>
      <c r="L75">
        <v>198785940.52988699</v>
      </c>
    </row>
    <row r="76" spans="2:13" x14ac:dyDescent="0.25">
      <c r="B76">
        <v>663.54643988609303</v>
      </c>
      <c r="M76">
        <v>198786220.71468401</v>
      </c>
    </row>
    <row r="77" spans="2:13" x14ac:dyDescent="0.25">
      <c r="B77">
        <v>1359.8</v>
      </c>
      <c r="M77">
        <v>198775011.68588299</v>
      </c>
    </row>
    <row r="78" spans="2:13" x14ac:dyDescent="0.25">
      <c r="B78">
        <v>2438.3000000000002</v>
      </c>
      <c r="M78">
        <v>198778607.32988501</v>
      </c>
    </row>
    <row r="79" spans="2:13" x14ac:dyDescent="0.25">
      <c r="B79">
        <v>3515.4</v>
      </c>
      <c r="M79">
        <v>198777819.913486</v>
      </c>
    </row>
    <row r="80" spans="2:13" x14ac:dyDescent="0.25">
      <c r="B80">
        <v>4415.5</v>
      </c>
      <c r="M80">
        <v>198776483.929885</v>
      </c>
    </row>
    <row r="81" spans="2:19" x14ac:dyDescent="0.25">
      <c r="B81">
        <v>5418.6</v>
      </c>
      <c r="M81">
        <v>198776289.329887</v>
      </c>
    </row>
    <row r="82" spans="2:19" x14ac:dyDescent="0.25">
      <c r="B82">
        <v>6392.5</v>
      </c>
      <c r="M82">
        <v>198779731.13166901</v>
      </c>
    </row>
    <row r="83" spans="2:19" x14ac:dyDescent="0.25">
      <c r="B83">
        <v>669.53872299194302</v>
      </c>
      <c r="N83">
        <v>198786220.71468401</v>
      </c>
    </row>
    <row r="84" spans="2:19" x14ac:dyDescent="0.25">
      <c r="B84">
        <v>1376</v>
      </c>
      <c r="N84">
        <v>198775011.68588299</v>
      </c>
    </row>
    <row r="85" spans="2:19" x14ac:dyDescent="0.25">
      <c r="B85">
        <v>1836.8</v>
      </c>
      <c r="N85">
        <v>198774889.12591201</v>
      </c>
    </row>
    <row r="86" spans="2:19" x14ac:dyDescent="0.25">
      <c r="B86">
        <v>2251.3000000000002</v>
      </c>
      <c r="N86">
        <v>198774889.12591201</v>
      </c>
    </row>
    <row r="87" spans="2:19" x14ac:dyDescent="0.25">
      <c r="B87">
        <v>3404.7</v>
      </c>
      <c r="N87">
        <v>198778607.32988501</v>
      </c>
    </row>
    <row r="88" spans="2:19" x14ac:dyDescent="0.25">
      <c r="B88">
        <v>4424</v>
      </c>
      <c r="N88">
        <v>198777819.913486</v>
      </c>
    </row>
    <row r="89" spans="2:19" x14ac:dyDescent="0.25">
      <c r="B89">
        <v>5370.1</v>
      </c>
      <c r="N89">
        <v>198776483.929885</v>
      </c>
    </row>
    <row r="90" spans="2:19" x14ac:dyDescent="0.25">
      <c r="B90">
        <v>6613.2</v>
      </c>
      <c r="N90">
        <v>198776289.329887</v>
      </c>
    </row>
    <row r="91" spans="2:19" x14ac:dyDescent="0.25">
      <c r="B91">
        <v>664.42821478843598</v>
      </c>
      <c r="O91" s="37">
        <v>198786220.71468401</v>
      </c>
    </row>
    <row r="92" spans="2:19" x14ac:dyDescent="0.25">
      <c r="B92">
        <v>1332.1</v>
      </c>
      <c r="O92" s="37">
        <v>198778340.64588401</v>
      </c>
    </row>
    <row r="93" spans="2:19" x14ac:dyDescent="0.25">
      <c r="B93">
        <v>1780.1</v>
      </c>
      <c r="O93" s="37">
        <v>198778339.98711199</v>
      </c>
    </row>
    <row r="94" spans="2:19" x14ac:dyDescent="0.25">
      <c r="B94">
        <v>2162.4</v>
      </c>
      <c r="O94" s="37">
        <v>198778339.98711199</v>
      </c>
    </row>
    <row r="95" spans="2:19" x14ac:dyDescent="0.25">
      <c r="B95">
        <v>3316.7</v>
      </c>
      <c r="K95" s="37"/>
      <c r="L95" s="37"/>
      <c r="M95" s="37"/>
      <c r="N95" s="37"/>
      <c r="O95" s="37">
        <v>198791593.52988401</v>
      </c>
      <c r="P95" s="37"/>
      <c r="Q95" s="37"/>
      <c r="R95" s="37"/>
      <c r="S95" s="37"/>
    </row>
    <row r="96" spans="2:19" x14ac:dyDescent="0.25">
      <c r="B96">
        <v>4306</v>
      </c>
      <c r="K96" s="37"/>
      <c r="L96" s="37"/>
      <c r="M96" s="37"/>
      <c r="N96" s="37"/>
      <c r="O96" s="37">
        <v>198774595.729886</v>
      </c>
      <c r="P96" s="37"/>
      <c r="Q96" s="37"/>
      <c r="R96" s="37"/>
      <c r="S96" s="37"/>
    </row>
    <row r="97" spans="2:19" x14ac:dyDescent="0.25">
      <c r="B97">
        <v>4671.1000000000004</v>
      </c>
      <c r="K97" s="37"/>
      <c r="L97" s="37"/>
      <c r="M97" s="37"/>
      <c r="N97" s="37"/>
      <c r="O97" s="37">
        <v>198774580.52991199</v>
      </c>
      <c r="P97" s="37"/>
      <c r="Q97" s="37"/>
      <c r="R97" s="37"/>
      <c r="S97" s="37"/>
    </row>
    <row r="98" spans="2:19" x14ac:dyDescent="0.25">
      <c r="B98">
        <v>5057.2</v>
      </c>
      <c r="K98" s="37"/>
      <c r="L98" s="37"/>
      <c r="M98" s="37"/>
      <c r="N98" s="37"/>
      <c r="O98" s="37">
        <v>198774580.52991199</v>
      </c>
      <c r="P98" s="37"/>
      <c r="Q98" s="37"/>
      <c r="R98" s="37"/>
      <c r="S98" s="37"/>
    </row>
    <row r="99" spans="2:19" x14ac:dyDescent="0.25">
      <c r="B99">
        <v>6218.6</v>
      </c>
      <c r="K99" s="37"/>
      <c r="L99" s="37"/>
      <c r="M99" s="37"/>
      <c r="N99" s="37"/>
      <c r="O99" s="37">
        <v>198775176.92988601</v>
      </c>
      <c r="P99" s="37"/>
      <c r="Q99" s="37"/>
      <c r="R99" s="37"/>
      <c r="S99" s="37"/>
    </row>
    <row r="100" spans="2:19" x14ac:dyDescent="0.25">
      <c r="B100">
        <v>666.09011721611</v>
      </c>
      <c r="K100" s="37"/>
      <c r="L100" s="37"/>
      <c r="M100" s="37"/>
      <c r="N100" s="37"/>
      <c r="O100" s="37"/>
      <c r="P100" s="37">
        <v>198786220.71468401</v>
      </c>
      <c r="Q100" s="37"/>
      <c r="R100" s="37"/>
      <c r="S100" s="37"/>
    </row>
    <row r="101" spans="2:19" x14ac:dyDescent="0.25">
      <c r="B101">
        <v>1353.3</v>
      </c>
      <c r="K101" s="37"/>
      <c r="L101" s="37"/>
      <c r="M101" s="37"/>
      <c r="N101" s="37"/>
      <c r="O101" s="37"/>
      <c r="P101" s="37">
        <v>198789549.529883</v>
      </c>
      <c r="Q101" s="37"/>
      <c r="R101" s="37"/>
      <c r="S101" s="37"/>
    </row>
    <row r="102" spans="2:19" x14ac:dyDescent="0.25">
      <c r="B102">
        <v>2448.3000000000002</v>
      </c>
      <c r="K102" s="37"/>
      <c r="L102" s="37"/>
      <c r="M102" s="37"/>
      <c r="N102" s="37"/>
      <c r="O102" s="37"/>
      <c r="P102" s="37">
        <v>198780479.869883</v>
      </c>
      <c r="Q102" s="37"/>
      <c r="R102" s="37"/>
      <c r="S102" s="37"/>
    </row>
    <row r="103" spans="2:19" x14ac:dyDescent="0.25">
      <c r="B103">
        <v>2893.2</v>
      </c>
      <c r="K103" s="37"/>
      <c r="L103" s="37"/>
      <c r="M103" s="37"/>
      <c r="N103" s="37"/>
      <c r="O103" s="37"/>
      <c r="P103" s="37">
        <v>198776725.486312</v>
      </c>
      <c r="Q103" s="37"/>
      <c r="R103" s="37"/>
      <c r="S103" s="37"/>
    </row>
    <row r="104" spans="2:19" x14ac:dyDescent="0.25">
      <c r="B104">
        <v>3352.4</v>
      </c>
      <c r="K104" s="37"/>
      <c r="L104" s="37"/>
      <c r="M104" s="37"/>
      <c r="N104" s="37"/>
      <c r="O104" s="37"/>
      <c r="P104" s="37">
        <v>198776725.486312</v>
      </c>
      <c r="Q104" s="37"/>
      <c r="R104" s="37"/>
      <c r="S104" s="37"/>
    </row>
    <row r="105" spans="2:19" x14ac:dyDescent="0.25">
      <c r="B105">
        <v>4397.6000000000004</v>
      </c>
      <c r="K105" s="37"/>
      <c r="L105" s="37"/>
      <c r="M105" s="37"/>
      <c r="N105" s="37"/>
      <c r="O105" s="37"/>
      <c r="P105" s="37">
        <v>198785542.25148499</v>
      </c>
      <c r="Q105" s="37"/>
      <c r="R105" s="37"/>
      <c r="S105" s="37"/>
    </row>
    <row r="106" spans="2:19" x14ac:dyDescent="0.25">
      <c r="B106">
        <v>5503.8</v>
      </c>
      <c r="K106" s="37"/>
      <c r="L106" s="37"/>
      <c r="M106" s="37"/>
      <c r="N106" s="37"/>
      <c r="O106" s="37"/>
      <c r="P106" s="37">
        <v>198787892.69615901</v>
      </c>
      <c r="Q106" s="37"/>
      <c r="R106" s="37"/>
      <c r="S106" s="37"/>
    </row>
    <row r="107" spans="2:19" x14ac:dyDescent="0.25">
      <c r="B107">
        <v>6536</v>
      </c>
      <c r="K107" s="37"/>
      <c r="L107" s="37"/>
      <c r="M107" s="37"/>
      <c r="N107" s="37"/>
      <c r="O107" s="37"/>
      <c r="P107" s="37">
        <v>198788367.52988699</v>
      </c>
      <c r="Q107" s="37"/>
      <c r="R107" s="37"/>
      <c r="S107" s="37"/>
    </row>
    <row r="108" spans="2:19" x14ac:dyDescent="0.25"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2:19" x14ac:dyDescent="0.25"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2:19" x14ac:dyDescent="0.25"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2:19" x14ac:dyDescent="0.25"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2:19" x14ac:dyDescent="0.25"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1:19" x14ac:dyDescent="0.25">
      <c r="K113" s="37"/>
      <c r="L113" s="37"/>
      <c r="M113" s="37"/>
      <c r="N113" s="37"/>
      <c r="O113" s="37"/>
      <c r="P113" s="37"/>
      <c r="Q113" s="37"/>
      <c r="R113" s="37"/>
      <c r="S113" s="3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569C-2263-4A69-801C-F1ED25BF4DCC}">
  <dimension ref="B1:S78"/>
  <sheetViews>
    <sheetView topLeftCell="A34" zoomScaleNormal="100" workbookViewId="0">
      <selection activeCell="N70" sqref="N70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7.85546875" bestFit="1" customWidth="1"/>
    <col min="4" max="4" width="12" bestFit="1" customWidth="1"/>
    <col min="5" max="5" width="12.5703125" bestFit="1" customWidth="1"/>
    <col min="6" max="6" width="13.42578125" bestFit="1" customWidth="1"/>
    <col min="7" max="9" width="15.7109375" bestFit="1" customWidth="1"/>
    <col min="10" max="11" width="17.140625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2:15" x14ac:dyDescent="0.25">
      <c r="C1" s="42" t="s">
        <v>547</v>
      </c>
      <c r="G1" s="42"/>
    </row>
    <row r="2" spans="2:15" x14ac:dyDescent="0.25">
      <c r="B2" s="9" t="s">
        <v>540</v>
      </c>
      <c r="C2" t="s">
        <v>530</v>
      </c>
      <c r="H2" s="8"/>
    </row>
    <row r="3" spans="2:15" x14ac:dyDescent="0.25">
      <c r="B3" s="9">
        <v>198774580.52990001</v>
      </c>
      <c r="C3" t="s">
        <v>523</v>
      </c>
    </row>
    <row r="4" spans="2:15" x14ac:dyDescent="0.25">
      <c r="C4" t="s">
        <v>520</v>
      </c>
    </row>
    <row r="5" spans="2:15" x14ac:dyDescent="0.25">
      <c r="C5" t="s">
        <v>533</v>
      </c>
    </row>
    <row r="6" spans="2:15" ht="30" x14ac:dyDescent="0.25">
      <c r="C6" s="14"/>
      <c r="D6" s="43" t="s">
        <v>549</v>
      </c>
      <c r="E6" s="14" t="s">
        <v>507</v>
      </c>
      <c r="F6" s="14"/>
      <c r="G6" s="43" t="s">
        <v>545</v>
      </c>
      <c r="H6" s="43" t="s">
        <v>545</v>
      </c>
      <c r="I6" s="43" t="s">
        <v>545</v>
      </c>
      <c r="J6" s="43" t="s">
        <v>545</v>
      </c>
      <c r="K6" s="43" t="s">
        <v>545</v>
      </c>
      <c r="M6" s="43"/>
      <c r="N6" s="43"/>
      <c r="O6" s="43"/>
    </row>
    <row r="7" spans="2:15" s="38" customFormat="1" ht="30" x14ac:dyDescent="0.25">
      <c r="B7" s="38" t="s">
        <v>497</v>
      </c>
      <c r="C7" s="43" t="s">
        <v>516</v>
      </c>
      <c r="D7" s="43" t="s">
        <v>545</v>
      </c>
      <c r="E7" s="43" t="s">
        <v>548</v>
      </c>
      <c r="F7" s="43" t="s">
        <v>546</v>
      </c>
      <c r="G7" s="43" t="s">
        <v>550</v>
      </c>
      <c r="H7" s="43" t="s">
        <v>551</v>
      </c>
      <c r="I7" s="43" t="s">
        <v>552</v>
      </c>
      <c r="J7" s="43" t="s">
        <v>553</v>
      </c>
      <c r="K7" s="43" t="s">
        <v>555</v>
      </c>
      <c r="L7" s="43" t="s">
        <v>554</v>
      </c>
      <c r="M7" s="43"/>
      <c r="N7" s="43"/>
    </row>
    <row r="8" spans="2:15" x14ac:dyDescent="0.25">
      <c r="B8" s="6">
        <f>1641.55+500</f>
        <v>2141.5500000000002</v>
      </c>
      <c r="C8" s="18">
        <v>198806000</v>
      </c>
      <c r="D8" s="14"/>
      <c r="E8" s="14"/>
      <c r="F8" s="14"/>
      <c r="G8" s="14"/>
      <c r="H8" s="14"/>
      <c r="I8" s="14"/>
      <c r="K8" s="6"/>
    </row>
    <row r="9" spans="2:15" x14ac:dyDescent="0.25">
      <c r="B9" s="6">
        <f>2437.47+500</f>
        <v>2937.47</v>
      </c>
      <c r="C9" s="6">
        <v>198802000</v>
      </c>
      <c r="K9" s="6"/>
    </row>
    <row r="10" spans="2:15" x14ac:dyDescent="0.25">
      <c r="B10" s="6">
        <f>2472.78+500</f>
        <v>2972.78</v>
      </c>
      <c r="C10" s="6">
        <v>198794000</v>
      </c>
      <c r="K10" s="6"/>
    </row>
    <row r="11" spans="2:15" x14ac:dyDescent="0.25">
      <c r="B11" s="6">
        <f>2593.5+500</f>
        <v>3093.5</v>
      </c>
      <c r="C11" s="6">
        <v>198794000</v>
      </c>
      <c r="K11" s="6"/>
    </row>
    <row r="12" spans="2:15" x14ac:dyDescent="0.25">
      <c r="B12" s="6">
        <f>2653.5+500</f>
        <v>3153.5</v>
      </c>
      <c r="C12" s="6">
        <v>198784000</v>
      </c>
      <c r="K12" s="6"/>
    </row>
    <row r="13" spans="2:15" x14ac:dyDescent="0.25">
      <c r="B13">
        <v>677.28028345107998</v>
      </c>
      <c r="D13">
        <v>198786220.71468401</v>
      </c>
      <c r="K13" s="6"/>
    </row>
    <row r="14" spans="2:15" x14ac:dyDescent="0.25">
      <c r="B14">
        <v>1384.2</v>
      </c>
      <c r="D14">
        <v>198775011.68588299</v>
      </c>
      <c r="K14" s="6"/>
    </row>
    <row r="15" spans="2:15" x14ac:dyDescent="0.25">
      <c r="B15">
        <v>1867.7</v>
      </c>
      <c r="D15">
        <v>198774889.12591201</v>
      </c>
      <c r="K15" s="6"/>
    </row>
    <row r="16" spans="2:15" x14ac:dyDescent="0.25">
      <c r="B16">
        <v>2914.3</v>
      </c>
      <c r="D16">
        <v>198778607.32988501</v>
      </c>
      <c r="K16" s="6"/>
    </row>
    <row r="17" spans="2:19" x14ac:dyDescent="0.25">
      <c r="B17">
        <v>4017.2</v>
      </c>
      <c r="D17">
        <v>198777819.913486</v>
      </c>
      <c r="K17" s="6"/>
    </row>
    <row r="18" spans="2:19" x14ac:dyDescent="0.25">
      <c r="B18">
        <v>4902</v>
      </c>
      <c r="D18">
        <v>198776483.929885</v>
      </c>
      <c r="K18" s="6"/>
    </row>
    <row r="19" spans="2:19" x14ac:dyDescent="0.25">
      <c r="B19">
        <v>5968.7</v>
      </c>
      <c r="D19">
        <v>198776289.329887</v>
      </c>
      <c r="K19" s="6"/>
    </row>
    <row r="20" spans="2:19" x14ac:dyDescent="0.25">
      <c r="B20">
        <v>6914.3</v>
      </c>
      <c r="D20">
        <v>198779731.13166901</v>
      </c>
      <c r="K20" s="6"/>
    </row>
    <row r="21" spans="2:19" x14ac:dyDescent="0.25">
      <c r="B21">
        <v>670.69788599014203</v>
      </c>
      <c r="E21">
        <v>198786220.71468401</v>
      </c>
      <c r="K21" s="6"/>
    </row>
    <row r="22" spans="2:19" x14ac:dyDescent="0.25">
      <c r="B22">
        <v>1333.6</v>
      </c>
      <c r="E22">
        <v>198778340.64588401</v>
      </c>
      <c r="K22" s="6"/>
    </row>
    <row r="23" spans="2:19" x14ac:dyDescent="0.25">
      <c r="B23">
        <v>1820.7</v>
      </c>
      <c r="E23">
        <v>198778339.98711199</v>
      </c>
      <c r="K23" s="6"/>
    </row>
    <row r="24" spans="2:19" x14ac:dyDescent="0.25">
      <c r="B24">
        <v>2907.9</v>
      </c>
      <c r="E24">
        <v>198791593.52988401</v>
      </c>
      <c r="K24" s="6"/>
    </row>
    <row r="25" spans="2:19" x14ac:dyDescent="0.25">
      <c r="B25">
        <v>3980.6</v>
      </c>
      <c r="D25" s="37"/>
      <c r="E25">
        <v>198774595.729886</v>
      </c>
      <c r="G25" s="37"/>
      <c r="K25" s="6"/>
      <c r="L25" s="37"/>
      <c r="M25" s="37"/>
      <c r="Q25" s="37"/>
      <c r="R25" s="37"/>
      <c r="S25" s="37"/>
    </row>
    <row r="26" spans="2:19" x14ac:dyDescent="0.25">
      <c r="B26">
        <v>4350.3999999999996</v>
      </c>
      <c r="D26" s="37"/>
      <c r="E26">
        <v>198774580.52991199</v>
      </c>
      <c r="G26" s="37"/>
      <c r="K26" s="6"/>
      <c r="L26" s="37"/>
      <c r="M26" s="37"/>
      <c r="Q26" s="37"/>
      <c r="R26" s="37"/>
      <c r="S26" s="37"/>
    </row>
    <row r="27" spans="2:19" x14ac:dyDescent="0.25">
      <c r="B27">
        <v>5338.9</v>
      </c>
      <c r="D27" s="37"/>
      <c r="E27" s="37">
        <v>198775176.92988601</v>
      </c>
      <c r="G27" s="37"/>
      <c r="K27" s="6"/>
      <c r="L27" s="37"/>
      <c r="M27" s="37"/>
      <c r="Q27" s="37"/>
      <c r="R27" s="37"/>
      <c r="S27" s="37"/>
    </row>
    <row r="28" spans="2:19" x14ac:dyDescent="0.25">
      <c r="B28">
        <v>6325.7</v>
      </c>
      <c r="D28" s="37"/>
      <c r="E28" s="37">
        <v>198786184.19433999</v>
      </c>
      <c r="F28" s="24"/>
      <c r="G28" s="37"/>
      <c r="K28" s="6"/>
      <c r="L28" s="37"/>
      <c r="M28" s="37"/>
      <c r="Q28" s="37"/>
      <c r="R28" s="37"/>
      <c r="S28" s="37"/>
    </row>
    <row r="29" spans="2:19" x14ac:dyDescent="0.25">
      <c r="B29">
        <v>1761.64</v>
      </c>
      <c r="D29" s="37"/>
      <c r="E29" s="37"/>
      <c r="F29" s="37">
        <v>198775000</v>
      </c>
      <c r="K29" s="6"/>
      <c r="L29" s="37"/>
      <c r="M29" s="37"/>
      <c r="Q29" s="37"/>
      <c r="R29" s="37"/>
      <c r="S29" s="37"/>
    </row>
    <row r="30" spans="2:19" x14ac:dyDescent="0.25">
      <c r="B30">
        <v>666.09098076820305</v>
      </c>
      <c r="F30" s="37"/>
      <c r="G30">
        <v>198786220.71468401</v>
      </c>
      <c r="K30" s="6"/>
      <c r="L30" s="37"/>
      <c r="M30" s="37"/>
      <c r="Q30" s="37"/>
      <c r="R30" s="37"/>
      <c r="S30" s="37"/>
    </row>
    <row r="31" spans="2:19" x14ac:dyDescent="0.25">
      <c r="B31">
        <v>1296.5</v>
      </c>
      <c r="E31" s="37"/>
      <c r="F31" s="37"/>
      <c r="G31">
        <v>198787724.87533799</v>
      </c>
      <c r="K31" s="6"/>
      <c r="L31" s="37"/>
      <c r="M31" s="37"/>
      <c r="Q31" s="37"/>
      <c r="R31" s="37"/>
      <c r="S31" s="37"/>
    </row>
    <row r="32" spans="2:19" x14ac:dyDescent="0.25">
      <c r="B32">
        <v>2458</v>
      </c>
      <c r="E32" s="37"/>
      <c r="F32" s="37"/>
      <c r="G32">
        <v>198787733.19433901</v>
      </c>
      <c r="K32" s="6"/>
      <c r="L32" s="37"/>
      <c r="M32" s="37"/>
      <c r="Q32" s="37"/>
      <c r="R32" s="37"/>
      <c r="S32" s="37"/>
    </row>
    <row r="33" spans="2:19" x14ac:dyDescent="0.25">
      <c r="B33">
        <v>3557</v>
      </c>
      <c r="E33" s="37"/>
      <c r="F33" s="37"/>
      <c r="G33">
        <v>198781479.809486</v>
      </c>
      <c r="K33" s="6"/>
      <c r="L33" s="37"/>
      <c r="M33" s="37"/>
      <c r="Q33" s="37"/>
      <c r="R33" s="37"/>
      <c r="S33" s="37"/>
    </row>
    <row r="34" spans="2:19" x14ac:dyDescent="0.25">
      <c r="B34">
        <v>3935.9</v>
      </c>
      <c r="E34" s="37"/>
      <c r="F34" s="37"/>
      <c r="G34">
        <v>198781344.209512</v>
      </c>
      <c r="K34" s="6"/>
      <c r="L34" s="37"/>
      <c r="M34" s="37"/>
      <c r="Q34" s="37"/>
      <c r="R34" s="37"/>
      <c r="S34" s="37"/>
    </row>
    <row r="35" spans="2:19" x14ac:dyDescent="0.25">
      <c r="B35">
        <v>4923.8</v>
      </c>
      <c r="G35">
        <v>198776387.729886</v>
      </c>
      <c r="K35" s="6"/>
      <c r="L35" s="37"/>
      <c r="M35" s="37"/>
      <c r="Q35" s="37"/>
      <c r="R35" s="37"/>
      <c r="S35" s="37"/>
    </row>
    <row r="36" spans="2:19" x14ac:dyDescent="0.25">
      <c r="B36">
        <v>5366</v>
      </c>
      <c r="E36" s="37"/>
      <c r="F36" s="37"/>
      <c r="G36">
        <v>198776387.72991201</v>
      </c>
      <c r="K36" s="6"/>
      <c r="L36" s="37"/>
      <c r="M36" s="37"/>
      <c r="Q36" s="37"/>
      <c r="R36" s="37"/>
      <c r="S36" s="37"/>
    </row>
    <row r="37" spans="2:19" x14ac:dyDescent="0.25">
      <c r="B37">
        <v>6438.1</v>
      </c>
      <c r="E37" s="37"/>
      <c r="F37" s="37"/>
      <c r="G37">
        <v>198776883.329887</v>
      </c>
      <c r="K37" s="6"/>
      <c r="L37" s="37"/>
      <c r="M37" s="37"/>
      <c r="Q37" s="37"/>
      <c r="R37" s="37"/>
      <c r="S37" s="37"/>
    </row>
    <row r="38" spans="2:19" x14ac:dyDescent="0.25">
      <c r="B38">
        <v>659.52063035964898</v>
      </c>
      <c r="G38" s="37"/>
      <c r="H38">
        <v>198786220.71468401</v>
      </c>
      <c r="K38" s="6"/>
      <c r="L38" s="37"/>
      <c r="M38" s="37"/>
      <c r="N38" s="37"/>
      <c r="O38" s="37"/>
      <c r="P38" s="37"/>
      <c r="Q38" s="37"/>
      <c r="R38" s="37"/>
      <c r="S38" s="37"/>
    </row>
    <row r="39" spans="2:19" x14ac:dyDescent="0.25">
      <c r="B39">
        <v>1385.4</v>
      </c>
      <c r="H39">
        <v>198780083.82079199</v>
      </c>
      <c r="K39" s="6"/>
      <c r="L39" s="37"/>
      <c r="M39" s="37"/>
      <c r="N39" s="37"/>
      <c r="O39" s="37"/>
      <c r="P39" s="37"/>
      <c r="Q39" s="37"/>
      <c r="R39" s="37"/>
      <c r="S39" s="37"/>
    </row>
    <row r="40" spans="2:19" x14ac:dyDescent="0.25">
      <c r="B40">
        <v>1852.9</v>
      </c>
      <c r="H40">
        <v>198780054.64951199</v>
      </c>
      <c r="K40" s="6"/>
      <c r="L40" s="37"/>
      <c r="M40" s="37"/>
      <c r="N40" s="37"/>
      <c r="O40" s="37"/>
      <c r="P40" s="37"/>
      <c r="Q40" s="37"/>
      <c r="R40" s="37"/>
      <c r="S40" s="37"/>
    </row>
    <row r="41" spans="2:19" x14ac:dyDescent="0.25">
      <c r="B41">
        <v>2826.5</v>
      </c>
      <c r="H41">
        <v>198783025.30079299</v>
      </c>
      <c r="K41" s="6"/>
      <c r="L41" s="37"/>
      <c r="M41" s="37"/>
      <c r="N41" s="37"/>
      <c r="O41" s="37"/>
      <c r="P41" s="37"/>
      <c r="Q41" s="37"/>
      <c r="R41" s="37"/>
      <c r="S41" s="37"/>
    </row>
    <row r="42" spans="2:19" x14ac:dyDescent="0.25">
      <c r="B42">
        <v>3902.3</v>
      </c>
      <c r="H42">
        <v>198777900.20988601</v>
      </c>
      <c r="K42" s="6"/>
      <c r="L42" s="37"/>
      <c r="M42" s="37"/>
      <c r="N42" s="37"/>
      <c r="O42" s="37"/>
      <c r="P42" s="37"/>
      <c r="Q42" s="37"/>
      <c r="R42" s="37"/>
      <c r="S42" s="37"/>
    </row>
    <row r="43" spans="2:19" x14ac:dyDescent="0.25">
      <c r="B43">
        <v>4239.8</v>
      </c>
      <c r="H43">
        <v>198777235.52991199</v>
      </c>
      <c r="K43" s="6"/>
      <c r="L43" s="37"/>
      <c r="M43" s="37"/>
      <c r="N43" s="37"/>
      <c r="O43" s="37"/>
      <c r="P43" s="37"/>
      <c r="Q43" s="37"/>
      <c r="R43" s="37"/>
      <c r="S43" s="37"/>
    </row>
    <row r="44" spans="2:19" x14ac:dyDescent="0.25">
      <c r="B44">
        <v>4690.5</v>
      </c>
      <c r="H44">
        <v>198777235.52991199</v>
      </c>
      <c r="K44" s="6"/>
    </row>
    <row r="45" spans="2:19" x14ac:dyDescent="0.25">
      <c r="B45">
        <v>5868.1</v>
      </c>
      <c r="H45">
        <v>198777837.10664901</v>
      </c>
      <c r="K45" s="6"/>
    </row>
    <row r="46" spans="2:19" x14ac:dyDescent="0.25">
      <c r="B46">
        <v>6974.4</v>
      </c>
      <c r="H46">
        <v>198778734.889884</v>
      </c>
      <c r="K46" s="6"/>
    </row>
    <row r="47" spans="2:19" x14ac:dyDescent="0.25">
      <c r="B47">
        <v>667.02456140518098</v>
      </c>
      <c r="I47">
        <v>198786220.71468401</v>
      </c>
      <c r="K47" s="6"/>
    </row>
    <row r="48" spans="2:19" x14ac:dyDescent="0.25">
      <c r="B48">
        <v>1403.2</v>
      </c>
      <c r="I48">
        <v>198780442.929883</v>
      </c>
      <c r="K48" s="6"/>
    </row>
    <row r="49" spans="2:11" x14ac:dyDescent="0.25">
      <c r="B49">
        <v>1892.6</v>
      </c>
      <c r="I49">
        <v>198780442.929912</v>
      </c>
      <c r="K49" s="6"/>
    </row>
    <row r="50" spans="2:11" x14ac:dyDescent="0.25">
      <c r="B50">
        <v>3033.8</v>
      </c>
      <c r="I50">
        <v>198791549.048884</v>
      </c>
      <c r="K50" s="6"/>
    </row>
    <row r="51" spans="2:11" x14ac:dyDescent="0.25">
      <c r="B51">
        <v>4174.2</v>
      </c>
      <c r="I51">
        <v>198777836.32988599</v>
      </c>
    </row>
    <row r="52" spans="2:11" x14ac:dyDescent="0.25">
      <c r="B52">
        <v>4501.8999999999996</v>
      </c>
      <c r="I52">
        <v>198777738.72991201</v>
      </c>
    </row>
    <row r="53" spans="2:11" x14ac:dyDescent="0.25">
      <c r="B53">
        <v>5918.2</v>
      </c>
      <c r="I53">
        <v>198793196.20585001</v>
      </c>
    </row>
    <row r="54" spans="2:11" x14ac:dyDescent="0.25">
      <c r="B54">
        <v>6923.3</v>
      </c>
      <c r="I54">
        <v>198775171.729886</v>
      </c>
    </row>
    <row r="55" spans="2:11" x14ac:dyDescent="0.25">
      <c r="B55">
        <v>668.04543447494495</v>
      </c>
      <c r="J55">
        <v>198786220.71468401</v>
      </c>
    </row>
    <row r="56" spans="2:11" x14ac:dyDescent="0.25">
      <c r="B56">
        <v>1382.6</v>
      </c>
      <c r="J56">
        <v>198779134.405846</v>
      </c>
    </row>
    <row r="57" spans="2:11" x14ac:dyDescent="0.25">
      <c r="B57">
        <v>1845</v>
      </c>
      <c r="J57">
        <v>198779117.769512</v>
      </c>
    </row>
    <row r="58" spans="2:11" x14ac:dyDescent="0.25">
      <c r="B58">
        <v>3022.1</v>
      </c>
      <c r="J58">
        <v>198777423.52988499</v>
      </c>
    </row>
    <row r="59" spans="2:11" x14ac:dyDescent="0.25">
      <c r="B59">
        <v>3481.5</v>
      </c>
      <c r="J59">
        <v>198777399.12991199</v>
      </c>
    </row>
    <row r="60" spans="2:11" x14ac:dyDescent="0.25">
      <c r="B60">
        <v>4510.3</v>
      </c>
      <c r="J60">
        <v>198776197.32988599</v>
      </c>
    </row>
    <row r="61" spans="2:11" x14ac:dyDescent="0.25">
      <c r="B61">
        <v>4891.2</v>
      </c>
      <c r="J61">
        <v>198776172.929912</v>
      </c>
    </row>
    <row r="62" spans="2:11" x14ac:dyDescent="0.25">
      <c r="B62">
        <v>5931.3</v>
      </c>
      <c r="J62">
        <v>198784328.41148499</v>
      </c>
    </row>
    <row r="63" spans="2:11" x14ac:dyDescent="0.25">
      <c r="B63">
        <v>6856.7</v>
      </c>
      <c r="J63">
        <v>198780463.12988701</v>
      </c>
    </row>
    <row r="64" spans="2:11" x14ac:dyDescent="0.25">
      <c r="B64">
        <v>664.35717391967705</v>
      </c>
      <c r="K64">
        <v>198786220.71468401</v>
      </c>
    </row>
    <row r="65" spans="2:12" x14ac:dyDescent="0.25">
      <c r="B65">
        <v>1807.6</v>
      </c>
    </row>
    <row r="66" spans="2:12" x14ac:dyDescent="0.25">
      <c r="B66">
        <v>2877.1</v>
      </c>
      <c r="K66">
        <v>198778137.220792</v>
      </c>
    </row>
    <row r="67" spans="2:12" x14ac:dyDescent="0.25">
      <c r="B67">
        <v>3282.2</v>
      </c>
      <c r="K67">
        <v>198776965.391112</v>
      </c>
    </row>
    <row r="68" spans="2:12" x14ac:dyDescent="0.25">
      <c r="B68">
        <v>3730.7</v>
      </c>
      <c r="K68">
        <v>198776965.391112</v>
      </c>
    </row>
    <row r="69" spans="2:12" x14ac:dyDescent="0.25">
      <c r="B69">
        <v>4810.5</v>
      </c>
      <c r="K69">
        <v>198790808.12988499</v>
      </c>
    </row>
    <row r="70" spans="2:12" x14ac:dyDescent="0.25">
      <c r="B70">
        <v>5923.8</v>
      </c>
      <c r="K70">
        <v>198779120.009886</v>
      </c>
    </row>
    <row r="71" spans="2:12" x14ac:dyDescent="0.25">
      <c r="B71">
        <v>7047.9</v>
      </c>
      <c r="K71">
        <v>198777903.50443199</v>
      </c>
    </row>
    <row r="72" spans="2:12" x14ac:dyDescent="0.25">
      <c r="B72">
        <v>675.5310049057</v>
      </c>
      <c r="L72">
        <v>198786220.71468401</v>
      </c>
    </row>
    <row r="73" spans="2:12" x14ac:dyDescent="0.25">
      <c r="B73">
        <v>1407.9</v>
      </c>
      <c r="L73">
        <v>198774873.72988299</v>
      </c>
    </row>
    <row r="74" spans="2:12" x14ac:dyDescent="0.25">
      <c r="B74">
        <v>1878.2</v>
      </c>
      <c r="L74">
        <v>198774866.12991199</v>
      </c>
    </row>
    <row r="75" spans="2:12" x14ac:dyDescent="0.25">
      <c r="B75">
        <v>2967.5</v>
      </c>
      <c r="L75">
        <v>198786758.96335599</v>
      </c>
    </row>
    <row r="76" spans="2:12" x14ac:dyDescent="0.25">
      <c r="B76">
        <v>4447.3</v>
      </c>
    </row>
    <row r="77" spans="2:12" x14ac:dyDescent="0.25">
      <c r="B77">
        <v>5351.3</v>
      </c>
      <c r="L77">
        <v>198785149.048884</v>
      </c>
    </row>
    <row r="78" spans="2:12" x14ac:dyDescent="0.25">
      <c r="B78">
        <v>6329</v>
      </c>
      <c r="L78">
        <v>198774494.233486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E80-5D1F-4AD3-A706-C7863ACC0627}">
  <dimension ref="B3:F30"/>
  <sheetViews>
    <sheetView workbookViewId="0">
      <selection activeCell="B31" sqref="B31"/>
    </sheetView>
  </sheetViews>
  <sheetFormatPr baseColWidth="10" defaultRowHeight="15" x14ac:dyDescent="0.25"/>
  <cols>
    <col min="1" max="1" width="11.42578125" style="6"/>
    <col min="2" max="2" width="6.5703125" style="6" bestFit="1" customWidth="1"/>
    <col min="3" max="3" width="11.42578125" style="6"/>
    <col min="4" max="4" width="10.5703125" style="6" bestFit="1" customWidth="1"/>
    <col min="5" max="16384" width="11.42578125" style="6"/>
  </cols>
  <sheetData>
    <row r="3" spans="2:6" x14ac:dyDescent="0.25">
      <c r="B3" s="6">
        <v>4365.8</v>
      </c>
      <c r="C3" s="6">
        <v>22271358.5</v>
      </c>
    </row>
    <row r="4" spans="2:6" x14ac:dyDescent="0.25">
      <c r="B4" s="6" t="s">
        <v>559</v>
      </c>
      <c r="C4" s="6" t="s">
        <v>516</v>
      </c>
      <c r="D4" s="6" t="s">
        <v>519</v>
      </c>
      <c r="E4" s="6" t="s">
        <v>557</v>
      </c>
      <c r="F4" s="6" t="s">
        <v>565</v>
      </c>
    </row>
    <row r="6" spans="2:6" x14ac:dyDescent="0.25">
      <c r="B6" s="6">
        <v>1221.6673531532199</v>
      </c>
      <c r="D6" s="6">
        <v>22271587.221344098</v>
      </c>
    </row>
    <row r="7" spans="2:6" x14ac:dyDescent="0.25">
      <c r="B7" s="6">
        <v>3502</v>
      </c>
      <c r="D7" s="6">
        <v>22271354.026314199</v>
      </c>
    </row>
    <row r="8" spans="2:6" x14ac:dyDescent="0.25">
      <c r="B8" s="6">
        <v>5615.1999999999898</v>
      </c>
      <c r="D8" s="6">
        <v>22271354.026316699</v>
      </c>
    </row>
    <row r="9" spans="2:6" x14ac:dyDescent="0.25">
      <c r="B9" s="6">
        <v>7740.6</v>
      </c>
      <c r="D9" s="6">
        <v>22271349.052987099</v>
      </c>
    </row>
    <row r="10" spans="2:6" x14ac:dyDescent="0.25">
      <c r="B10" s="6">
        <v>1221.6673531532199</v>
      </c>
      <c r="E10" s="6">
        <v>22271587.221344098</v>
      </c>
    </row>
    <row r="11" spans="2:6" x14ac:dyDescent="0.25">
      <c r="B11" s="6">
        <v>3013.1</v>
      </c>
      <c r="E11" s="6">
        <v>22271357.199999999</v>
      </c>
    </row>
    <row r="12" spans="2:6" x14ac:dyDescent="0.25">
      <c r="B12" s="6">
        <v>1397.79924368858</v>
      </c>
      <c r="F12" s="6">
        <v>22271598.166413799</v>
      </c>
    </row>
    <row r="13" spans="2:6" x14ac:dyDescent="0.25">
      <c r="B13" s="6">
        <v>1690</v>
      </c>
    </row>
    <row r="14" spans="2:6" x14ac:dyDescent="0.25">
      <c r="B14" s="6">
        <v>1993.4</v>
      </c>
    </row>
    <row r="15" spans="2:6" x14ac:dyDescent="0.25">
      <c r="B15" s="6">
        <v>2311.9</v>
      </c>
    </row>
    <row r="16" spans="2:6" x14ac:dyDescent="0.25">
      <c r="B16" s="6">
        <v>2627.3</v>
      </c>
    </row>
    <row r="17" spans="2:2" x14ac:dyDescent="0.25">
      <c r="B17" s="6">
        <v>2946.2</v>
      </c>
    </row>
    <row r="18" spans="2:2" x14ac:dyDescent="0.25">
      <c r="B18" s="6">
        <v>3261</v>
      </c>
    </row>
    <row r="19" spans="2:2" x14ac:dyDescent="0.25">
      <c r="B19" s="6">
        <v>3581.9</v>
      </c>
    </row>
    <row r="20" spans="2:2" x14ac:dyDescent="0.25">
      <c r="B20" s="6">
        <v>3898.9</v>
      </c>
    </row>
    <row r="21" spans="2:2" x14ac:dyDescent="0.25">
      <c r="B21" s="6">
        <v>4219.5</v>
      </c>
    </row>
    <row r="22" spans="2:2" x14ac:dyDescent="0.25">
      <c r="B22" s="6">
        <v>4537.2</v>
      </c>
    </row>
    <row r="23" spans="2:2" x14ac:dyDescent="0.25">
      <c r="B23" s="6">
        <v>4856.5</v>
      </c>
    </row>
    <row r="24" spans="2:2" x14ac:dyDescent="0.25">
      <c r="B24" s="6">
        <v>5174.7</v>
      </c>
    </row>
    <row r="25" spans="2:2" x14ac:dyDescent="0.25">
      <c r="B25" s="6">
        <v>5494.2</v>
      </c>
    </row>
    <row r="26" spans="2:2" x14ac:dyDescent="0.25">
      <c r="B26" s="6">
        <v>5811.3</v>
      </c>
    </row>
    <row r="27" spans="2:2" x14ac:dyDescent="0.25">
      <c r="B27" s="6">
        <v>6130.8</v>
      </c>
    </row>
    <row r="28" spans="2:2" x14ac:dyDescent="0.25">
      <c r="B28" s="6">
        <v>6449.2</v>
      </c>
    </row>
    <row r="29" spans="2:2" x14ac:dyDescent="0.25">
      <c r="B29" s="6">
        <v>6770.5</v>
      </c>
    </row>
    <row r="30" spans="2:2" x14ac:dyDescent="0.25">
      <c r="B30" s="6">
        <v>7110.7</v>
      </c>
    </row>
  </sheetData>
  <phoneticPr fontId="1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075-9BCC-4C65-964F-90FB15318443}">
  <dimension ref="A1:J162"/>
  <sheetViews>
    <sheetView topLeftCell="A25" workbookViewId="0">
      <selection activeCell="B2" sqref="B2"/>
    </sheetView>
  </sheetViews>
  <sheetFormatPr baseColWidth="10" defaultRowHeight="15" x14ac:dyDescent="0.25"/>
  <cols>
    <col min="3" max="3" width="14.5703125" bestFit="1" customWidth="1"/>
    <col min="4" max="4" width="12" bestFit="1" customWidth="1"/>
    <col min="5" max="5" width="9.85546875" customWidth="1"/>
    <col min="6" max="6" width="14.85546875" bestFit="1" customWidth="1"/>
    <col min="7" max="8" width="16.7109375" bestFit="1" customWidth="1"/>
  </cols>
  <sheetData>
    <row r="1" spans="2:10" x14ac:dyDescent="0.25">
      <c r="G1">
        <f>54-28</f>
        <v>26</v>
      </c>
      <c r="H1">
        <f>56-130</f>
        <v>-74</v>
      </c>
      <c r="J1">
        <f>187-132</f>
        <v>55</v>
      </c>
    </row>
    <row r="2" spans="2:10" ht="20.25" x14ac:dyDescent="0.25">
      <c r="B2" s="65" t="s">
        <v>764</v>
      </c>
    </row>
    <row r="4" spans="2:10" x14ac:dyDescent="0.25">
      <c r="C4" t="s">
        <v>766</v>
      </c>
      <c r="D4" t="s">
        <v>633</v>
      </c>
      <c r="E4" t="s">
        <v>633</v>
      </c>
      <c r="G4" t="s">
        <v>632</v>
      </c>
      <c r="H4" t="s">
        <v>632</v>
      </c>
    </row>
    <row r="5" spans="2:10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2:10" x14ac:dyDescent="0.25">
      <c r="B6">
        <v>603.63</v>
      </c>
      <c r="C6">
        <v>29834300</v>
      </c>
    </row>
    <row r="7" spans="2:10" x14ac:dyDescent="0.25">
      <c r="B7">
        <v>750.15</v>
      </c>
      <c r="C7">
        <v>29826300</v>
      </c>
    </row>
    <row r="8" spans="2:10" x14ac:dyDescent="0.25">
      <c r="B8">
        <v>900</v>
      </c>
      <c r="C8">
        <v>29826300</v>
      </c>
    </row>
    <row r="9" spans="2:10" x14ac:dyDescent="0.25">
      <c r="B9">
        <v>1000</v>
      </c>
      <c r="C9">
        <v>29816200</v>
      </c>
    </row>
    <row r="10" spans="2:10" x14ac:dyDescent="0.25">
      <c r="B10">
        <v>1900</v>
      </c>
      <c r="C10" s="24">
        <v>29815700</v>
      </c>
    </row>
    <row r="11" spans="2:10" x14ac:dyDescent="0.25">
      <c r="B11">
        <v>1577.03014016151</v>
      </c>
      <c r="D11">
        <v>29821766.5730354</v>
      </c>
    </row>
    <row r="12" spans="2:10" x14ac:dyDescent="0.25">
      <c r="B12">
        <v>3111.6</v>
      </c>
      <c r="D12">
        <v>29818331.757045299</v>
      </c>
    </row>
    <row r="13" spans="2:10" x14ac:dyDescent="0.25">
      <c r="B13">
        <v>4648.1000000000004</v>
      </c>
      <c r="D13">
        <v>29816891.757044699</v>
      </c>
    </row>
    <row r="14" spans="2:10" x14ac:dyDescent="0.25">
      <c r="B14">
        <v>6184.5</v>
      </c>
      <c r="D14">
        <v>29816891.757043298</v>
      </c>
    </row>
    <row r="15" spans="2:10" x14ac:dyDescent="0.25">
      <c r="B15">
        <v>7038.5</v>
      </c>
      <c r="D15">
        <v>29816891.757043298</v>
      </c>
    </row>
    <row r="16" spans="2:10" x14ac:dyDescent="0.25">
      <c r="B16">
        <v>1577.03014016151</v>
      </c>
      <c r="E16">
        <v>29821766.5730354</v>
      </c>
    </row>
    <row r="17" spans="1:6" x14ac:dyDescent="0.25">
      <c r="B17">
        <v>3114.1</v>
      </c>
      <c r="E17">
        <v>29817809.757045999</v>
      </c>
    </row>
    <row r="18" spans="1:6" x14ac:dyDescent="0.25">
      <c r="B18">
        <v>4651.8999999999996</v>
      </c>
      <c r="E18">
        <v>29816701.541046001</v>
      </c>
    </row>
    <row r="19" spans="1:6" x14ac:dyDescent="0.25">
      <c r="B19">
        <v>6188.5</v>
      </c>
      <c r="E19">
        <v>29816581.181046098</v>
      </c>
    </row>
    <row r="20" spans="1:6" x14ac:dyDescent="0.25">
      <c r="B20">
        <v>7037.2</v>
      </c>
      <c r="E20">
        <v>29816550.9250433</v>
      </c>
    </row>
    <row r="21" spans="1:6" x14ac:dyDescent="0.25">
      <c r="A21" t="s">
        <v>598</v>
      </c>
      <c r="B21">
        <v>1577.0301415920201</v>
      </c>
      <c r="F21">
        <v>29821766.5730354</v>
      </c>
    </row>
    <row r="22" spans="1:6" x14ac:dyDescent="0.25">
      <c r="A22" t="s">
        <v>599</v>
      </c>
      <c r="B22">
        <v>1649.9</v>
      </c>
    </row>
    <row r="23" spans="1:6" x14ac:dyDescent="0.25">
      <c r="A23" t="s">
        <v>600</v>
      </c>
      <c r="B23">
        <v>1730.9</v>
      </c>
      <c r="F23">
        <v>29821377.773024101</v>
      </c>
    </row>
    <row r="24" spans="1:6" x14ac:dyDescent="0.25">
      <c r="A24" t="s">
        <v>601</v>
      </c>
      <c r="B24">
        <v>1764.8</v>
      </c>
    </row>
    <row r="25" spans="1:6" x14ac:dyDescent="0.25">
      <c r="A25" t="s">
        <v>603</v>
      </c>
      <c r="B25">
        <v>1808.4</v>
      </c>
      <c r="F25">
        <v>29821377.773023602</v>
      </c>
    </row>
    <row r="26" spans="1:6" x14ac:dyDescent="0.25">
      <c r="A26" t="s">
        <v>604</v>
      </c>
      <c r="B26">
        <v>1849.7</v>
      </c>
      <c r="F26">
        <v>29820988.973023199</v>
      </c>
    </row>
    <row r="27" spans="1:6" x14ac:dyDescent="0.25">
      <c r="A27" t="s">
        <v>605</v>
      </c>
      <c r="B27">
        <v>1888.4</v>
      </c>
      <c r="F27">
        <v>29820988.973023999</v>
      </c>
    </row>
    <row r="28" spans="1:6" x14ac:dyDescent="0.25">
      <c r="A28" t="s">
        <v>606</v>
      </c>
      <c r="B28">
        <v>1990.3</v>
      </c>
      <c r="F28">
        <v>29820600.173023801</v>
      </c>
    </row>
    <row r="29" spans="1:6" x14ac:dyDescent="0.25">
      <c r="A29" t="s">
        <v>607</v>
      </c>
      <c r="B29">
        <v>2029.7</v>
      </c>
      <c r="F29">
        <v>29820600.173023999</v>
      </c>
    </row>
    <row r="30" spans="1:6" x14ac:dyDescent="0.25">
      <c r="A30" t="s">
        <v>608</v>
      </c>
      <c r="B30">
        <v>2134.1999999999998</v>
      </c>
      <c r="F30">
        <v>29820089.373024601</v>
      </c>
    </row>
    <row r="31" spans="1:6" x14ac:dyDescent="0.25">
      <c r="A31" t="s">
        <v>24</v>
      </c>
      <c r="B31">
        <v>2170.3000000000002</v>
      </c>
    </row>
    <row r="32" spans="1:6" x14ac:dyDescent="0.25">
      <c r="A32" t="s">
        <v>609</v>
      </c>
      <c r="B32">
        <v>2294.1</v>
      </c>
      <c r="F32">
        <v>29820089.3730244</v>
      </c>
    </row>
    <row r="33" spans="1:6" x14ac:dyDescent="0.25">
      <c r="A33" t="s">
        <v>610</v>
      </c>
      <c r="B33">
        <v>2329.1</v>
      </c>
    </row>
    <row r="34" spans="1:6" x14ac:dyDescent="0.25">
      <c r="A34" t="s">
        <v>611</v>
      </c>
      <c r="B34">
        <v>2365.1999999999998</v>
      </c>
    </row>
    <row r="35" spans="1:6" x14ac:dyDescent="0.25">
      <c r="A35" t="s">
        <v>612</v>
      </c>
      <c r="B35">
        <v>2404.9</v>
      </c>
      <c r="F35">
        <v>29820089.373023201</v>
      </c>
    </row>
    <row r="36" spans="1:6" x14ac:dyDescent="0.25">
      <c r="A36" t="s">
        <v>613</v>
      </c>
      <c r="B36">
        <v>2440.6999999999998</v>
      </c>
    </row>
    <row r="37" spans="1:6" x14ac:dyDescent="0.25">
      <c r="A37" t="s">
        <v>614</v>
      </c>
      <c r="B37">
        <v>2479.6</v>
      </c>
      <c r="F37">
        <v>29820089.373022199</v>
      </c>
    </row>
    <row r="38" spans="1:6" x14ac:dyDescent="0.25">
      <c r="A38" t="s">
        <v>602</v>
      </c>
      <c r="B38">
        <v>2519</v>
      </c>
      <c r="F38">
        <v>29820089.373022001</v>
      </c>
    </row>
    <row r="39" spans="1:6" x14ac:dyDescent="0.25">
      <c r="A39" t="s">
        <v>615</v>
      </c>
      <c r="B39">
        <v>2557.8000000000002</v>
      </c>
      <c r="F39">
        <v>29820089.373022001</v>
      </c>
    </row>
    <row r="40" spans="1:6" x14ac:dyDescent="0.25">
      <c r="A40" t="s">
        <v>616</v>
      </c>
      <c r="B40">
        <v>2593.4</v>
      </c>
    </row>
    <row r="41" spans="1:6" x14ac:dyDescent="0.25">
      <c r="A41" t="s">
        <v>617</v>
      </c>
      <c r="B41">
        <v>2628.9</v>
      </c>
    </row>
    <row r="42" spans="1:6" x14ac:dyDescent="0.25">
      <c r="A42" t="s">
        <v>618</v>
      </c>
      <c r="B42">
        <v>2668.2</v>
      </c>
      <c r="F42">
        <v>29820019.173021998</v>
      </c>
    </row>
    <row r="43" spans="1:6" x14ac:dyDescent="0.25">
      <c r="A43" t="s">
        <v>586</v>
      </c>
      <c r="B43">
        <v>2707.4</v>
      </c>
      <c r="F43">
        <v>29818350.157022499</v>
      </c>
    </row>
    <row r="44" spans="1:6" x14ac:dyDescent="0.25">
      <c r="A44" t="s">
        <v>587</v>
      </c>
      <c r="B44">
        <v>2742.9</v>
      </c>
    </row>
    <row r="45" spans="1:6" x14ac:dyDescent="0.25">
      <c r="A45" t="s">
        <v>588</v>
      </c>
      <c r="B45">
        <v>2778.6</v>
      </c>
    </row>
    <row r="46" spans="1:6" x14ac:dyDescent="0.25">
      <c r="A46" t="s">
        <v>589</v>
      </c>
      <c r="B46">
        <v>2814.6</v>
      </c>
    </row>
    <row r="47" spans="1:6" x14ac:dyDescent="0.25">
      <c r="B47">
        <v>2850.4</v>
      </c>
    </row>
    <row r="48" spans="1:6" x14ac:dyDescent="0.25">
      <c r="B48">
        <v>2886.5</v>
      </c>
    </row>
    <row r="49" spans="2:6" x14ac:dyDescent="0.25">
      <c r="B49">
        <v>2972.7</v>
      </c>
    </row>
    <row r="50" spans="2:6" x14ac:dyDescent="0.25">
      <c r="B50">
        <v>3026.1</v>
      </c>
      <c r="F50">
        <v>29818350.157023899</v>
      </c>
    </row>
    <row r="51" spans="2:6" x14ac:dyDescent="0.25">
      <c r="B51">
        <v>3061.4</v>
      </c>
    </row>
    <row r="52" spans="2:6" x14ac:dyDescent="0.25">
      <c r="B52">
        <v>3112.7</v>
      </c>
      <c r="F52">
        <v>29818350.157024</v>
      </c>
    </row>
    <row r="53" spans="2:6" x14ac:dyDescent="0.25">
      <c r="B53">
        <v>3149.6</v>
      </c>
    </row>
    <row r="54" spans="2:6" x14ac:dyDescent="0.25">
      <c r="B54">
        <v>3210.5</v>
      </c>
      <c r="F54">
        <v>29818350.1570241</v>
      </c>
    </row>
    <row r="55" spans="2:6" x14ac:dyDescent="0.25">
      <c r="B55">
        <v>3247.3</v>
      </c>
    </row>
    <row r="56" spans="2:6" x14ac:dyDescent="0.25">
      <c r="B56">
        <v>3305</v>
      </c>
      <c r="F56">
        <v>29818350.157024398</v>
      </c>
    </row>
    <row r="57" spans="2:6" x14ac:dyDescent="0.25">
      <c r="B57">
        <v>3341.9</v>
      </c>
    </row>
    <row r="58" spans="2:6" x14ac:dyDescent="0.25">
      <c r="B58">
        <v>3431.9</v>
      </c>
      <c r="F58">
        <v>29818350.157023601</v>
      </c>
    </row>
    <row r="59" spans="2:6" x14ac:dyDescent="0.25">
      <c r="B59">
        <v>3473</v>
      </c>
      <c r="F59">
        <v>29818350.157023199</v>
      </c>
    </row>
    <row r="60" spans="2:6" x14ac:dyDescent="0.25">
      <c r="B60">
        <v>3512</v>
      </c>
      <c r="F60">
        <v>29818350.1570221</v>
      </c>
    </row>
    <row r="61" spans="2:6" x14ac:dyDescent="0.25">
      <c r="B61">
        <v>3548</v>
      </c>
    </row>
    <row r="62" spans="2:6" x14ac:dyDescent="0.25">
      <c r="B62">
        <v>3587.6</v>
      </c>
      <c r="F62">
        <v>29818350.157023199</v>
      </c>
    </row>
    <row r="63" spans="2:6" x14ac:dyDescent="0.25">
      <c r="B63">
        <v>3624.2</v>
      </c>
    </row>
    <row r="64" spans="2:6" x14ac:dyDescent="0.25">
      <c r="B64">
        <v>3663.5</v>
      </c>
      <c r="F64">
        <v>29818350.1570221</v>
      </c>
    </row>
    <row r="65" spans="2:6" x14ac:dyDescent="0.25">
      <c r="B65">
        <v>3703.9</v>
      </c>
      <c r="F65">
        <v>29818350.1570221</v>
      </c>
    </row>
    <row r="66" spans="2:6" x14ac:dyDescent="0.25">
      <c r="B66">
        <v>3739.7</v>
      </c>
    </row>
    <row r="67" spans="2:6" x14ac:dyDescent="0.25">
      <c r="B67">
        <v>3776.1</v>
      </c>
    </row>
    <row r="68" spans="2:6" x14ac:dyDescent="0.25">
      <c r="B68">
        <v>3812.4</v>
      </c>
    </row>
    <row r="69" spans="2:6" x14ac:dyDescent="0.25">
      <c r="B69">
        <v>3852.7</v>
      </c>
      <c r="F69">
        <v>29818279.957022</v>
      </c>
    </row>
    <row r="70" spans="2:6" x14ac:dyDescent="0.25">
      <c r="B70">
        <v>3889</v>
      </c>
    </row>
    <row r="71" spans="2:6" x14ac:dyDescent="0.25">
      <c r="B71">
        <v>3926</v>
      </c>
    </row>
    <row r="72" spans="2:6" x14ac:dyDescent="0.25">
      <c r="B72">
        <v>3962.9</v>
      </c>
    </row>
    <row r="73" spans="2:6" x14ac:dyDescent="0.25">
      <c r="B73">
        <v>3999.7</v>
      </c>
    </row>
    <row r="74" spans="2:6" x14ac:dyDescent="0.25">
      <c r="B74">
        <v>4036.8</v>
      </c>
    </row>
    <row r="75" spans="2:6" x14ac:dyDescent="0.25">
      <c r="B75">
        <v>4077.3</v>
      </c>
      <c r="F75">
        <v>29818279.957022</v>
      </c>
    </row>
    <row r="76" spans="2:6" x14ac:dyDescent="0.25">
      <c r="B76">
        <v>4169</v>
      </c>
      <c r="F76">
        <v>29818279.957022302</v>
      </c>
    </row>
    <row r="77" spans="2:6" x14ac:dyDescent="0.25">
      <c r="B77">
        <v>4209.6000000000004</v>
      </c>
      <c r="F77">
        <v>29818279.957022201</v>
      </c>
    </row>
    <row r="78" spans="2:6" x14ac:dyDescent="0.25">
      <c r="B78">
        <v>4276.7</v>
      </c>
      <c r="F78">
        <v>29818258.301023498</v>
      </c>
    </row>
    <row r="79" spans="2:6" x14ac:dyDescent="0.25">
      <c r="B79">
        <v>4336.1000000000004</v>
      </c>
      <c r="F79">
        <v>29818258.301022101</v>
      </c>
    </row>
    <row r="80" spans="2:6" x14ac:dyDescent="0.25">
      <c r="B80">
        <v>4375</v>
      </c>
    </row>
    <row r="81" spans="2:6" x14ac:dyDescent="0.25">
      <c r="B81">
        <v>4436.7</v>
      </c>
      <c r="F81">
        <v>29818258.3010238</v>
      </c>
    </row>
    <row r="82" spans="2:6" x14ac:dyDescent="0.25">
      <c r="B82">
        <v>4479.3999999999996</v>
      </c>
      <c r="F82">
        <v>29818258.301023498</v>
      </c>
    </row>
    <row r="83" spans="2:6" x14ac:dyDescent="0.25">
      <c r="B83">
        <v>4551.5</v>
      </c>
      <c r="F83">
        <v>29818258.3010238</v>
      </c>
    </row>
    <row r="84" spans="2:6" x14ac:dyDescent="0.25">
      <c r="B84">
        <v>4589.3</v>
      </c>
    </row>
    <row r="85" spans="2:6" x14ac:dyDescent="0.25">
      <c r="B85">
        <v>4642.8</v>
      </c>
      <c r="F85">
        <v>29818258.3010238</v>
      </c>
    </row>
    <row r="86" spans="2:6" x14ac:dyDescent="0.25">
      <c r="B86">
        <v>4684.8999999999996</v>
      </c>
      <c r="F86">
        <v>29818258.3010232</v>
      </c>
    </row>
    <row r="87" spans="2:6" x14ac:dyDescent="0.25">
      <c r="B87">
        <v>4722.3</v>
      </c>
    </row>
    <row r="88" spans="2:6" x14ac:dyDescent="0.25">
      <c r="B88">
        <v>4760.1000000000004</v>
      </c>
    </row>
    <row r="89" spans="2:6" x14ac:dyDescent="0.25">
      <c r="B89">
        <v>4800.8</v>
      </c>
      <c r="F89">
        <v>29818258.301022202</v>
      </c>
    </row>
    <row r="90" spans="2:6" x14ac:dyDescent="0.25">
      <c r="B90">
        <v>4843.3</v>
      </c>
      <c r="F90">
        <v>29818258.301022802</v>
      </c>
    </row>
    <row r="91" spans="2:6" x14ac:dyDescent="0.25">
      <c r="B91">
        <v>4884.5</v>
      </c>
      <c r="F91">
        <v>29818258.301022101</v>
      </c>
    </row>
    <row r="92" spans="2:6" x14ac:dyDescent="0.25">
      <c r="B92">
        <v>4921.6000000000004</v>
      </c>
    </row>
    <row r="93" spans="2:6" x14ac:dyDescent="0.25">
      <c r="B93">
        <v>4958.6000000000004</v>
      </c>
    </row>
    <row r="94" spans="2:6" x14ac:dyDescent="0.25">
      <c r="B94">
        <v>4996.3</v>
      </c>
    </row>
    <row r="95" spans="2:6" x14ac:dyDescent="0.25">
      <c r="B95">
        <v>5033.3999999999996</v>
      </c>
    </row>
    <row r="96" spans="2:6" x14ac:dyDescent="0.25">
      <c r="B96">
        <v>5071.3999999999996</v>
      </c>
    </row>
    <row r="97" spans="2:6" x14ac:dyDescent="0.25">
      <c r="B97">
        <v>5108.7</v>
      </c>
    </row>
    <row r="98" spans="2:6" x14ac:dyDescent="0.25">
      <c r="B98">
        <v>5146.1000000000004</v>
      </c>
    </row>
    <row r="99" spans="2:6" x14ac:dyDescent="0.25">
      <c r="B99">
        <v>5183.5</v>
      </c>
    </row>
    <row r="100" spans="2:6" x14ac:dyDescent="0.25">
      <c r="B100">
        <v>5221.3</v>
      </c>
    </row>
    <row r="101" spans="2:6" x14ac:dyDescent="0.25">
      <c r="B101">
        <v>5258.8</v>
      </c>
    </row>
    <row r="102" spans="2:6" x14ac:dyDescent="0.25">
      <c r="B102">
        <v>5296.4</v>
      </c>
    </row>
    <row r="103" spans="2:6" x14ac:dyDescent="0.25">
      <c r="B103">
        <v>5391.2</v>
      </c>
      <c r="F103">
        <v>29818258.301022299</v>
      </c>
    </row>
    <row r="104" spans="2:6" x14ac:dyDescent="0.25">
      <c r="B104">
        <v>5434.6</v>
      </c>
      <c r="F104">
        <v>29818258.301024102</v>
      </c>
    </row>
    <row r="105" spans="2:6" x14ac:dyDescent="0.25">
      <c r="B105">
        <v>5471</v>
      </c>
    </row>
    <row r="106" spans="2:6" x14ac:dyDescent="0.25">
      <c r="B106">
        <v>5516.8</v>
      </c>
      <c r="F106">
        <v>29818258.3010238</v>
      </c>
    </row>
    <row r="107" spans="2:6" x14ac:dyDescent="0.25">
      <c r="B107">
        <v>5572</v>
      </c>
      <c r="F107">
        <v>29818258.301023401</v>
      </c>
    </row>
    <row r="108" spans="2:6" x14ac:dyDescent="0.25">
      <c r="B108">
        <v>5613.1</v>
      </c>
      <c r="F108">
        <v>29818258.301022202</v>
      </c>
    </row>
    <row r="109" spans="2:6" x14ac:dyDescent="0.25">
      <c r="B109">
        <v>5670.9</v>
      </c>
      <c r="F109">
        <v>29818258.301023401</v>
      </c>
    </row>
    <row r="110" spans="2:6" x14ac:dyDescent="0.25">
      <c r="B110">
        <v>5716.9</v>
      </c>
      <c r="F110">
        <v>29818258.301023699</v>
      </c>
    </row>
    <row r="111" spans="2:6" x14ac:dyDescent="0.25">
      <c r="B111">
        <v>5812.7</v>
      </c>
      <c r="F111">
        <v>29818258.301023401</v>
      </c>
    </row>
    <row r="112" spans="2:6" x14ac:dyDescent="0.25">
      <c r="B112">
        <v>5908.3</v>
      </c>
      <c r="F112">
        <v>29818258.301023401</v>
      </c>
    </row>
    <row r="113" spans="2:6" x14ac:dyDescent="0.25">
      <c r="B113">
        <v>5953.7</v>
      </c>
      <c r="F113">
        <v>29818258.301022999</v>
      </c>
    </row>
    <row r="114" spans="2:6" x14ac:dyDescent="0.25">
      <c r="B114">
        <v>5994.4</v>
      </c>
      <c r="F114">
        <v>29818258.301023401</v>
      </c>
    </row>
    <row r="115" spans="2:6" x14ac:dyDescent="0.25">
      <c r="B115">
        <v>6031.4</v>
      </c>
    </row>
    <row r="116" spans="2:6" x14ac:dyDescent="0.25">
      <c r="B116">
        <v>6072.4</v>
      </c>
      <c r="F116">
        <v>29818258.301023599</v>
      </c>
    </row>
    <row r="117" spans="2:6" x14ac:dyDescent="0.25">
      <c r="B117">
        <v>6114.4</v>
      </c>
      <c r="F117">
        <v>29818258.301022299</v>
      </c>
    </row>
    <row r="118" spans="2:6" x14ac:dyDescent="0.25">
      <c r="B118">
        <v>6155.4</v>
      </c>
      <c r="F118">
        <v>29818258.301022101</v>
      </c>
    </row>
    <row r="119" spans="2:6" x14ac:dyDescent="0.25">
      <c r="B119">
        <v>6195.6</v>
      </c>
      <c r="F119">
        <v>29818258.301022101</v>
      </c>
    </row>
    <row r="120" spans="2:6" x14ac:dyDescent="0.25">
      <c r="B120">
        <v>6232.1</v>
      </c>
    </row>
    <row r="121" spans="2:6" x14ac:dyDescent="0.25">
      <c r="B121">
        <v>6268.9</v>
      </c>
    </row>
    <row r="122" spans="2:6" x14ac:dyDescent="0.25">
      <c r="B122">
        <v>6306</v>
      </c>
    </row>
    <row r="123" spans="2:6" x14ac:dyDescent="0.25">
      <c r="B123">
        <v>6343.3</v>
      </c>
    </row>
    <row r="124" spans="2:6" x14ac:dyDescent="0.25">
      <c r="B124">
        <v>6380.3</v>
      </c>
    </row>
    <row r="125" spans="2:6" x14ac:dyDescent="0.25">
      <c r="B125">
        <v>6417.5</v>
      </c>
    </row>
    <row r="126" spans="2:6" x14ac:dyDescent="0.25">
      <c r="B126">
        <v>6454.7</v>
      </c>
    </row>
    <row r="127" spans="2:6" x14ac:dyDescent="0.25">
      <c r="B127">
        <v>6491.9</v>
      </c>
    </row>
    <row r="128" spans="2:6" x14ac:dyDescent="0.25">
      <c r="B128">
        <v>6528.8</v>
      </c>
      <c r="C128" s="24"/>
    </row>
    <row r="129" spans="2:8" x14ac:dyDescent="0.25">
      <c r="B129">
        <v>6565.8</v>
      </c>
    </row>
    <row r="130" spans="2:8" x14ac:dyDescent="0.25">
      <c r="B130">
        <v>6658.3</v>
      </c>
      <c r="C130" s="24"/>
      <c r="F130">
        <v>29818258.301022299</v>
      </c>
    </row>
    <row r="131" spans="2:8" x14ac:dyDescent="0.25">
      <c r="B131">
        <v>6697</v>
      </c>
      <c r="F131">
        <v>29818258.3010238</v>
      </c>
    </row>
    <row r="132" spans="2:8" x14ac:dyDescent="0.25">
      <c r="B132">
        <v>6748.5</v>
      </c>
      <c r="F132">
        <v>29818258.301023401</v>
      </c>
    </row>
    <row r="133" spans="2:8" x14ac:dyDescent="0.25">
      <c r="B133">
        <v>6789.6</v>
      </c>
      <c r="F133">
        <v>29818258.301023599</v>
      </c>
    </row>
    <row r="134" spans="2:8" x14ac:dyDescent="0.25">
      <c r="B134">
        <v>6835.7</v>
      </c>
      <c r="F134">
        <v>29818209.381023299</v>
      </c>
    </row>
    <row r="135" spans="2:8" x14ac:dyDescent="0.25">
      <c r="B135">
        <v>6875.7</v>
      </c>
      <c r="F135">
        <v>29818209.381022301</v>
      </c>
    </row>
    <row r="136" spans="2:8" x14ac:dyDescent="0.25">
      <c r="B136">
        <v>6928</v>
      </c>
      <c r="F136">
        <v>29818209.381023701</v>
      </c>
    </row>
    <row r="137" spans="2:8" x14ac:dyDescent="0.25">
      <c r="B137">
        <v>6965.6</v>
      </c>
      <c r="C137" s="24"/>
    </row>
    <row r="138" spans="2:8" x14ac:dyDescent="0.25">
      <c r="B138">
        <v>7018.5</v>
      </c>
      <c r="F138">
        <v>29818209.381023798</v>
      </c>
    </row>
    <row r="139" spans="2:8" x14ac:dyDescent="0.25">
      <c r="B139">
        <v>1577.03014016151</v>
      </c>
      <c r="C139" s="24"/>
      <c r="G139">
        <v>29821766.5730354</v>
      </c>
    </row>
    <row r="140" spans="2:8" x14ac:dyDescent="0.25">
      <c r="B140">
        <v>2109.8000000000002</v>
      </c>
      <c r="C140" s="24"/>
      <c r="G140">
        <v>29818630.9730446</v>
      </c>
    </row>
    <row r="141" spans="2:8" x14ac:dyDescent="0.25">
      <c r="B141">
        <v>2644.8</v>
      </c>
      <c r="C141" s="57"/>
      <c r="D141" s="57"/>
      <c r="E141" s="57"/>
      <c r="F141" s="57"/>
      <c r="G141" s="57">
        <v>29817119.557044599</v>
      </c>
      <c r="H141" s="57"/>
    </row>
    <row r="142" spans="2:8" x14ac:dyDescent="0.25">
      <c r="B142">
        <v>3179.8</v>
      </c>
      <c r="C142" s="57"/>
      <c r="D142" s="57"/>
      <c r="E142" s="57"/>
      <c r="F142" s="57"/>
      <c r="G142" s="57">
        <v>29817119.557043299</v>
      </c>
      <c r="H142" s="57"/>
    </row>
    <row r="143" spans="2:8" x14ac:dyDescent="0.25">
      <c r="B143">
        <v>3715.7</v>
      </c>
      <c r="C143" s="57"/>
      <c r="D143" s="57"/>
      <c r="E143" s="57"/>
      <c r="F143" s="57"/>
      <c r="G143" s="57">
        <v>29817119.557043299</v>
      </c>
      <c r="H143" s="57"/>
    </row>
    <row r="144" spans="2:8" x14ac:dyDescent="0.25">
      <c r="B144">
        <v>4251.8999999999996</v>
      </c>
      <c r="C144" s="57"/>
      <c r="D144" s="57"/>
      <c r="E144" s="57"/>
      <c r="F144" s="57"/>
      <c r="G144" s="57">
        <v>29817119.557043299</v>
      </c>
      <c r="H144" s="57"/>
    </row>
    <row r="145" spans="2:8" x14ac:dyDescent="0.25">
      <c r="B145">
        <v>4788.7</v>
      </c>
      <c r="C145" s="57"/>
      <c r="D145" s="57"/>
      <c r="E145" s="57"/>
      <c r="F145" s="57"/>
      <c r="G145" s="57">
        <v>29817119.557043299</v>
      </c>
      <c r="H145" s="57"/>
    </row>
    <row r="146" spans="2:8" x14ac:dyDescent="0.25">
      <c r="B146">
        <v>5326</v>
      </c>
      <c r="C146" s="57"/>
      <c r="D146" s="57"/>
      <c r="E146" s="57"/>
      <c r="F146" s="57"/>
      <c r="G146" s="57">
        <v>29817119.557043299</v>
      </c>
      <c r="H146" s="57"/>
    </row>
    <row r="147" spans="2:8" x14ac:dyDescent="0.25">
      <c r="B147">
        <v>5863.4</v>
      </c>
      <c r="C147" s="57"/>
      <c r="D147" s="57"/>
      <c r="E147" s="57"/>
      <c r="F147" s="57"/>
      <c r="G147" s="57">
        <v>29817119.557043299</v>
      </c>
      <c r="H147" s="57"/>
    </row>
    <row r="148" spans="2:8" x14ac:dyDescent="0.25">
      <c r="B148">
        <v>6400.7</v>
      </c>
      <c r="C148" s="57"/>
      <c r="D148" s="57"/>
      <c r="E148" s="57"/>
      <c r="F148" s="57"/>
      <c r="G148" s="57">
        <v>29817119.557043299</v>
      </c>
      <c r="H148" s="57"/>
    </row>
    <row r="149" spans="2:8" x14ac:dyDescent="0.25">
      <c r="B149">
        <v>6938.2</v>
      </c>
      <c r="C149" s="57"/>
      <c r="D149" s="57"/>
      <c r="E149" s="57"/>
      <c r="F149" s="57"/>
      <c r="G149" s="57">
        <v>29817119.557043299</v>
      </c>
      <c r="H149" s="57"/>
    </row>
    <row r="150" spans="2:8" x14ac:dyDescent="0.25">
      <c r="B150">
        <v>7037.4</v>
      </c>
      <c r="C150" s="57"/>
      <c r="D150" s="57"/>
      <c r="E150" s="57"/>
      <c r="F150" s="57"/>
      <c r="G150" s="57">
        <v>29817119.557043299</v>
      </c>
      <c r="H150" s="57"/>
    </row>
    <row r="151" spans="2:8" x14ac:dyDescent="0.25">
      <c r="B151">
        <v>1577.03014016151</v>
      </c>
      <c r="C151" s="57"/>
      <c r="D151" s="57"/>
      <c r="E151" s="57"/>
      <c r="F151" s="57"/>
      <c r="G151" s="57"/>
      <c r="H151" s="57">
        <v>29821766.5730354</v>
      </c>
    </row>
    <row r="152" spans="2:8" x14ac:dyDescent="0.25">
      <c r="B152">
        <v>2114.4</v>
      </c>
      <c r="C152" s="57"/>
      <c r="D152" s="57"/>
      <c r="E152" s="57"/>
      <c r="F152" s="57"/>
      <c r="G152" s="57"/>
      <c r="H152" s="57">
        <v>29818037.557044599</v>
      </c>
    </row>
    <row r="153" spans="2:8" x14ac:dyDescent="0.25">
      <c r="B153">
        <v>2651.8</v>
      </c>
      <c r="C153" s="57"/>
      <c r="D153" s="57"/>
      <c r="E153" s="57"/>
      <c r="F153" s="57"/>
      <c r="G153" s="57"/>
      <c r="H153" s="57">
        <v>29817189.757044598</v>
      </c>
    </row>
    <row r="154" spans="2:8" x14ac:dyDescent="0.25">
      <c r="B154">
        <v>3188.6</v>
      </c>
      <c r="C154" s="57"/>
      <c r="D154" s="57"/>
      <c r="E154" s="57"/>
      <c r="F154" s="57"/>
      <c r="G154" s="57"/>
      <c r="H154" s="57">
        <v>29817189.757043201</v>
      </c>
    </row>
    <row r="155" spans="2:8" x14ac:dyDescent="0.25">
      <c r="B155">
        <v>3725.3</v>
      </c>
      <c r="C155" s="57"/>
      <c r="D155" s="57"/>
      <c r="E155" s="57"/>
      <c r="F155" s="57"/>
      <c r="G155" s="57"/>
      <c r="H155" s="57">
        <v>29817189.757043201</v>
      </c>
    </row>
    <row r="156" spans="2:8" x14ac:dyDescent="0.25">
      <c r="B156">
        <v>4262.5</v>
      </c>
      <c r="C156" s="57"/>
      <c r="D156" s="57"/>
      <c r="E156" s="57"/>
      <c r="F156" s="57"/>
      <c r="G156" s="57"/>
      <c r="H156" s="57">
        <v>29817189.757043201</v>
      </c>
    </row>
    <row r="157" spans="2:8" x14ac:dyDescent="0.25">
      <c r="B157">
        <v>4799.5</v>
      </c>
      <c r="C157" s="57"/>
      <c r="D157" s="57"/>
      <c r="E157" s="57"/>
      <c r="F157" s="57"/>
      <c r="G157" s="57"/>
      <c r="H157" s="57">
        <v>29817189.757043201</v>
      </c>
    </row>
    <row r="158" spans="2:8" x14ac:dyDescent="0.25">
      <c r="B158">
        <v>5336.7</v>
      </c>
      <c r="C158" s="57"/>
      <c r="D158" s="57"/>
      <c r="E158" s="57"/>
      <c r="F158" s="57"/>
      <c r="G158" s="57"/>
      <c r="H158" s="57">
        <v>29817189.757043201</v>
      </c>
    </row>
    <row r="159" spans="2:8" x14ac:dyDescent="0.25">
      <c r="B159">
        <v>5874</v>
      </c>
      <c r="C159" s="57"/>
      <c r="D159" s="57"/>
      <c r="E159" s="57"/>
      <c r="F159" s="57"/>
      <c r="G159" s="57"/>
      <c r="H159" s="57">
        <v>29817189.757043201</v>
      </c>
    </row>
    <row r="160" spans="2:8" x14ac:dyDescent="0.25">
      <c r="B160">
        <v>6411.4</v>
      </c>
      <c r="C160" s="57"/>
      <c r="D160" s="57"/>
      <c r="E160" s="57"/>
      <c r="F160" s="57"/>
      <c r="G160" s="57"/>
      <c r="H160" s="57">
        <v>29817189.757043201</v>
      </c>
    </row>
    <row r="161" spans="2:8" x14ac:dyDescent="0.25">
      <c r="B161">
        <v>6948.4</v>
      </c>
      <c r="C161" s="57"/>
      <c r="D161" s="57"/>
      <c r="E161" s="57"/>
      <c r="F161" s="57"/>
      <c r="G161" s="57"/>
      <c r="H161" s="57">
        <v>29817189.757043201</v>
      </c>
    </row>
    <row r="162" spans="2:8" x14ac:dyDescent="0.25">
      <c r="B162">
        <v>7037</v>
      </c>
      <c r="C162" s="57"/>
      <c r="D162" s="57"/>
      <c r="E162" s="57"/>
      <c r="F162" s="57"/>
      <c r="G162" s="57"/>
      <c r="H162" s="57">
        <v>29817189.757043201</v>
      </c>
    </row>
  </sheetData>
  <phoneticPr fontId="1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AD6-322F-4D09-A19D-B9CB2F07ACC1}">
  <dimension ref="A1:Q124"/>
  <sheetViews>
    <sheetView topLeftCell="A49" workbookViewId="0">
      <selection activeCell="T92" sqref="T92"/>
    </sheetView>
  </sheetViews>
  <sheetFormatPr baseColWidth="10" defaultRowHeight="15" x14ac:dyDescent="0.25"/>
  <cols>
    <col min="1" max="1" width="11.85546875" bestFit="1" customWidth="1"/>
    <col min="2" max="3" width="8" bestFit="1" customWidth="1"/>
    <col min="4" max="4" width="11.7109375" bestFit="1" customWidth="1"/>
    <col min="5" max="6" width="11" bestFit="1" customWidth="1"/>
    <col min="7" max="7" width="9" bestFit="1" customWidth="1"/>
    <col min="8" max="8" width="11" bestFit="1" customWidth="1"/>
  </cols>
  <sheetData>
    <row r="1" spans="1:7" s="1" customFormat="1" x14ac:dyDescent="0.25">
      <c r="E1" s="1" t="s">
        <v>500</v>
      </c>
      <c r="F1" s="1" t="s">
        <v>500</v>
      </c>
    </row>
    <row r="2" spans="1:7" s="1" customFormat="1" x14ac:dyDescent="0.25">
      <c r="A2" s="1" t="s">
        <v>505</v>
      </c>
      <c r="B2" s="1" t="s">
        <v>496</v>
      </c>
      <c r="C2" s="34" t="s">
        <v>497</v>
      </c>
      <c r="D2" s="1" t="s">
        <v>495</v>
      </c>
      <c r="E2" s="1" t="s">
        <v>494</v>
      </c>
      <c r="F2" s="34" t="s">
        <v>501</v>
      </c>
    </row>
    <row r="3" spans="1:7" x14ac:dyDescent="0.25">
      <c r="A3" s="1" t="s">
        <v>502</v>
      </c>
      <c r="B3" t="s">
        <v>493</v>
      </c>
      <c r="C3">
        <v>1185.5</v>
      </c>
      <c r="D3">
        <v>33576006.799999997</v>
      </c>
      <c r="E3">
        <v>33589306.899999999</v>
      </c>
      <c r="F3">
        <v>33589534.600000001</v>
      </c>
    </row>
    <row r="4" spans="1:7" x14ac:dyDescent="0.25">
      <c r="A4" s="1" t="s">
        <v>499</v>
      </c>
      <c r="B4" t="s">
        <v>483</v>
      </c>
      <c r="C4" s="6">
        <v>258.5</v>
      </c>
      <c r="D4">
        <v>33576006.799999997</v>
      </c>
      <c r="E4">
        <v>33584982.899999999</v>
      </c>
      <c r="F4">
        <v>33585210.600000001</v>
      </c>
    </row>
    <row r="5" spans="1:7" x14ac:dyDescent="0.25">
      <c r="B5" t="s">
        <v>484</v>
      </c>
      <c r="C5">
        <v>327.2</v>
      </c>
      <c r="D5">
        <v>33576006.799999997</v>
      </c>
      <c r="E5">
        <v>33580658.899999999</v>
      </c>
      <c r="F5">
        <v>33581008.700000003</v>
      </c>
      <c r="G5" s="6">
        <f>C5-C4</f>
        <v>68.699999999999989</v>
      </c>
    </row>
    <row r="6" spans="1:7" x14ac:dyDescent="0.25">
      <c r="B6" t="s">
        <v>482</v>
      </c>
      <c r="C6">
        <v>1134</v>
      </c>
      <c r="D6">
        <v>33576006.799999997</v>
      </c>
      <c r="E6">
        <v>33576625.5</v>
      </c>
      <c r="F6">
        <v>33578638.299999997</v>
      </c>
      <c r="G6" s="6">
        <f t="shared" ref="G6:G12" si="0">C6-C5</f>
        <v>806.8</v>
      </c>
    </row>
    <row r="7" spans="1:7" x14ac:dyDescent="0.25">
      <c r="B7" t="s">
        <v>485</v>
      </c>
      <c r="C7">
        <v>4769.3</v>
      </c>
      <c r="D7">
        <v>33576006.799999997</v>
      </c>
      <c r="E7">
        <v>33575911.700000003</v>
      </c>
      <c r="F7">
        <v>33577992.799999997</v>
      </c>
      <c r="G7" s="6">
        <f t="shared" si="0"/>
        <v>3635.3</v>
      </c>
    </row>
    <row r="8" spans="1:7" x14ac:dyDescent="0.25">
      <c r="B8" t="s">
        <v>486</v>
      </c>
      <c r="C8">
        <v>8404.9</v>
      </c>
      <c r="D8">
        <v>33576006.799999997</v>
      </c>
      <c r="E8">
        <v>33575750.100000001</v>
      </c>
      <c r="F8">
        <v>33577351.5</v>
      </c>
      <c r="G8" s="6">
        <f t="shared" si="0"/>
        <v>3635.5999999999995</v>
      </c>
    </row>
    <row r="9" spans="1:7" x14ac:dyDescent="0.25">
      <c r="B9" t="s">
        <v>487</v>
      </c>
      <c r="C9">
        <v>12040.1</v>
      </c>
      <c r="D9">
        <v>33576006.799999997</v>
      </c>
      <c r="E9">
        <v>33575720.799999997</v>
      </c>
      <c r="F9">
        <v>33576094.700000003</v>
      </c>
      <c r="G9" s="6">
        <f t="shared" si="0"/>
        <v>3635.2000000000007</v>
      </c>
    </row>
    <row r="10" spans="1:7" x14ac:dyDescent="0.25">
      <c r="B10" t="s">
        <v>488</v>
      </c>
      <c r="C10">
        <v>15676.3</v>
      </c>
      <c r="D10">
        <v>33576006.799999997</v>
      </c>
      <c r="E10">
        <v>33575720.799999997</v>
      </c>
      <c r="F10">
        <v>33575783.5</v>
      </c>
      <c r="G10" s="6">
        <f t="shared" si="0"/>
        <v>3636.1999999999989</v>
      </c>
    </row>
    <row r="11" spans="1:7" x14ac:dyDescent="0.25">
      <c r="B11" t="s">
        <v>489</v>
      </c>
      <c r="C11">
        <v>19312.099999999999</v>
      </c>
      <c r="D11">
        <v>33576006.799999997</v>
      </c>
      <c r="F11">
        <v>33575618.5</v>
      </c>
      <c r="G11" s="6">
        <f>C11-C10</f>
        <v>3635.7999999999993</v>
      </c>
    </row>
    <row r="12" spans="1:7" x14ac:dyDescent="0.25">
      <c r="B12" t="s">
        <v>490</v>
      </c>
      <c r="C12">
        <v>22947.7</v>
      </c>
      <c r="D12">
        <v>33576006.799999997</v>
      </c>
      <c r="F12">
        <v>33575618.5</v>
      </c>
      <c r="G12" s="6">
        <f t="shared" si="0"/>
        <v>3635.6000000000022</v>
      </c>
    </row>
    <row r="13" spans="1:7" x14ac:dyDescent="0.25">
      <c r="B13" t="s">
        <v>491</v>
      </c>
      <c r="C13">
        <v>24133.200000000001</v>
      </c>
      <c r="D13">
        <v>33576006.799999997</v>
      </c>
      <c r="F13">
        <v>33575618.5</v>
      </c>
    </row>
    <row r="16" spans="1:7" s="1" customFormat="1" x14ac:dyDescent="0.25">
      <c r="E16" s="1" t="s">
        <v>500</v>
      </c>
      <c r="F16" s="34"/>
    </row>
    <row r="17" spans="1:7" s="1" customFormat="1" x14ac:dyDescent="0.25">
      <c r="A17" s="1" t="s">
        <v>505</v>
      </c>
      <c r="B17" s="1" t="s">
        <v>496</v>
      </c>
      <c r="C17" s="34" t="s">
        <v>497</v>
      </c>
      <c r="D17" s="1" t="s">
        <v>495</v>
      </c>
      <c r="E17" s="1" t="s">
        <v>494</v>
      </c>
      <c r="F17" s="34"/>
    </row>
    <row r="18" spans="1:7" x14ac:dyDescent="0.25">
      <c r="A18" s="1" t="s">
        <v>502</v>
      </c>
      <c r="B18" t="s">
        <v>493</v>
      </c>
      <c r="C18">
        <v>1179.4000000000001</v>
      </c>
      <c r="D18">
        <v>33576006.799999997</v>
      </c>
      <c r="E18">
        <v>33589377.100000001</v>
      </c>
    </row>
    <row r="19" spans="1:7" x14ac:dyDescent="0.25">
      <c r="A19" s="1" t="s">
        <v>498</v>
      </c>
      <c r="B19" t="s">
        <v>483</v>
      </c>
      <c r="C19">
        <v>530</v>
      </c>
      <c r="D19">
        <v>33576006.799999997</v>
      </c>
      <c r="E19">
        <v>33585053.100000001</v>
      </c>
    </row>
    <row r="20" spans="1:7" x14ac:dyDescent="0.25">
      <c r="B20" t="s">
        <v>484</v>
      </c>
      <c r="C20">
        <v>1066.9000000000001</v>
      </c>
      <c r="D20">
        <v>33576006.799999997</v>
      </c>
      <c r="E20">
        <v>33580780.899999999</v>
      </c>
      <c r="G20">
        <f>C20-C19</f>
        <v>536.90000000000009</v>
      </c>
    </row>
    <row r="21" spans="1:7" x14ac:dyDescent="0.25">
      <c r="B21" t="s">
        <v>482</v>
      </c>
      <c r="C21">
        <v>1496.6</v>
      </c>
      <c r="D21">
        <v>33576006.799999997</v>
      </c>
      <c r="E21">
        <v>33576747.5</v>
      </c>
      <c r="G21">
        <f t="shared" ref="G21:G28" si="1">C21-C20</f>
        <v>429.69999999999982</v>
      </c>
    </row>
    <row r="22" spans="1:7" x14ac:dyDescent="0.25">
      <c r="B22" t="s">
        <v>485</v>
      </c>
      <c r="C22">
        <v>2031.6</v>
      </c>
      <c r="D22">
        <v>33576006.799999997</v>
      </c>
      <c r="E22">
        <v>33576185.200000003</v>
      </c>
      <c r="G22">
        <f t="shared" si="1"/>
        <v>535</v>
      </c>
    </row>
    <row r="23" spans="1:7" x14ac:dyDescent="0.25">
      <c r="B23" t="s">
        <v>486</v>
      </c>
      <c r="C23">
        <v>2566.8000000000002</v>
      </c>
      <c r="D23">
        <v>33576006.799999997</v>
      </c>
      <c r="E23">
        <v>33575976.799999997</v>
      </c>
      <c r="G23">
        <f t="shared" si="1"/>
        <v>535.20000000000027</v>
      </c>
    </row>
    <row r="24" spans="1:7" x14ac:dyDescent="0.25">
      <c r="B24" t="s">
        <v>487</v>
      </c>
      <c r="C24">
        <v>3102.3</v>
      </c>
      <c r="D24">
        <v>33576006.799999997</v>
      </c>
      <c r="E24">
        <v>33575753.100000001</v>
      </c>
      <c r="G24">
        <f t="shared" si="1"/>
        <v>535.5</v>
      </c>
    </row>
    <row r="25" spans="1:7" x14ac:dyDescent="0.25">
      <c r="B25" t="s">
        <v>488</v>
      </c>
      <c r="C25">
        <v>3638.2</v>
      </c>
      <c r="D25">
        <v>33576006.799999997</v>
      </c>
      <c r="E25">
        <v>33575694.600000001</v>
      </c>
      <c r="G25">
        <f t="shared" si="1"/>
        <v>535.89999999999964</v>
      </c>
    </row>
    <row r="26" spans="1:7" x14ac:dyDescent="0.25">
      <c r="B26" t="s">
        <v>489</v>
      </c>
      <c r="C26">
        <v>4173.6000000000004</v>
      </c>
      <c r="D26">
        <v>33576006.799999997</v>
      </c>
      <c r="E26">
        <v>33575665.399999999</v>
      </c>
      <c r="G26">
        <f>C26-C25</f>
        <v>535.40000000000055</v>
      </c>
    </row>
    <row r="27" spans="1:7" x14ac:dyDescent="0.25">
      <c r="B27" t="s">
        <v>490</v>
      </c>
      <c r="C27">
        <v>4708.8999999999996</v>
      </c>
      <c r="D27">
        <v>33576006.799999997</v>
      </c>
      <c r="E27">
        <v>33575632.399999999</v>
      </c>
      <c r="G27">
        <f t="shared" si="1"/>
        <v>535.29999999999927</v>
      </c>
    </row>
    <row r="28" spans="1:7" x14ac:dyDescent="0.25">
      <c r="B28" t="s">
        <v>491</v>
      </c>
      <c r="C28">
        <v>5244.3</v>
      </c>
      <c r="D28">
        <v>33576006.799999997</v>
      </c>
      <c r="E28">
        <v>33575632.399999999</v>
      </c>
      <c r="G28">
        <f t="shared" si="1"/>
        <v>535.40000000000055</v>
      </c>
    </row>
    <row r="29" spans="1:7" x14ac:dyDescent="0.25">
      <c r="B29" s="1" t="s">
        <v>503</v>
      </c>
      <c r="C29">
        <v>6423.7</v>
      </c>
    </row>
    <row r="30" spans="1:7" x14ac:dyDescent="0.25">
      <c r="A30" s="1"/>
      <c r="B30" s="1"/>
      <c r="C30" s="1"/>
      <c r="D30" s="1"/>
      <c r="E30" s="1" t="s">
        <v>500</v>
      </c>
    </row>
    <row r="31" spans="1:7" x14ac:dyDescent="0.25">
      <c r="A31" s="1" t="s">
        <v>505</v>
      </c>
      <c r="B31" s="1" t="s">
        <v>496</v>
      </c>
      <c r="C31" s="34" t="s">
        <v>497</v>
      </c>
      <c r="D31" s="1" t="s">
        <v>495</v>
      </c>
      <c r="E31" s="1" t="s">
        <v>494</v>
      </c>
    </row>
    <row r="32" spans="1:7" x14ac:dyDescent="0.25">
      <c r="A32" s="1" t="s">
        <v>502</v>
      </c>
      <c r="B32" t="s">
        <v>493</v>
      </c>
      <c r="D32">
        <v>33576006.799999997</v>
      </c>
      <c r="E32">
        <v>33589377.100000001</v>
      </c>
    </row>
    <row r="33" spans="1:7" x14ac:dyDescent="0.25">
      <c r="A33" s="1" t="s">
        <v>504</v>
      </c>
      <c r="B33" t="s">
        <v>483</v>
      </c>
      <c r="C33">
        <v>330</v>
      </c>
      <c r="D33">
        <v>33576006.799999997</v>
      </c>
      <c r="E33">
        <v>33585053.100000001</v>
      </c>
    </row>
    <row r="34" spans="1:7" x14ac:dyDescent="0.25">
      <c r="B34" t="s">
        <v>484</v>
      </c>
      <c r="C34">
        <v>667.2</v>
      </c>
      <c r="D34">
        <v>33576006.799999997</v>
      </c>
      <c r="E34">
        <v>33582654</v>
      </c>
      <c r="G34">
        <f>C34-C33</f>
        <v>337.20000000000005</v>
      </c>
    </row>
    <row r="35" spans="1:7" x14ac:dyDescent="0.25">
      <c r="B35" t="s">
        <v>482</v>
      </c>
      <c r="C35">
        <v>1001.3</v>
      </c>
      <c r="D35">
        <v>33576006.799999997</v>
      </c>
      <c r="E35">
        <v>33578452</v>
      </c>
      <c r="G35">
        <f>C35-C34</f>
        <v>334.09999999999991</v>
      </c>
    </row>
    <row r="36" spans="1:7" x14ac:dyDescent="0.25">
      <c r="B36" t="s">
        <v>485</v>
      </c>
      <c r="C36">
        <v>1336</v>
      </c>
      <c r="D36">
        <v>33576006.799999997</v>
      </c>
      <c r="E36">
        <v>33576412</v>
      </c>
      <c r="G36">
        <f>C36-C35</f>
        <v>334.70000000000005</v>
      </c>
    </row>
    <row r="37" spans="1:7" x14ac:dyDescent="0.25">
      <c r="B37" t="s">
        <v>486</v>
      </c>
      <c r="C37">
        <v>1670.9</v>
      </c>
      <c r="D37">
        <v>33576006.799999997</v>
      </c>
      <c r="E37">
        <v>33576228.399999999</v>
      </c>
      <c r="G37">
        <f>C37-C36</f>
        <v>334.90000000000009</v>
      </c>
    </row>
    <row r="38" spans="1:7" x14ac:dyDescent="0.25">
      <c r="B38" t="s">
        <v>487</v>
      </c>
      <c r="C38">
        <v>2006.4</v>
      </c>
      <c r="D38">
        <v>33576006.799999997</v>
      </c>
      <c r="E38">
        <v>33576228.399999999</v>
      </c>
      <c r="G38">
        <f t="shared" ref="G38:G42" si="2">C38-C37</f>
        <v>335.5</v>
      </c>
    </row>
    <row r="39" spans="1:7" x14ac:dyDescent="0.25">
      <c r="B39" t="s">
        <v>488</v>
      </c>
      <c r="D39">
        <v>33576006.799999997</v>
      </c>
      <c r="G39">
        <f t="shared" si="2"/>
        <v>-2006.4</v>
      </c>
    </row>
    <row r="40" spans="1:7" x14ac:dyDescent="0.25">
      <c r="B40" t="s">
        <v>489</v>
      </c>
      <c r="D40">
        <v>33576006.799999997</v>
      </c>
      <c r="G40">
        <f>C40-C39</f>
        <v>0</v>
      </c>
    </row>
    <row r="41" spans="1:7" x14ac:dyDescent="0.25">
      <c r="B41" t="s">
        <v>490</v>
      </c>
      <c r="D41">
        <v>33576006.799999997</v>
      </c>
      <c r="G41">
        <f t="shared" si="2"/>
        <v>0</v>
      </c>
    </row>
    <row r="42" spans="1:7" x14ac:dyDescent="0.25">
      <c r="B42" t="s">
        <v>491</v>
      </c>
      <c r="D42">
        <v>33576006.799999997</v>
      </c>
      <c r="G42">
        <f t="shared" si="2"/>
        <v>0</v>
      </c>
    </row>
    <row r="43" spans="1:7" x14ac:dyDescent="0.25">
      <c r="B43" s="1" t="s">
        <v>503</v>
      </c>
    </row>
    <row r="48" spans="1:7" ht="17.25" x14ac:dyDescent="0.3">
      <c r="A48" s="48" t="s">
        <v>563</v>
      </c>
    </row>
    <row r="49" spans="1:9" x14ac:dyDescent="0.25">
      <c r="D49" t="s">
        <v>511</v>
      </c>
      <c r="E49" t="s">
        <v>510</v>
      </c>
      <c r="F49" t="s">
        <v>509</v>
      </c>
      <c r="G49" t="s">
        <v>506</v>
      </c>
      <c r="H49" t="s">
        <v>508</v>
      </c>
      <c r="I49" t="s">
        <v>514</v>
      </c>
    </row>
    <row r="50" spans="1:9" x14ac:dyDescent="0.25">
      <c r="B50" s="23">
        <v>530</v>
      </c>
      <c r="C50" s="35">
        <f>B50+1200</f>
        <v>1730</v>
      </c>
      <c r="D50" s="23">
        <v>33589377.100000001</v>
      </c>
    </row>
    <row r="51" spans="1:9" x14ac:dyDescent="0.25">
      <c r="A51" t="s">
        <v>505</v>
      </c>
      <c r="B51" s="23">
        <v>1066.9000000000001</v>
      </c>
      <c r="C51" s="35">
        <f t="shared" ref="C51:C59" si="3">B51+1200</f>
        <v>2266.9</v>
      </c>
      <c r="D51" s="23">
        <v>33585053.100000001</v>
      </c>
    </row>
    <row r="52" spans="1:9" x14ac:dyDescent="0.25">
      <c r="A52" t="str">
        <f>A51</f>
        <v>k=10</v>
      </c>
      <c r="B52" s="23">
        <v>1496.6</v>
      </c>
      <c r="C52" s="35">
        <f t="shared" si="3"/>
        <v>2696.6</v>
      </c>
      <c r="D52" s="23">
        <v>33580780.899999999</v>
      </c>
    </row>
    <row r="53" spans="1:9" x14ac:dyDescent="0.25">
      <c r="A53" t="str">
        <f t="shared" ref="A53:A76" si="4">A52</f>
        <v>k=10</v>
      </c>
      <c r="B53" s="23">
        <v>2031.6</v>
      </c>
      <c r="C53" s="35">
        <f t="shared" si="3"/>
        <v>3231.6</v>
      </c>
      <c r="D53" s="23">
        <v>33576747.5</v>
      </c>
    </row>
    <row r="54" spans="1:9" x14ac:dyDescent="0.25">
      <c r="A54" t="str">
        <f t="shared" si="4"/>
        <v>k=10</v>
      </c>
      <c r="B54" s="23">
        <v>2566.8000000000002</v>
      </c>
      <c r="C54" s="35">
        <f t="shared" si="3"/>
        <v>3766.8</v>
      </c>
      <c r="D54" s="23">
        <v>33576185.200000003</v>
      </c>
    </row>
    <row r="55" spans="1:9" x14ac:dyDescent="0.25">
      <c r="A55" t="str">
        <f t="shared" si="4"/>
        <v>k=10</v>
      </c>
      <c r="B55" s="23">
        <v>3102.3</v>
      </c>
      <c r="C55" s="35">
        <f t="shared" si="3"/>
        <v>4302.3</v>
      </c>
      <c r="D55" s="23">
        <v>33575976.799999997</v>
      </c>
    </row>
    <row r="56" spans="1:9" x14ac:dyDescent="0.25">
      <c r="A56" t="str">
        <f t="shared" si="4"/>
        <v>k=10</v>
      </c>
      <c r="B56" s="23">
        <v>3638.2</v>
      </c>
      <c r="C56" s="35">
        <f t="shared" si="3"/>
        <v>4838.2</v>
      </c>
      <c r="D56" s="23">
        <v>33575753.100000001</v>
      </c>
    </row>
    <row r="57" spans="1:9" x14ac:dyDescent="0.25">
      <c r="A57" t="str">
        <f t="shared" si="4"/>
        <v>k=10</v>
      </c>
      <c r="B57" s="23">
        <v>4173.6000000000004</v>
      </c>
      <c r="C57" s="35">
        <f t="shared" si="3"/>
        <v>5373.6</v>
      </c>
      <c r="D57" s="23">
        <v>33575665.399999999</v>
      </c>
    </row>
    <row r="58" spans="1:9" x14ac:dyDescent="0.25">
      <c r="A58" t="str">
        <f t="shared" si="4"/>
        <v>k=10</v>
      </c>
      <c r="B58" s="23">
        <v>4708.8999999999996</v>
      </c>
      <c r="C58" s="35">
        <f t="shared" si="3"/>
        <v>5908.9</v>
      </c>
      <c r="D58" s="23">
        <v>33575632.399999999</v>
      </c>
    </row>
    <row r="59" spans="1:9" x14ac:dyDescent="0.25">
      <c r="A59" t="str">
        <f t="shared" si="4"/>
        <v>k=10</v>
      </c>
      <c r="B59" s="23">
        <v>5244.3</v>
      </c>
      <c r="C59" s="35">
        <f t="shared" si="3"/>
        <v>6444.3</v>
      </c>
      <c r="D59" s="23">
        <v>33575632.399999999</v>
      </c>
    </row>
    <row r="60" spans="1:9" x14ac:dyDescent="0.25">
      <c r="A60" t="str">
        <f t="shared" si="4"/>
        <v>k=10</v>
      </c>
      <c r="B60" s="23"/>
      <c r="C60" s="35">
        <v>1200</v>
      </c>
      <c r="E60" s="23">
        <v>33589377.100000001</v>
      </c>
    </row>
    <row r="61" spans="1:9" x14ac:dyDescent="0.25">
      <c r="A61" t="str">
        <f t="shared" si="4"/>
        <v>k=10</v>
      </c>
      <c r="B61" s="23">
        <v>330</v>
      </c>
      <c r="C61" s="35">
        <f>B61+$C$60</f>
        <v>1530</v>
      </c>
      <c r="E61" s="23">
        <v>33585053.100000001</v>
      </c>
    </row>
    <row r="62" spans="1:9" x14ac:dyDescent="0.25">
      <c r="A62" t="str">
        <f t="shared" si="4"/>
        <v>k=10</v>
      </c>
      <c r="B62" s="23">
        <v>667.2</v>
      </c>
      <c r="C62" s="35">
        <f t="shared" ref="C62:C65" si="5">B62+$C$60</f>
        <v>1867.2</v>
      </c>
      <c r="E62" s="23">
        <v>33582654</v>
      </c>
    </row>
    <row r="63" spans="1:9" x14ac:dyDescent="0.25">
      <c r="A63" t="str">
        <f t="shared" si="4"/>
        <v>k=10</v>
      </c>
      <c r="B63" s="23">
        <v>1001.3</v>
      </c>
      <c r="C63" s="35">
        <f t="shared" si="5"/>
        <v>2201.3000000000002</v>
      </c>
      <c r="E63" s="23">
        <v>33578452</v>
      </c>
    </row>
    <row r="64" spans="1:9" x14ac:dyDescent="0.25">
      <c r="A64" t="str">
        <f t="shared" si="4"/>
        <v>k=10</v>
      </c>
      <c r="B64" s="23">
        <v>1336</v>
      </c>
      <c r="C64" s="35">
        <f t="shared" si="5"/>
        <v>2536</v>
      </c>
      <c r="E64" s="23">
        <v>33576412</v>
      </c>
    </row>
    <row r="65" spans="1:7" x14ac:dyDescent="0.25">
      <c r="A65" t="str">
        <f t="shared" si="4"/>
        <v>k=10</v>
      </c>
      <c r="B65" s="23">
        <v>1670.9</v>
      </c>
      <c r="C65" s="35">
        <f t="shared" si="5"/>
        <v>2870.9</v>
      </c>
      <c r="E65" s="23">
        <v>33576228.399999999</v>
      </c>
    </row>
    <row r="66" spans="1:7" x14ac:dyDescent="0.25">
      <c r="A66" t="str">
        <f t="shared" si="4"/>
        <v>k=10</v>
      </c>
      <c r="B66" s="23"/>
      <c r="C66" s="35">
        <v>327.10000000000002</v>
      </c>
      <c r="F66" s="23">
        <v>33589490.299999997</v>
      </c>
    </row>
    <row r="67" spans="1:7" x14ac:dyDescent="0.25">
      <c r="A67" t="str">
        <f t="shared" si="4"/>
        <v>k=10</v>
      </c>
      <c r="B67" s="23">
        <v>280.3</v>
      </c>
      <c r="C67" s="35">
        <f t="shared" ref="C67:C76" si="6">B67+$C$66</f>
        <v>607.40000000000009</v>
      </c>
      <c r="F67" s="23">
        <v>33587091.100000001</v>
      </c>
    </row>
    <row r="68" spans="1:7" x14ac:dyDescent="0.25">
      <c r="A68" t="str">
        <f t="shared" si="4"/>
        <v>k=10</v>
      </c>
      <c r="B68" s="23">
        <v>568.29999999999995</v>
      </c>
      <c r="C68" s="35">
        <f t="shared" si="6"/>
        <v>895.4</v>
      </c>
      <c r="F68" s="23">
        <v>33584447.600000001</v>
      </c>
    </row>
    <row r="69" spans="1:7" x14ac:dyDescent="0.25">
      <c r="A69" t="str">
        <f t="shared" si="4"/>
        <v>k=10</v>
      </c>
      <c r="B69" s="23">
        <v>852.9</v>
      </c>
      <c r="C69" s="35">
        <f t="shared" si="6"/>
        <v>1180</v>
      </c>
      <c r="F69" s="23">
        <v>33582239.799999997</v>
      </c>
    </row>
    <row r="70" spans="1:7" x14ac:dyDescent="0.25">
      <c r="A70" t="str">
        <f t="shared" si="4"/>
        <v>k=10</v>
      </c>
      <c r="B70" s="23">
        <v>1138.0999999999999</v>
      </c>
      <c r="C70" s="35">
        <f t="shared" si="6"/>
        <v>1465.1999999999998</v>
      </c>
      <c r="F70" s="23">
        <v>33578390</v>
      </c>
    </row>
    <row r="71" spans="1:7" x14ac:dyDescent="0.25">
      <c r="A71" t="str">
        <f t="shared" si="4"/>
        <v>k=10</v>
      </c>
      <c r="B71" s="23">
        <v>1424.1</v>
      </c>
      <c r="C71" s="35">
        <f t="shared" si="6"/>
        <v>1751.1999999999998</v>
      </c>
      <c r="F71" s="23">
        <v>33578324</v>
      </c>
    </row>
    <row r="72" spans="1:7" x14ac:dyDescent="0.25">
      <c r="A72" t="str">
        <f t="shared" si="4"/>
        <v>k=10</v>
      </c>
      <c r="B72" s="23">
        <v>1710</v>
      </c>
      <c r="C72" s="35">
        <f t="shared" si="6"/>
        <v>2037.1</v>
      </c>
      <c r="F72" s="23">
        <v>33578253.799999997</v>
      </c>
    </row>
    <row r="73" spans="1:7" x14ac:dyDescent="0.25">
      <c r="A73" t="str">
        <f t="shared" si="4"/>
        <v>k=10</v>
      </c>
      <c r="B73" s="23">
        <v>1996.3</v>
      </c>
      <c r="C73" s="35">
        <f t="shared" si="6"/>
        <v>2323.4</v>
      </c>
      <c r="F73" s="23">
        <v>33576213.799999997</v>
      </c>
    </row>
    <row r="74" spans="1:7" x14ac:dyDescent="0.25">
      <c r="A74" t="str">
        <f t="shared" si="4"/>
        <v>k=10</v>
      </c>
      <c r="B74" s="23">
        <v>2282.8000000000002</v>
      </c>
      <c r="C74" s="35">
        <f t="shared" si="6"/>
        <v>2609.9</v>
      </c>
      <c r="F74" s="23">
        <v>33576213.799999997</v>
      </c>
    </row>
    <row r="75" spans="1:7" x14ac:dyDescent="0.25">
      <c r="A75" t="str">
        <f t="shared" si="4"/>
        <v>k=10</v>
      </c>
      <c r="B75" s="23">
        <v>2568.9</v>
      </c>
      <c r="C75" s="35">
        <f t="shared" si="6"/>
        <v>2896</v>
      </c>
      <c r="F75" s="23">
        <v>33576100.399999999</v>
      </c>
    </row>
    <row r="76" spans="1:7" x14ac:dyDescent="0.25">
      <c r="A76" t="str">
        <f t="shared" si="4"/>
        <v>k=10</v>
      </c>
      <c r="B76" s="23">
        <v>2855.1</v>
      </c>
      <c r="C76" s="35">
        <f t="shared" si="6"/>
        <v>3182.2</v>
      </c>
      <c r="F76" s="23">
        <v>33576100.399999999</v>
      </c>
    </row>
    <row r="77" spans="1:7" x14ac:dyDescent="0.25">
      <c r="A77" t="s">
        <v>495</v>
      </c>
      <c r="C77" s="23">
        <v>3.29</v>
      </c>
      <c r="G77" s="23">
        <v>33577600</v>
      </c>
    </row>
    <row r="78" spans="1:7" x14ac:dyDescent="0.25">
      <c r="A78" t="s">
        <v>495</v>
      </c>
      <c r="C78" s="23">
        <v>686.63</v>
      </c>
      <c r="G78" s="23">
        <v>33577500</v>
      </c>
    </row>
    <row r="79" spans="1:7" x14ac:dyDescent="0.25">
      <c r="A79" t="s">
        <v>495</v>
      </c>
      <c r="C79" s="23">
        <v>1210.31</v>
      </c>
      <c r="G79" s="23">
        <v>33577500</v>
      </c>
    </row>
    <row r="80" spans="1:7" x14ac:dyDescent="0.25">
      <c r="A80" t="s">
        <v>495</v>
      </c>
      <c r="C80" s="23">
        <v>2018.9</v>
      </c>
      <c r="G80" s="23">
        <v>33577500</v>
      </c>
    </row>
    <row r="81" spans="1:8" x14ac:dyDescent="0.25">
      <c r="A81" t="s">
        <v>495</v>
      </c>
      <c r="C81" s="23">
        <v>2532.54</v>
      </c>
      <c r="G81" s="23">
        <v>33576900</v>
      </c>
    </row>
    <row r="82" spans="1:8" x14ac:dyDescent="0.25">
      <c r="A82" t="s">
        <v>495</v>
      </c>
      <c r="C82" s="23">
        <v>3057.25</v>
      </c>
      <c r="G82" s="23">
        <v>33576100</v>
      </c>
    </row>
    <row r="83" spans="1:8" x14ac:dyDescent="0.25">
      <c r="A83" t="s">
        <v>495</v>
      </c>
      <c r="C83" s="23">
        <v>3578.39</v>
      </c>
      <c r="G83" s="23">
        <v>33576000</v>
      </c>
    </row>
    <row r="84" spans="1:8" x14ac:dyDescent="0.25">
      <c r="A84" t="s">
        <v>495</v>
      </c>
      <c r="C84" s="23">
        <v>6122.8</v>
      </c>
      <c r="G84" s="23">
        <v>33575798.200000003</v>
      </c>
    </row>
    <row r="85" spans="1:8" x14ac:dyDescent="0.25">
      <c r="A85" t="s">
        <v>507</v>
      </c>
      <c r="C85">
        <v>327.8</v>
      </c>
      <c r="H85">
        <v>33589559.799999997</v>
      </c>
    </row>
    <row r="86" spans="1:8" x14ac:dyDescent="0.25">
      <c r="A86" t="str">
        <f>A85</f>
        <v>k=20</v>
      </c>
      <c r="B86">
        <v>280.39999999999998</v>
      </c>
      <c r="C86">
        <f>B86+$C$85</f>
        <v>608.20000000000005</v>
      </c>
      <c r="H86">
        <v>33580911.799999997</v>
      </c>
    </row>
    <row r="87" spans="1:8" x14ac:dyDescent="0.25">
      <c r="A87" t="str">
        <f t="shared" ref="A87:A96" si="7">A86</f>
        <v>k=20</v>
      </c>
      <c r="B87">
        <v>568.29999999999995</v>
      </c>
      <c r="C87">
        <f t="shared" ref="C87:C96" si="8">B87+$C$85</f>
        <v>896.09999999999991</v>
      </c>
      <c r="H87">
        <v>33578195.600000001</v>
      </c>
    </row>
    <row r="88" spans="1:8" x14ac:dyDescent="0.25">
      <c r="A88" t="str">
        <f t="shared" si="7"/>
        <v>k=20</v>
      </c>
      <c r="B88">
        <v>853.2</v>
      </c>
      <c r="C88">
        <f t="shared" si="8"/>
        <v>1181</v>
      </c>
      <c r="H88">
        <v>33576629.600000001</v>
      </c>
    </row>
    <row r="89" spans="1:8" x14ac:dyDescent="0.25">
      <c r="A89" t="str">
        <f t="shared" si="7"/>
        <v>k=20</v>
      </c>
      <c r="B89">
        <v>1138.5999999999999</v>
      </c>
      <c r="C89">
        <f t="shared" si="8"/>
        <v>1466.3999999999999</v>
      </c>
      <c r="H89">
        <v>33576308</v>
      </c>
    </row>
    <row r="90" spans="1:8" x14ac:dyDescent="0.25">
      <c r="A90" t="str">
        <f t="shared" si="7"/>
        <v>k=20</v>
      </c>
      <c r="B90">
        <v>1424.8</v>
      </c>
      <c r="C90">
        <f t="shared" si="8"/>
        <v>1752.6</v>
      </c>
      <c r="H90">
        <v>33576048.200000003</v>
      </c>
    </row>
    <row r="91" spans="1:8" x14ac:dyDescent="0.25">
      <c r="A91" t="str">
        <f t="shared" si="7"/>
        <v>k=20</v>
      </c>
      <c r="B91">
        <v>1710.8</v>
      </c>
      <c r="C91">
        <f t="shared" si="8"/>
        <v>2038.6</v>
      </c>
      <c r="H91">
        <v>33576048.200000003</v>
      </c>
    </row>
    <row r="92" spans="1:8" x14ac:dyDescent="0.25">
      <c r="A92" t="str">
        <f t="shared" si="7"/>
        <v>k=20</v>
      </c>
      <c r="B92">
        <v>1997</v>
      </c>
      <c r="C92">
        <f t="shared" si="8"/>
        <v>2324.8000000000002</v>
      </c>
      <c r="H92">
        <v>33576019</v>
      </c>
    </row>
    <row r="93" spans="1:8" x14ac:dyDescent="0.25">
      <c r="A93" t="str">
        <f t="shared" si="7"/>
        <v>k=20</v>
      </c>
      <c r="B93">
        <v>2283.1999999999998</v>
      </c>
      <c r="C93">
        <f t="shared" si="8"/>
        <v>2611</v>
      </c>
      <c r="H93">
        <v>33576019</v>
      </c>
    </row>
    <row r="94" spans="1:8" x14ac:dyDescent="0.25">
      <c r="A94" t="str">
        <f t="shared" si="7"/>
        <v>k=20</v>
      </c>
      <c r="B94">
        <v>2569.6</v>
      </c>
      <c r="C94">
        <f t="shared" si="8"/>
        <v>2897.4</v>
      </c>
      <c r="H94">
        <v>33575986</v>
      </c>
    </row>
    <row r="95" spans="1:8" x14ac:dyDescent="0.25">
      <c r="A95" t="str">
        <f t="shared" si="7"/>
        <v>k=20</v>
      </c>
      <c r="B95">
        <v>2856.2</v>
      </c>
      <c r="C95">
        <f t="shared" si="8"/>
        <v>3184</v>
      </c>
      <c r="H95">
        <v>33575986</v>
      </c>
    </row>
    <row r="96" spans="1:8" x14ac:dyDescent="0.25">
      <c r="A96" t="str">
        <f t="shared" si="7"/>
        <v>k=20</v>
      </c>
      <c r="B96">
        <v>3184</v>
      </c>
      <c r="C96">
        <f t="shared" si="8"/>
        <v>3511.8</v>
      </c>
      <c r="H96">
        <v>33575986</v>
      </c>
    </row>
    <row r="97" spans="2:17" x14ac:dyDescent="0.25">
      <c r="C97">
        <v>576.6</v>
      </c>
      <c r="I97">
        <v>33580944.892030999</v>
      </c>
      <c r="J97" s="36"/>
    </row>
    <row r="98" spans="2:17" x14ac:dyDescent="0.25">
      <c r="B98">
        <v>410.2</v>
      </c>
      <c r="C98">
        <f>$C$97+B98</f>
        <v>986.8</v>
      </c>
      <c r="I98">
        <v>33580944.892030999</v>
      </c>
    </row>
    <row r="99" spans="2:17" x14ac:dyDescent="0.25">
      <c r="B99">
        <v>947.1</v>
      </c>
      <c r="C99">
        <f t="shared" ref="C99:C108" si="9">$C$97+B99</f>
        <v>1523.7</v>
      </c>
      <c r="I99">
        <v>33576214.245672502</v>
      </c>
    </row>
    <row r="100" spans="2:17" x14ac:dyDescent="0.25">
      <c r="B100">
        <v>1481.7</v>
      </c>
      <c r="C100">
        <f t="shared" si="9"/>
        <v>2058.3000000000002</v>
      </c>
      <c r="I100">
        <v>33575978.845671199</v>
      </c>
    </row>
    <row r="101" spans="2:17" x14ac:dyDescent="0.25">
      <c r="B101">
        <v>2016</v>
      </c>
      <c r="C101">
        <f t="shared" si="9"/>
        <v>2592.6</v>
      </c>
      <c r="I101">
        <v>33575858.282392003</v>
      </c>
    </row>
    <row r="102" spans="2:17" x14ac:dyDescent="0.25">
      <c r="B102">
        <v>2551</v>
      </c>
      <c r="C102">
        <f t="shared" si="9"/>
        <v>3127.6</v>
      </c>
      <c r="I102">
        <v>33575720.120830901</v>
      </c>
    </row>
    <row r="103" spans="2:17" x14ac:dyDescent="0.25">
      <c r="B103">
        <v>3086.3</v>
      </c>
      <c r="C103">
        <f t="shared" si="9"/>
        <v>3662.9</v>
      </c>
      <c r="I103">
        <v>33575690.8825109</v>
      </c>
      <c r="Q103">
        <f>12*5</f>
        <v>60</v>
      </c>
    </row>
    <row r="104" spans="2:17" x14ac:dyDescent="0.25">
      <c r="B104">
        <v>3621.3</v>
      </c>
      <c r="C104">
        <f t="shared" si="9"/>
        <v>4197.9000000000005</v>
      </c>
      <c r="I104">
        <v>33575632.405871101</v>
      </c>
    </row>
    <row r="105" spans="2:17" x14ac:dyDescent="0.25">
      <c r="B105">
        <v>4156.3</v>
      </c>
      <c r="C105">
        <f t="shared" si="9"/>
        <v>4732.9000000000005</v>
      </c>
      <c r="I105">
        <v>33575632.405868702</v>
      </c>
    </row>
    <row r="106" spans="2:17" x14ac:dyDescent="0.25">
      <c r="B106">
        <v>4691.3999999999996</v>
      </c>
      <c r="C106">
        <f t="shared" si="9"/>
        <v>5268</v>
      </c>
      <c r="I106">
        <v>33575632.405868702</v>
      </c>
    </row>
    <row r="107" spans="2:17" x14ac:dyDescent="0.25">
      <c r="B107">
        <v>5226.8</v>
      </c>
      <c r="C107">
        <f t="shared" si="9"/>
        <v>5803.4000000000005</v>
      </c>
      <c r="I107">
        <v>33575632.405868702</v>
      </c>
    </row>
    <row r="108" spans="2:17" x14ac:dyDescent="0.25">
      <c r="B108">
        <v>5762.3</v>
      </c>
      <c r="C108">
        <f t="shared" si="9"/>
        <v>6338.9000000000005</v>
      </c>
      <c r="I108">
        <v>33575632.405868702</v>
      </c>
    </row>
    <row r="109" spans="2:17" x14ac:dyDescent="0.25">
      <c r="C109">
        <v>1578.1</v>
      </c>
      <c r="J109">
        <v>33589306.899999999</v>
      </c>
    </row>
    <row r="110" spans="2:17" x14ac:dyDescent="0.25">
      <c r="C110">
        <v>6000</v>
      </c>
      <c r="K110" s="24">
        <v>33577000</v>
      </c>
    </row>
    <row r="111" spans="2:17" x14ac:dyDescent="0.25">
      <c r="C111">
        <v>1574.1169393062501</v>
      </c>
      <c r="L111">
        <v>33576591.266277</v>
      </c>
    </row>
    <row r="112" spans="2:17" x14ac:dyDescent="0.25">
      <c r="C112">
        <v>2097.1999999999998</v>
      </c>
      <c r="L112">
        <v>33575432.389510401</v>
      </c>
    </row>
    <row r="113" spans="3:13" x14ac:dyDescent="0.25">
      <c r="C113">
        <v>2673.3</v>
      </c>
      <c r="L113">
        <v>33575432.389508702</v>
      </c>
    </row>
    <row r="114" spans="3:13" x14ac:dyDescent="0.25">
      <c r="C114">
        <v>4211.1000000000004</v>
      </c>
      <c r="L114">
        <v>33577273.3974718</v>
      </c>
    </row>
    <row r="115" spans="3:13" x14ac:dyDescent="0.25">
      <c r="C115">
        <v>5749.3</v>
      </c>
      <c r="L115">
        <v>33576957.035911798</v>
      </c>
    </row>
    <row r="116" spans="3:13" x14ac:dyDescent="0.25">
      <c r="C116">
        <v>7288.6</v>
      </c>
      <c r="L116">
        <v>33577112.884111904</v>
      </c>
    </row>
    <row r="117" spans="3:13" x14ac:dyDescent="0.25">
      <c r="C117">
        <v>1574.1169393062501</v>
      </c>
      <c r="M117">
        <v>33576591.266277</v>
      </c>
    </row>
    <row r="118" spans="3:13" x14ac:dyDescent="0.25">
      <c r="C118">
        <v>3110.3</v>
      </c>
      <c r="M118">
        <v>33575432.389512204</v>
      </c>
    </row>
    <row r="119" spans="3:13" x14ac:dyDescent="0.25">
      <c r="C119">
        <v>4644.8999999999996</v>
      </c>
      <c r="M119">
        <v>33575432.389508702</v>
      </c>
    </row>
    <row r="120" spans="3:13" x14ac:dyDescent="0.25">
      <c r="C120">
        <v>6180.6</v>
      </c>
      <c r="M120">
        <v>33575432.389508702</v>
      </c>
    </row>
    <row r="124" spans="3:13" ht="17.25" x14ac:dyDescent="0.3">
      <c r="K124" s="48" t="s">
        <v>563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AE9-8D84-444F-B33E-1320C23F30F5}">
  <dimension ref="A2:K135"/>
  <sheetViews>
    <sheetView workbookViewId="0">
      <selection activeCell="J3" sqref="J3"/>
    </sheetView>
  </sheetViews>
  <sheetFormatPr baseColWidth="10" defaultRowHeight="15" x14ac:dyDescent="0.25"/>
  <cols>
    <col min="1" max="1" width="14.85546875" bestFit="1" customWidth="1"/>
    <col min="4" max="4" width="17.7109375" bestFit="1" customWidth="1"/>
    <col min="5" max="5" width="12.5703125" bestFit="1" customWidth="1"/>
    <col min="6" max="7" width="14.85546875" bestFit="1" customWidth="1"/>
    <col min="12" max="12" width="11.85546875" bestFit="1" customWidth="1"/>
  </cols>
  <sheetData>
    <row r="2" spans="1:11" ht="20.25" x14ac:dyDescent="0.25">
      <c r="B2" s="65" t="s">
        <v>765</v>
      </c>
      <c r="I2" s="66"/>
      <c r="J2" s="66"/>
      <c r="K2" s="66"/>
    </row>
    <row r="3" spans="1:11" x14ac:dyDescent="0.25">
      <c r="A3" t="s">
        <v>620</v>
      </c>
      <c r="D3" t="s">
        <v>633</v>
      </c>
      <c r="E3" t="s">
        <v>633</v>
      </c>
      <c r="G3" t="s">
        <v>632</v>
      </c>
      <c r="H3" t="s">
        <v>632</v>
      </c>
      <c r="J3" t="s">
        <v>767</v>
      </c>
    </row>
    <row r="4" spans="1:11" x14ac:dyDescent="0.25">
      <c r="A4" t="s">
        <v>597</v>
      </c>
      <c r="C4" t="s">
        <v>559</v>
      </c>
      <c r="D4" t="s">
        <v>519</v>
      </c>
      <c r="E4" t="s">
        <v>557</v>
      </c>
      <c r="F4" t="s">
        <v>565</v>
      </c>
      <c r="G4" t="s">
        <v>644</v>
      </c>
      <c r="H4" t="s">
        <v>643</v>
      </c>
      <c r="I4" t="s">
        <v>516</v>
      </c>
      <c r="J4" t="s">
        <v>516</v>
      </c>
    </row>
    <row r="5" spans="1:11" x14ac:dyDescent="0.25">
      <c r="C5">
        <v>1704.1533739566801</v>
      </c>
      <c r="D5">
        <v>102806811.244185</v>
      </c>
      <c r="F5" s="37"/>
      <c r="H5" s="37"/>
    </row>
    <row r="6" spans="1:11" x14ac:dyDescent="0.25">
      <c r="C6">
        <v>3289.7</v>
      </c>
      <c r="D6">
        <v>102804799.65571401</v>
      </c>
      <c r="F6" s="37"/>
      <c r="H6" s="37"/>
    </row>
    <row r="7" spans="1:11" x14ac:dyDescent="0.25">
      <c r="C7">
        <v>4878.5</v>
      </c>
      <c r="D7">
        <v>102804719.952314</v>
      </c>
      <c r="F7" s="37"/>
      <c r="H7" s="37"/>
    </row>
    <row r="8" spans="1:11" x14ac:dyDescent="0.25">
      <c r="C8">
        <v>6469.5</v>
      </c>
      <c r="D8">
        <v>102800274.541673</v>
      </c>
      <c r="F8" s="37"/>
      <c r="H8" s="37"/>
    </row>
    <row r="9" spans="1:11" x14ac:dyDescent="0.25">
      <c r="C9">
        <v>7090.8</v>
      </c>
      <c r="D9">
        <v>102800274.541684</v>
      </c>
      <c r="F9" s="37"/>
      <c r="H9" s="37"/>
    </row>
    <row r="10" spans="1:11" x14ac:dyDescent="0.25">
      <c r="C10">
        <v>1704.1533739566801</v>
      </c>
      <c r="E10" s="37">
        <v>102806811.244185</v>
      </c>
      <c r="F10" s="37"/>
      <c r="H10" s="37"/>
    </row>
    <row r="11" spans="1:11" x14ac:dyDescent="0.25">
      <c r="C11">
        <v>3291.9</v>
      </c>
      <c r="E11" s="37">
        <v>102804799.65571401</v>
      </c>
      <c r="F11" s="37"/>
      <c r="H11" s="37"/>
    </row>
    <row r="12" spans="1:11" x14ac:dyDescent="0.25">
      <c r="C12">
        <v>4884.1000000000004</v>
      </c>
      <c r="E12" s="37">
        <v>102804799.655724</v>
      </c>
    </row>
    <row r="13" spans="1:11" x14ac:dyDescent="0.25">
      <c r="C13">
        <v>6478.3</v>
      </c>
      <c r="E13" s="37">
        <v>102804799.655724</v>
      </c>
    </row>
    <row r="14" spans="1:11" x14ac:dyDescent="0.25">
      <c r="C14">
        <v>7092.5</v>
      </c>
      <c r="E14" s="37">
        <v>102804799.655724</v>
      </c>
    </row>
    <row r="15" spans="1:11" x14ac:dyDescent="0.25">
      <c r="A15">
        <v>102806811.244185</v>
      </c>
      <c r="C15" s="37">
        <v>1704.15338730812</v>
      </c>
      <c r="F15" s="37"/>
      <c r="H15" s="37"/>
    </row>
    <row r="16" spans="1:11" x14ac:dyDescent="0.25">
      <c r="A16">
        <v>102804799.655598</v>
      </c>
      <c r="C16">
        <v>1995.4</v>
      </c>
      <c r="F16" s="37"/>
      <c r="H16" s="37"/>
    </row>
    <row r="17" spans="1:8" x14ac:dyDescent="0.25">
      <c r="A17">
        <v>102804531.952199</v>
      </c>
      <c r="C17" s="37">
        <v>2100.8000000000002</v>
      </c>
      <c r="F17" s="37"/>
      <c r="H17" s="37"/>
    </row>
    <row r="18" spans="1:8" x14ac:dyDescent="0.25">
      <c r="A18">
        <v>102804531.952197</v>
      </c>
      <c r="C18" s="37">
        <v>2204</v>
      </c>
      <c r="F18" s="37"/>
      <c r="H18" s="37"/>
    </row>
    <row r="19" spans="1:8" x14ac:dyDescent="0.25">
      <c r="A19">
        <v>102804531.952204</v>
      </c>
      <c r="C19" s="37">
        <v>2319.6</v>
      </c>
      <c r="H19" s="37"/>
    </row>
    <row r="20" spans="1:8" x14ac:dyDescent="0.25">
      <c r="A20">
        <v>102803961.152201</v>
      </c>
      <c r="C20" s="37">
        <v>2436.4</v>
      </c>
      <c r="H20" s="37"/>
    </row>
    <row r="21" spans="1:8" x14ac:dyDescent="0.25">
      <c r="A21">
        <v>102803631.375404</v>
      </c>
      <c r="C21" s="37">
        <v>2638.7</v>
      </c>
      <c r="H21" s="37"/>
    </row>
    <row r="22" spans="1:8" x14ac:dyDescent="0.25">
      <c r="A22">
        <v>102803631.375395</v>
      </c>
      <c r="C22" s="37">
        <v>2745.8</v>
      </c>
      <c r="H22" s="37"/>
    </row>
    <row r="23" spans="1:8" x14ac:dyDescent="0.25">
      <c r="A23">
        <v>102803606.975402</v>
      </c>
      <c r="C23" s="37">
        <v>2865.3</v>
      </c>
      <c r="H23" s="37"/>
    </row>
    <row r="24" spans="1:8" x14ac:dyDescent="0.25">
      <c r="A24">
        <v>102803606.97539499</v>
      </c>
      <c r="C24" s="37">
        <v>2978</v>
      </c>
      <c r="F24" s="37"/>
      <c r="H24" s="37"/>
    </row>
    <row r="25" spans="1:8" x14ac:dyDescent="0.25">
      <c r="A25">
        <v>102801777.39860301</v>
      </c>
      <c r="C25" s="37">
        <v>3251.8</v>
      </c>
      <c r="F25" s="37"/>
      <c r="H25" s="37"/>
    </row>
    <row r="26" spans="1:8" x14ac:dyDescent="0.25">
      <c r="A26">
        <v>102801681.783393</v>
      </c>
      <c r="C26" s="37">
        <v>3359</v>
      </c>
      <c r="F26" s="37"/>
      <c r="H26" s="37"/>
    </row>
    <row r="27" spans="1:8" x14ac:dyDescent="0.25">
      <c r="C27" s="37">
        <v>3437.8</v>
      </c>
      <c r="D27" s="24"/>
      <c r="F27" s="37"/>
      <c r="H27" s="37"/>
    </row>
    <row r="28" spans="1:8" x14ac:dyDescent="0.25">
      <c r="C28" s="37">
        <v>3526.3</v>
      </c>
      <c r="D28" s="24"/>
      <c r="F28" s="37"/>
      <c r="H28" s="37"/>
    </row>
    <row r="29" spans="1:8" x14ac:dyDescent="0.25">
      <c r="A29">
        <v>102801681.783391</v>
      </c>
      <c r="C29" s="37">
        <v>3645.3</v>
      </c>
      <c r="F29" s="37"/>
      <c r="H29" s="37"/>
    </row>
    <row r="30" spans="1:8" x14ac:dyDescent="0.25">
      <c r="A30">
        <v>102801681.783391</v>
      </c>
      <c r="C30" s="37">
        <v>3752.2</v>
      </c>
      <c r="F30" s="37"/>
      <c r="H30" s="37"/>
    </row>
    <row r="31" spans="1:8" x14ac:dyDescent="0.25">
      <c r="A31">
        <v>102801681.783402</v>
      </c>
      <c r="C31" s="37">
        <v>3867.6</v>
      </c>
      <c r="F31" s="37"/>
      <c r="H31" s="37"/>
    </row>
    <row r="32" spans="1:8" x14ac:dyDescent="0.25">
      <c r="A32">
        <v>102801651.42979801</v>
      </c>
      <c r="C32" s="37">
        <v>3979.9</v>
      </c>
      <c r="F32" s="37"/>
      <c r="H32" s="37"/>
    </row>
    <row r="33" spans="1:8" x14ac:dyDescent="0.25">
      <c r="A33">
        <v>102801651.42979901</v>
      </c>
      <c r="C33">
        <v>4089.3</v>
      </c>
      <c r="H33" s="37"/>
    </row>
    <row r="34" spans="1:8" x14ac:dyDescent="0.25">
      <c r="A34">
        <v>102801537.029792</v>
      </c>
      <c r="C34">
        <v>4200.3</v>
      </c>
    </row>
    <row r="35" spans="1:8" x14ac:dyDescent="0.25">
      <c r="C35">
        <v>4278.8999999999996</v>
      </c>
      <c r="D35" s="24"/>
    </row>
    <row r="36" spans="1:8" x14ac:dyDescent="0.25">
      <c r="A36">
        <v>102800060.519604</v>
      </c>
      <c r="C36">
        <v>4396.2</v>
      </c>
    </row>
    <row r="37" spans="1:8" x14ac:dyDescent="0.25">
      <c r="C37">
        <v>4476.3</v>
      </c>
      <c r="D37" s="24"/>
    </row>
    <row r="38" spans="1:8" x14ac:dyDescent="0.25">
      <c r="C38">
        <v>4563.3999999999996</v>
      </c>
      <c r="D38" s="24"/>
    </row>
    <row r="39" spans="1:8" x14ac:dyDescent="0.25">
      <c r="C39">
        <v>4650.8999999999996</v>
      </c>
      <c r="D39" s="24"/>
    </row>
    <row r="40" spans="1:8" x14ac:dyDescent="0.25">
      <c r="C40">
        <v>4738.3</v>
      </c>
      <c r="D40" s="24"/>
    </row>
    <row r="41" spans="1:8" x14ac:dyDescent="0.25">
      <c r="C41">
        <v>4825.6000000000004</v>
      </c>
      <c r="D41" s="24"/>
    </row>
    <row r="42" spans="1:8" x14ac:dyDescent="0.25">
      <c r="C42">
        <v>4913</v>
      </c>
      <c r="D42" s="24"/>
    </row>
    <row r="43" spans="1:8" x14ac:dyDescent="0.25">
      <c r="A43">
        <v>102800060.519596</v>
      </c>
      <c r="C43">
        <v>5031</v>
      </c>
    </row>
    <row r="44" spans="1:8" x14ac:dyDescent="0.25">
      <c r="A44">
        <v>102800060.519595</v>
      </c>
      <c r="C44">
        <v>5280.8</v>
      </c>
    </row>
    <row r="45" spans="1:8" x14ac:dyDescent="0.25">
      <c r="A45">
        <v>102799236.31959701</v>
      </c>
      <c r="C45">
        <v>5396.5</v>
      </c>
    </row>
    <row r="46" spans="1:8" x14ac:dyDescent="0.25">
      <c r="C46">
        <v>5476.6</v>
      </c>
      <c r="D46" s="24"/>
    </row>
    <row r="47" spans="1:8" x14ac:dyDescent="0.25">
      <c r="A47">
        <v>102799236.319594</v>
      </c>
      <c r="C47">
        <v>5596.8</v>
      </c>
    </row>
    <row r="48" spans="1:8" x14ac:dyDescent="0.25">
      <c r="C48">
        <v>5685</v>
      </c>
      <c r="D48" s="24"/>
    </row>
    <row r="49" spans="1:6" x14ac:dyDescent="0.25">
      <c r="A49">
        <v>102798672.216195</v>
      </c>
      <c r="C49">
        <v>5812.8</v>
      </c>
    </row>
    <row r="50" spans="1:6" x14ac:dyDescent="0.25">
      <c r="C50">
        <v>5892.8</v>
      </c>
      <c r="D50" s="24"/>
    </row>
    <row r="51" spans="1:6" x14ac:dyDescent="0.25">
      <c r="C51">
        <v>6036.9</v>
      </c>
      <c r="D51" s="24"/>
    </row>
    <row r="52" spans="1:6" x14ac:dyDescent="0.25">
      <c r="A52">
        <v>102798672.216194</v>
      </c>
      <c r="C52">
        <v>6161.3</v>
      </c>
    </row>
    <row r="53" spans="1:6" x14ac:dyDescent="0.25">
      <c r="C53">
        <v>6297.3</v>
      </c>
      <c r="D53" s="24"/>
    </row>
    <row r="54" spans="1:6" x14ac:dyDescent="0.25">
      <c r="C54">
        <v>6384.8</v>
      </c>
      <c r="D54" s="24"/>
    </row>
    <row r="55" spans="1:6" x14ac:dyDescent="0.25">
      <c r="A55">
        <v>102798672.216189</v>
      </c>
      <c r="C55">
        <v>6506.8</v>
      </c>
    </row>
    <row r="56" spans="1:6" x14ac:dyDescent="0.25">
      <c r="A56">
        <v>102798672.216185</v>
      </c>
      <c r="C56">
        <v>6618.4</v>
      </c>
    </row>
    <row r="57" spans="1:6" x14ac:dyDescent="0.25">
      <c r="A57">
        <v>102798672.216195</v>
      </c>
      <c r="C57">
        <v>6740.5</v>
      </c>
    </row>
    <row r="58" spans="1:6" x14ac:dyDescent="0.25">
      <c r="A58">
        <v>102798672.216185</v>
      </c>
      <c r="C58">
        <v>6851.4</v>
      </c>
    </row>
    <row r="59" spans="1:6" x14ac:dyDescent="0.25">
      <c r="A59">
        <v>102798672.216197</v>
      </c>
      <c r="C59">
        <v>6969.8</v>
      </c>
    </row>
    <row r="60" spans="1:6" x14ac:dyDescent="0.25">
      <c r="A60">
        <v>102798672.216185</v>
      </c>
      <c r="C60">
        <v>7080.7</v>
      </c>
    </row>
    <row r="61" spans="1:6" x14ac:dyDescent="0.25">
      <c r="C61">
        <v>1704.87294292449</v>
      </c>
      <c r="F61">
        <v>102806811.244185</v>
      </c>
    </row>
    <row r="62" spans="1:6" x14ac:dyDescent="0.25">
      <c r="C62">
        <v>2067.5</v>
      </c>
      <c r="F62">
        <v>102804799.655598</v>
      </c>
    </row>
    <row r="63" spans="1:6" x14ac:dyDescent="0.25">
      <c r="C63">
        <v>2163.9</v>
      </c>
      <c r="F63">
        <v>102804417.55219901</v>
      </c>
    </row>
    <row r="64" spans="1:6" x14ac:dyDescent="0.25">
      <c r="C64">
        <v>2261.6999999999998</v>
      </c>
      <c r="F64">
        <v>102804417.55219699</v>
      </c>
    </row>
    <row r="65" spans="3:7" x14ac:dyDescent="0.25">
      <c r="C65">
        <v>2375.1999999999998</v>
      </c>
      <c r="F65">
        <v>102804417.552204</v>
      </c>
    </row>
    <row r="66" spans="3:7" x14ac:dyDescent="0.25">
      <c r="C66">
        <v>2482.1</v>
      </c>
      <c r="F66">
        <v>102803809.152201</v>
      </c>
    </row>
    <row r="67" spans="3:7" x14ac:dyDescent="0.25">
      <c r="C67">
        <v>2594.3000000000002</v>
      </c>
      <c r="F67">
        <v>102803571.375397</v>
      </c>
    </row>
    <row r="68" spans="3:7" x14ac:dyDescent="0.25">
      <c r="C68">
        <v>2694.1</v>
      </c>
      <c r="F68">
        <v>102803571.375395</v>
      </c>
    </row>
    <row r="69" spans="3:7" x14ac:dyDescent="0.25">
      <c r="C69">
        <v>2805.8</v>
      </c>
      <c r="F69">
        <v>102803291.39860199</v>
      </c>
    </row>
    <row r="70" spans="3:7" x14ac:dyDescent="0.25">
      <c r="C70">
        <v>2909.9</v>
      </c>
      <c r="F70">
        <v>102802935.59859399</v>
      </c>
    </row>
    <row r="71" spans="3:7" x14ac:dyDescent="0.25">
      <c r="C71">
        <v>3175.1</v>
      </c>
      <c r="F71">
        <v>102801106.02180199</v>
      </c>
    </row>
    <row r="72" spans="3:7" x14ac:dyDescent="0.25">
      <c r="C72">
        <v>3274.9</v>
      </c>
      <c r="F72">
        <v>102801010.40659</v>
      </c>
    </row>
    <row r="73" spans="3:7" x14ac:dyDescent="0.25">
      <c r="C73">
        <v>3364.5</v>
      </c>
      <c r="G73" s="24"/>
    </row>
    <row r="74" spans="3:7" x14ac:dyDescent="0.25">
      <c r="C74">
        <v>3456.7</v>
      </c>
      <c r="G74" s="24"/>
    </row>
    <row r="75" spans="3:7" x14ac:dyDescent="0.25">
      <c r="C75">
        <v>3557.7</v>
      </c>
      <c r="F75">
        <v>102801010.406589</v>
      </c>
    </row>
    <row r="76" spans="3:7" x14ac:dyDescent="0.25">
      <c r="C76">
        <v>3656.6</v>
      </c>
      <c r="F76">
        <v>102801010.406589</v>
      </c>
    </row>
    <row r="77" spans="3:7" x14ac:dyDescent="0.25">
      <c r="C77">
        <v>3769.1</v>
      </c>
      <c r="F77">
        <v>102801010.4066</v>
      </c>
    </row>
    <row r="78" spans="3:7" x14ac:dyDescent="0.25">
      <c r="C78">
        <v>3871.9</v>
      </c>
      <c r="F78">
        <v>102801010.406596</v>
      </c>
    </row>
    <row r="79" spans="3:7" x14ac:dyDescent="0.25">
      <c r="C79">
        <v>3971.5</v>
      </c>
      <c r="F79">
        <v>102801010.406599</v>
      </c>
    </row>
    <row r="80" spans="3:7" x14ac:dyDescent="0.25">
      <c r="C80">
        <v>4073.2</v>
      </c>
      <c r="F80">
        <v>102801010.40659</v>
      </c>
    </row>
    <row r="81" spans="3:7" x14ac:dyDescent="0.25">
      <c r="C81">
        <v>4163.1000000000004</v>
      </c>
      <c r="G81" s="24"/>
    </row>
    <row r="82" spans="3:7" x14ac:dyDescent="0.25">
      <c r="C82">
        <v>4264.3999999999996</v>
      </c>
      <c r="F82">
        <v>102800652.70320299</v>
      </c>
    </row>
    <row r="83" spans="3:7" x14ac:dyDescent="0.25">
      <c r="C83">
        <v>4356.5</v>
      </c>
      <c r="G83" s="24"/>
    </row>
    <row r="84" spans="3:7" x14ac:dyDescent="0.25">
      <c r="C84">
        <v>4448.1000000000004</v>
      </c>
      <c r="G84" s="24"/>
    </row>
    <row r="85" spans="3:7" x14ac:dyDescent="0.25">
      <c r="C85">
        <v>4539.3</v>
      </c>
      <c r="G85" s="24"/>
    </row>
    <row r="86" spans="3:7" x14ac:dyDescent="0.25">
      <c r="C86">
        <v>4631.3999999999996</v>
      </c>
      <c r="G86" s="24"/>
    </row>
    <row r="87" spans="3:7" x14ac:dyDescent="0.25">
      <c r="C87">
        <v>4722.5</v>
      </c>
      <c r="G87" s="24"/>
    </row>
    <row r="88" spans="3:7" x14ac:dyDescent="0.25">
      <c r="C88">
        <v>4815.5</v>
      </c>
      <c r="G88" s="24"/>
    </row>
    <row r="89" spans="3:7" x14ac:dyDescent="0.25">
      <c r="C89">
        <v>4916.8</v>
      </c>
      <c r="F89">
        <v>102800652.70319501</v>
      </c>
    </row>
    <row r="90" spans="3:7" x14ac:dyDescent="0.25">
      <c r="C90">
        <v>5145.1000000000004</v>
      </c>
      <c r="F90">
        <v>102800652.703192</v>
      </c>
    </row>
    <row r="91" spans="3:7" x14ac:dyDescent="0.25">
      <c r="C91">
        <v>5243.9</v>
      </c>
      <c r="F91">
        <v>102800178.526397</v>
      </c>
    </row>
    <row r="92" spans="3:7" x14ac:dyDescent="0.25">
      <c r="C92">
        <v>5341.5</v>
      </c>
      <c r="G92" s="24"/>
    </row>
    <row r="93" spans="3:7" x14ac:dyDescent="0.25">
      <c r="C93">
        <v>5453.4</v>
      </c>
      <c r="F93">
        <v>102799970.22299699</v>
      </c>
    </row>
    <row r="94" spans="3:7" x14ac:dyDescent="0.25">
      <c r="C94">
        <v>5547</v>
      </c>
      <c r="G94" s="24"/>
    </row>
    <row r="95" spans="3:7" x14ac:dyDescent="0.25">
      <c r="C95">
        <v>5708.2</v>
      </c>
      <c r="F95">
        <v>102799915.822993</v>
      </c>
    </row>
    <row r="96" spans="3:7" x14ac:dyDescent="0.25">
      <c r="C96">
        <v>5811.4</v>
      </c>
      <c r="F96">
        <v>102799915.822991</v>
      </c>
    </row>
    <row r="97" spans="3:7" x14ac:dyDescent="0.25">
      <c r="C97">
        <v>5964.2</v>
      </c>
      <c r="G97" s="24"/>
    </row>
    <row r="98" spans="3:7" x14ac:dyDescent="0.25">
      <c r="C98">
        <v>6069.5</v>
      </c>
      <c r="F98">
        <v>102799915.822992</v>
      </c>
    </row>
    <row r="99" spans="3:7" x14ac:dyDescent="0.25">
      <c r="C99">
        <v>6179.7</v>
      </c>
      <c r="F99">
        <v>102799915.822997</v>
      </c>
    </row>
    <row r="100" spans="3:7" x14ac:dyDescent="0.25">
      <c r="C100">
        <v>6286.3</v>
      </c>
      <c r="F100">
        <v>102799456.822992</v>
      </c>
    </row>
    <row r="101" spans="3:7" x14ac:dyDescent="0.25">
      <c r="C101">
        <v>6389.8</v>
      </c>
      <c r="F101">
        <v>102799456.82299</v>
      </c>
    </row>
    <row r="102" spans="3:7" x14ac:dyDescent="0.25">
      <c r="C102">
        <v>6483.1</v>
      </c>
      <c r="G102" s="24"/>
    </row>
    <row r="103" spans="3:7" x14ac:dyDescent="0.25">
      <c r="C103">
        <v>6587.7</v>
      </c>
      <c r="F103">
        <v>102799456.82299501</v>
      </c>
    </row>
    <row r="104" spans="3:7" x14ac:dyDescent="0.25">
      <c r="C104">
        <v>6690.4</v>
      </c>
      <c r="F104">
        <v>102799456.82299</v>
      </c>
    </row>
    <row r="105" spans="3:7" x14ac:dyDescent="0.25">
      <c r="C105">
        <v>6792.1</v>
      </c>
      <c r="F105">
        <v>102799456.82298601</v>
      </c>
    </row>
    <row r="106" spans="3:7" x14ac:dyDescent="0.25">
      <c r="C106">
        <v>6895.4</v>
      </c>
      <c r="F106">
        <v>102799456.822992</v>
      </c>
    </row>
    <row r="107" spans="3:7" x14ac:dyDescent="0.25">
      <c r="C107">
        <v>7058.6</v>
      </c>
      <c r="F107">
        <v>102799456.82300299</v>
      </c>
    </row>
    <row r="108" spans="3:7" x14ac:dyDescent="0.25">
      <c r="C108">
        <v>1704.8729395866301</v>
      </c>
      <c r="G108">
        <v>102806811.244185</v>
      </c>
    </row>
    <row r="109" spans="3:7" x14ac:dyDescent="0.25">
      <c r="C109">
        <v>2286.5</v>
      </c>
      <c r="G109">
        <v>102804799.65571401</v>
      </c>
    </row>
    <row r="110" spans="3:7" x14ac:dyDescent="0.25">
      <c r="C110">
        <v>2873.1</v>
      </c>
      <c r="G110">
        <v>102804799.655724</v>
      </c>
    </row>
    <row r="111" spans="3:7" x14ac:dyDescent="0.25">
      <c r="C111">
        <v>3460.6</v>
      </c>
      <c r="G111">
        <v>102804799.655724</v>
      </c>
    </row>
    <row r="112" spans="3:7" x14ac:dyDescent="0.25">
      <c r="C112">
        <v>4049.1</v>
      </c>
      <c r="G112">
        <v>102804799.655724</v>
      </c>
    </row>
    <row r="113" spans="3:8" x14ac:dyDescent="0.25">
      <c r="C113">
        <v>4639.3</v>
      </c>
      <c r="G113">
        <v>102804799.655724</v>
      </c>
    </row>
    <row r="114" spans="3:8" x14ac:dyDescent="0.25">
      <c r="C114">
        <v>5230.8</v>
      </c>
      <c r="G114">
        <v>102804799.655724</v>
      </c>
    </row>
    <row r="115" spans="3:8" x14ac:dyDescent="0.25">
      <c r="C115">
        <v>5822.9</v>
      </c>
      <c r="G115">
        <v>102804799.655724</v>
      </c>
    </row>
    <row r="116" spans="3:8" x14ac:dyDescent="0.25">
      <c r="C116">
        <v>6415.4</v>
      </c>
      <c r="G116">
        <v>102804799.655724</v>
      </c>
    </row>
    <row r="117" spans="3:8" x14ac:dyDescent="0.25">
      <c r="C117">
        <v>7008</v>
      </c>
      <c r="G117">
        <v>102804799.655724</v>
      </c>
    </row>
    <row r="118" spans="3:8" x14ac:dyDescent="0.25">
      <c r="C118">
        <v>1704.8729395866301</v>
      </c>
      <c r="H118">
        <v>102806811.244185</v>
      </c>
    </row>
    <row r="119" spans="3:8" x14ac:dyDescent="0.25">
      <c r="C119">
        <v>2297.6999999999998</v>
      </c>
      <c r="H119">
        <v>102804799.65571401</v>
      </c>
    </row>
    <row r="120" spans="3:8" x14ac:dyDescent="0.25">
      <c r="C120">
        <v>2890.7</v>
      </c>
      <c r="H120">
        <v>102804799.655724</v>
      </c>
    </row>
    <row r="121" spans="3:8" x14ac:dyDescent="0.25">
      <c r="C121">
        <v>3481.9</v>
      </c>
      <c r="H121">
        <v>102804799.655724</v>
      </c>
    </row>
    <row r="122" spans="3:8" x14ac:dyDescent="0.25">
      <c r="C122">
        <v>4073.3</v>
      </c>
      <c r="H122">
        <v>102804799.655724</v>
      </c>
    </row>
    <row r="123" spans="3:8" x14ac:dyDescent="0.25">
      <c r="C123">
        <v>4665.2</v>
      </c>
      <c r="H123">
        <v>102804799.655724</v>
      </c>
    </row>
    <row r="124" spans="3:8" x14ac:dyDescent="0.25">
      <c r="C124">
        <v>5257.8</v>
      </c>
      <c r="H124">
        <v>102804799.655724</v>
      </c>
    </row>
    <row r="125" spans="3:8" x14ac:dyDescent="0.25">
      <c r="C125">
        <v>5850.9</v>
      </c>
      <c r="H125">
        <v>102804799.655724</v>
      </c>
    </row>
    <row r="126" spans="3:8" x14ac:dyDescent="0.25">
      <c r="C126">
        <v>6444.1</v>
      </c>
      <c r="H126">
        <v>102804799.655724</v>
      </c>
    </row>
    <row r="127" spans="3:8" x14ac:dyDescent="0.25">
      <c r="C127">
        <v>7037.5</v>
      </c>
      <c r="H127">
        <v>102804799.655724</v>
      </c>
    </row>
    <row r="128" spans="3:8" x14ac:dyDescent="0.25">
      <c r="C128">
        <v>1707.6</v>
      </c>
    </row>
    <row r="129" spans="3:10" x14ac:dyDescent="0.25">
      <c r="C129">
        <v>1046.8699999999999</v>
      </c>
      <c r="I129">
        <v>102822000</v>
      </c>
    </row>
    <row r="130" spans="3:10" x14ac:dyDescent="0.25">
      <c r="C130">
        <v>2671.95</v>
      </c>
      <c r="I130">
        <v>102819455.62</v>
      </c>
    </row>
    <row r="131" spans="3:10" x14ac:dyDescent="0.25">
      <c r="C131">
        <v>3671.95</v>
      </c>
      <c r="I131">
        <v>102819455.62</v>
      </c>
    </row>
    <row r="132" spans="3:10" x14ac:dyDescent="0.25">
      <c r="C132">
        <v>4671.95</v>
      </c>
      <c r="I132">
        <v>102819455.62</v>
      </c>
    </row>
    <row r="133" spans="3:10" x14ac:dyDescent="0.25">
      <c r="C133">
        <v>5671.95</v>
      </c>
      <c r="I133">
        <v>102819455.62</v>
      </c>
    </row>
    <row r="134" spans="3:10" x14ac:dyDescent="0.25">
      <c r="C134">
        <v>6003.43</v>
      </c>
      <c r="I134">
        <v>102819455.62</v>
      </c>
    </row>
    <row r="135" spans="3:10" x14ac:dyDescent="0.25">
      <c r="C135">
        <v>7000</v>
      </c>
      <c r="J135">
        <v>102819000</v>
      </c>
    </row>
  </sheetData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B1F-C292-42B0-98CC-589FCE3F6451}">
  <dimension ref="A1:L38"/>
  <sheetViews>
    <sheetView topLeftCell="F1" workbookViewId="0">
      <selection activeCell="U27" sqref="U27:U28"/>
    </sheetView>
  </sheetViews>
  <sheetFormatPr baseColWidth="10" defaultRowHeight="15" x14ac:dyDescent="0.25"/>
  <cols>
    <col min="1" max="1" width="11" bestFit="1" customWidth="1"/>
    <col min="2" max="2" width="18.7109375" bestFit="1" customWidth="1"/>
    <col min="3" max="3" width="12.7109375" bestFit="1" customWidth="1"/>
    <col min="4" max="4" width="13.42578125" bestFit="1" customWidth="1"/>
    <col min="5" max="5" width="12.5703125" bestFit="1" customWidth="1"/>
    <col min="6" max="7" width="21.85546875" bestFit="1" customWidth="1"/>
    <col min="8" max="8" width="14.85546875" bestFit="1" customWidth="1"/>
    <col min="9" max="9" width="12.5703125" bestFit="1" customWidth="1"/>
    <col min="10" max="10" width="12" bestFit="1" customWidth="1"/>
    <col min="11" max="12" width="12.5703125" bestFit="1" customWidth="1"/>
  </cols>
  <sheetData>
    <row r="1" spans="1:8" ht="17.25" x14ac:dyDescent="0.3">
      <c r="A1" s="48" t="s">
        <v>562</v>
      </c>
    </row>
    <row r="2" spans="1:8" x14ac:dyDescent="0.25">
      <c r="B2" s="3" t="s">
        <v>564</v>
      </c>
      <c r="F2" s="3" t="s">
        <v>564</v>
      </c>
    </row>
    <row r="3" spans="1:8" x14ac:dyDescent="0.25">
      <c r="B3" t="s">
        <v>524</v>
      </c>
      <c r="F3" t="s">
        <v>513</v>
      </c>
    </row>
    <row r="4" spans="1:8" x14ac:dyDescent="0.25">
      <c r="A4" s="38" t="s">
        <v>497</v>
      </c>
      <c r="B4" s="38" t="s">
        <v>558</v>
      </c>
      <c r="C4" s="38" t="s">
        <v>512</v>
      </c>
      <c r="D4" s="38" t="s">
        <v>519</v>
      </c>
      <c r="E4" t="s">
        <v>557</v>
      </c>
      <c r="F4" t="s">
        <v>519</v>
      </c>
      <c r="G4" s="38" t="s">
        <v>516</v>
      </c>
    </row>
    <row r="5" spans="1:8" x14ac:dyDescent="0.25">
      <c r="A5" s="37">
        <v>1707.6</v>
      </c>
      <c r="B5" s="44"/>
      <c r="C5" s="44">
        <v>102815003.2</v>
      </c>
      <c r="D5" s="37"/>
      <c r="E5" s="37"/>
      <c r="F5" s="37"/>
      <c r="G5" s="37"/>
    </row>
    <row r="6" spans="1:8" x14ac:dyDescent="0.25">
      <c r="A6" s="37">
        <v>1046.8699999999999</v>
      </c>
      <c r="B6" s="44">
        <v>102822000</v>
      </c>
      <c r="C6" s="37"/>
      <c r="D6" s="37"/>
      <c r="E6" s="37"/>
      <c r="F6" s="37"/>
      <c r="G6" s="37"/>
    </row>
    <row r="7" spans="1:8" x14ac:dyDescent="0.25">
      <c r="A7" s="37">
        <v>2671.95</v>
      </c>
      <c r="B7" s="44">
        <v>102819455.62</v>
      </c>
      <c r="C7" s="37"/>
      <c r="D7" s="37"/>
      <c r="E7" s="37"/>
      <c r="F7" s="37"/>
      <c r="G7" s="37"/>
    </row>
    <row r="8" spans="1:8" x14ac:dyDescent="0.25">
      <c r="A8" s="37">
        <v>3671.95</v>
      </c>
      <c r="B8" s="44">
        <v>102819455.62</v>
      </c>
      <c r="C8" s="37"/>
      <c r="D8" s="37"/>
      <c r="E8" s="37"/>
      <c r="F8" s="37"/>
      <c r="G8" s="37"/>
    </row>
    <row r="9" spans="1:8" x14ac:dyDescent="0.25">
      <c r="A9" s="37">
        <v>4671.95</v>
      </c>
      <c r="B9" s="44">
        <v>102819455.62</v>
      </c>
      <c r="C9" s="37"/>
      <c r="D9" s="37"/>
      <c r="E9" s="37"/>
      <c r="F9" s="37"/>
      <c r="G9" s="37"/>
    </row>
    <row r="10" spans="1:8" x14ac:dyDescent="0.25">
      <c r="A10" s="37">
        <v>5671.95</v>
      </c>
      <c r="B10" s="44">
        <v>102819455.62</v>
      </c>
      <c r="C10" s="37"/>
      <c r="D10" s="37"/>
      <c r="E10" s="37"/>
      <c r="F10" s="37"/>
      <c r="G10" s="37"/>
    </row>
    <row r="11" spans="1:8" x14ac:dyDescent="0.25">
      <c r="A11" s="37">
        <v>6003.43</v>
      </c>
      <c r="B11" s="44">
        <v>102819455.62</v>
      </c>
      <c r="C11" s="37"/>
      <c r="D11" s="37"/>
      <c r="E11" s="37"/>
      <c r="F11" s="37"/>
      <c r="G11" s="37"/>
    </row>
    <row r="12" spans="1:8" x14ac:dyDescent="0.25">
      <c r="A12" s="37">
        <v>1707.39281845092</v>
      </c>
      <c r="B12" s="37"/>
      <c r="C12" s="37"/>
      <c r="D12" s="37">
        <v>102800240.579456</v>
      </c>
      <c r="E12" s="37"/>
      <c r="F12" s="37"/>
      <c r="G12" s="37"/>
    </row>
    <row r="13" spans="1:8" x14ac:dyDescent="0.25">
      <c r="A13" s="37">
        <v>3282.1</v>
      </c>
      <c r="B13" s="37"/>
      <c r="C13" s="37"/>
      <c r="D13" s="37">
        <v>102798038.77099399</v>
      </c>
      <c r="E13" s="37"/>
      <c r="F13" s="37"/>
      <c r="G13" s="37"/>
    </row>
    <row r="14" spans="1:8" x14ac:dyDescent="0.25">
      <c r="A14">
        <v>4876.8999999999996</v>
      </c>
      <c r="D14">
        <v>102797170.06759401</v>
      </c>
      <c r="E14" s="37"/>
      <c r="F14" s="37"/>
      <c r="G14" s="37"/>
    </row>
    <row r="15" spans="1:8" x14ac:dyDescent="0.25">
      <c r="A15" s="37">
        <v>6461.8</v>
      </c>
      <c r="B15" s="37"/>
      <c r="C15" s="37"/>
      <c r="D15" s="37">
        <v>102797170.06760401</v>
      </c>
      <c r="E15" s="37"/>
      <c r="F15" s="37"/>
      <c r="G15" s="37"/>
      <c r="H15" s="37"/>
    </row>
    <row r="16" spans="1:8" x14ac:dyDescent="0.25">
      <c r="A16" s="37">
        <v>1698.9118487834901</v>
      </c>
      <c r="B16" s="37"/>
      <c r="C16" s="37"/>
      <c r="D16" s="37"/>
      <c r="E16" s="37">
        <v>102800240.579456</v>
      </c>
      <c r="F16" s="37"/>
      <c r="G16" s="37"/>
      <c r="H16" s="37"/>
    </row>
    <row r="17" spans="1:11" x14ac:dyDescent="0.25">
      <c r="A17" s="37">
        <v>3305.7</v>
      </c>
      <c r="B17" s="37"/>
      <c r="C17" s="37"/>
      <c r="D17" s="37"/>
      <c r="E17" s="37">
        <v>102799213.177793</v>
      </c>
      <c r="F17" s="37"/>
      <c r="G17" s="37"/>
      <c r="H17" s="37"/>
    </row>
    <row r="18" spans="1:11" x14ac:dyDescent="0.25">
      <c r="A18" s="37">
        <v>4889.6000000000004</v>
      </c>
      <c r="B18" s="37"/>
      <c r="C18" s="37"/>
      <c r="D18" s="37"/>
      <c r="E18" s="37">
        <v>102799213.17780299</v>
      </c>
      <c r="F18" s="37"/>
      <c r="G18" s="37"/>
      <c r="H18" s="37"/>
    </row>
    <row r="19" spans="1:11" x14ac:dyDescent="0.25">
      <c r="A19" s="37">
        <v>6682.6</v>
      </c>
      <c r="B19" s="37"/>
      <c r="C19" s="37"/>
      <c r="D19" s="37"/>
      <c r="E19" s="37">
        <v>102799213.17780299</v>
      </c>
      <c r="F19" s="37"/>
      <c r="G19" s="37"/>
    </row>
    <row r="20" spans="1:11" x14ac:dyDescent="0.25">
      <c r="A20" s="37">
        <v>454.8</v>
      </c>
      <c r="B20" s="37"/>
      <c r="C20" s="37"/>
      <c r="D20" s="37"/>
      <c r="E20" s="37"/>
      <c r="F20" s="37">
        <v>102824736.90000001</v>
      </c>
      <c r="G20" s="37"/>
    </row>
    <row r="21" spans="1:11" x14ac:dyDescent="0.25">
      <c r="A21" s="37">
        <v>1029.2</v>
      </c>
      <c r="B21" s="37"/>
      <c r="C21" s="37"/>
      <c r="D21" s="37"/>
      <c r="E21" s="37"/>
      <c r="F21" s="37">
        <v>102810648.3</v>
      </c>
      <c r="G21" s="37"/>
    </row>
    <row r="22" spans="1:11" x14ac:dyDescent="0.25">
      <c r="A22" s="37">
        <v>1621.3</v>
      </c>
      <c r="B22" s="37"/>
      <c r="C22" s="37"/>
      <c r="D22" s="37"/>
      <c r="E22" s="37"/>
      <c r="F22" s="37">
        <v>102806506.2</v>
      </c>
      <c r="G22" s="37"/>
    </row>
    <row r="23" spans="1:11" x14ac:dyDescent="0.25">
      <c r="A23" s="37">
        <v>2213.8000000000002</v>
      </c>
      <c r="B23" s="37"/>
      <c r="C23" s="37"/>
      <c r="D23" s="37"/>
      <c r="E23" s="37"/>
      <c r="F23" s="37">
        <v>102803017.2</v>
      </c>
      <c r="G23" s="37"/>
      <c r="H23" s="37"/>
      <c r="I23" s="37"/>
    </row>
    <row r="24" spans="1:11" x14ac:dyDescent="0.25">
      <c r="A24" s="37">
        <v>2801</v>
      </c>
      <c r="B24" s="37"/>
      <c r="C24" s="37"/>
      <c r="D24" s="37"/>
      <c r="E24" s="37"/>
      <c r="F24" s="37">
        <v>102800439.3</v>
      </c>
      <c r="G24" s="37"/>
      <c r="H24" s="37"/>
      <c r="I24" s="37"/>
    </row>
    <row r="25" spans="1:11" x14ac:dyDescent="0.25">
      <c r="A25" s="37">
        <v>3388.4</v>
      </c>
      <c r="B25" s="37"/>
      <c r="C25" s="37"/>
      <c r="D25" s="37"/>
      <c r="E25" s="37"/>
      <c r="F25" s="37">
        <v>102797548.3</v>
      </c>
      <c r="G25" s="37"/>
      <c r="H25" s="37"/>
      <c r="I25" s="37"/>
    </row>
    <row r="26" spans="1:11" x14ac:dyDescent="0.25">
      <c r="A26" s="37">
        <v>3976.2000000000003</v>
      </c>
      <c r="B26" s="37"/>
      <c r="C26" s="37"/>
      <c r="D26" s="37"/>
      <c r="E26" s="37"/>
      <c r="F26" s="37">
        <v>102796526.3</v>
      </c>
      <c r="G26" s="37"/>
      <c r="K26" s="37"/>
    </row>
    <row r="27" spans="1:11" x14ac:dyDescent="0.25">
      <c r="A27" s="37">
        <v>4564.2</v>
      </c>
      <c r="B27" s="37"/>
      <c r="C27" s="37"/>
      <c r="D27" s="37"/>
      <c r="E27" s="37"/>
      <c r="F27" s="37">
        <v>102796526.3</v>
      </c>
      <c r="G27" s="37"/>
    </row>
    <row r="28" spans="1:11" x14ac:dyDescent="0.25">
      <c r="A28" s="37">
        <v>5152.5</v>
      </c>
      <c r="B28" s="37"/>
      <c r="C28" s="37"/>
      <c r="D28" s="37"/>
      <c r="E28" s="37"/>
      <c r="F28" s="37">
        <v>102796526.3</v>
      </c>
      <c r="G28" s="37"/>
    </row>
    <row r="29" spans="1:11" x14ac:dyDescent="0.25">
      <c r="A29" s="37">
        <v>5741.4000000000005</v>
      </c>
      <c r="B29" s="37"/>
      <c r="C29" s="37"/>
      <c r="D29" s="37"/>
      <c r="E29" s="37"/>
      <c r="F29" s="37">
        <v>102796526.3</v>
      </c>
      <c r="G29" s="37"/>
    </row>
    <row r="30" spans="1:11" x14ac:dyDescent="0.25">
      <c r="A30" s="37">
        <v>6330.7</v>
      </c>
      <c r="B30" s="37"/>
      <c r="C30" s="37"/>
      <c r="D30" s="37"/>
      <c r="E30" s="37"/>
      <c r="F30" s="37">
        <v>102796526.3</v>
      </c>
      <c r="G30" s="37"/>
    </row>
    <row r="31" spans="1:11" x14ac:dyDescent="0.25">
      <c r="A31" s="37">
        <v>7000</v>
      </c>
      <c r="B31" s="37"/>
      <c r="C31" s="37"/>
      <c r="D31" s="37"/>
      <c r="E31" s="37"/>
      <c r="F31" s="37"/>
      <c r="G31" s="37">
        <v>102819000</v>
      </c>
    </row>
    <row r="33" spans="1:12" x14ac:dyDescent="0.25">
      <c r="A33" s="37"/>
      <c r="D33" s="37"/>
      <c r="F33" s="37"/>
      <c r="G33" s="37"/>
      <c r="H33" s="37"/>
      <c r="I33" s="37"/>
      <c r="L33" s="37"/>
    </row>
    <row r="35" spans="1:12" x14ac:dyDescent="0.25">
      <c r="B35" s="37"/>
    </row>
    <row r="36" spans="1:12" x14ac:dyDescent="0.25">
      <c r="B36" s="37"/>
    </row>
    <row r="37" spans="1:12" x14ac:dyDescent="0.25">
      <c r="B37" s="37"/>
    </row>
    <row r="38" spans="1:12" x14ac:dyDescent="0.25">
      <c r="B38" s="37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72F-1A05-4030-890C-7FBCC7937AE7}">
  <dimension ref="B2:H89"/>
  <sheetViews>
    <sheetView topLeftCell="A61" workbookViewId="0">
      <selection activeCell="H3" sqref="H3"/>
    </sheetView>
  </sheetViews>
  <sheetFormatPr baseColWidth="10" defaultRowHeight="15" x14ac:dyDescent="0.25"/>
  <cols>
    <col min="3" max="4" width="12" bestFit="1" customWidth="1"/>
    <col min="5" max="5" width="14.85546875" bestFit="1" customWidth="1"/>
    <col min="8" max="8" width="11.85546875" bestFit="1" customWidth="1"/>
  </cols>
  <sheetData>
    <row r="2" spans="2:8" ht="20.25" x14ac:dyDescent="0.25">
      <c r="B2" s="65" t="s">
        <v>765</v>
      </c>
    </row>
    <row r="3" spans="2:8" x14ac:dyDescent="0.25">
      <c r="C3" t="s">
        <v>633</v>
      </c>
      <c r="D3" t="s">
        <v>633</v>
      </c>
      <c r="F3" t="s">
        <v>632</v>
      </c>
      <c r="G3" t="s">
        <v>632</v>
      </c>
      <c r="H3" t="s">
        <v>767</v>
      </c>
    </row>
    <row r="4" spans="2:8" x14ac:dyDescent="0.25">
      <c r="B4" t="s">
        <v>497</v>
      </c>
      <c r="C4" t="s">
        <v>519</v>
      </c>
      <c r="D4" t="s">
        <v>557</v>
      </c>
      <c r="E4" t="s">
        <v>565</v>
      </c>
      <c r="F4" t="s">
        <v>519</v>
      </c>
      <c r="G4" t="s">
        <v>557</v>
      </c>
      <c r="H4" t="s">
        <v>516</v>
      </c>
    </row>
    <row r="5" spans="2:8" x14ac:dyDescent="0.25">
      <c r="B5">
        <v>1747.1207761764499</v>
      </c>
      <c r="C5">
        <v>112000864.295487</v>
      </c>
    </row>
    <row r="6" spans="2:8" x14ac:dyDescent="0.25">
      <c r="B6">
        <v>3346.5</v>
      </c>
      <c r="C6">
        <v>111998849.69552299</v>
      </c>
    </row>
    <row r="7" spans="2:8" x14ac:dyDescent="0.25">
      <c r="B7">
        <v>4950.8</v>
      </c>
      <c r="C7">
        <v>111998849.69554099</v>
      </c>
    </row>
    <row r="8" spans="2:8" x14ac:dyDescent="0.25">
      <c r="B8">
        <v>6556.5</v>
      </c>
      <c r="C8">
        <v>111998849.69554099</v>
      </c>
    </row>
    <row r="9" spans="2:8" x14ac:dyDescent="0.25">
      <c r="B9">
        <v>7106.4</v>
      </c>
      <c r="C9">
        <v>111998849.69554099</v>
      </c>
    </row>
    <row r="10" spans="2:8" x14ac:dyDescent="0.25">
      <c r="B10">
        <v>1747.1207761764499</v>
      </c>
      <c r="D10">
        <v>112000864.295487</v>
      </c>
    </row>
    <row r="11" spans="2:8" x14ac:dyDescent="0.25">
      <c r="B11">
        <v>3351.7</v>
      </c>
      <c r="D11">
        <v>111998849.69552501</v>
      </c>
    </row>
    <row r="12" spans="2:8" x14ac:dyDescent="0.25">
      <c r="B12">
        <v>4959.7</v>
      </c>
      <c r="D12">
        <v>111995939.69552299</v>
      </c>
    </row>
    <row r="13" spans="2:8" x14ac:dyDescent="0.25">
      <c r="B13">
        <v>6568</v>
      </c>
      <c r="D13">
        <v>111994969.69552401</v>
      </c>
    </row>
    <row r="14" spans="2:8" x14ac:dyDescent="0.25">
      <c r="B14">
        <v>7108.4</v>
      </c>
      <c r="D14">
        <v>111994969.69554099</v>
      </c>
    </row>
    <row r="15" spans="2:8" x14ac:dyDescent="0.25">
      <c r="B15">
        <v>1749.81199455261</v>
      </c>
      <c r="E15">
        <v>112000864.295487</v>
      </c>
    </row>
    <row r="16" spans="2:8" x14ac:dyDescent="0.25">
      <c r="B16">
        <v>1985.4</v>
      </c>
      <c r="E16">
        <v>111997275.69537</v>
      </c>
    </row>
    <row r="17" spans="2:5" x14ac:dyDescent="0.25">
      <c r="B17">
        <v>2087.1</v>
      </c>
      <c r="E17">
        <v>111996805.695375</v>
      </c>
    </row>
    <row r="18" spans="2:5" x14ac:dyDescent="0.25">
      <c r="B18">
        <v>2211.9</v>
      </c>
      <c r="E18">
        <v>111996805.695388</v>
      </c>
    </row>
    <row r="19" spans="2:5" x14ac:dyDescent="0.25">
      <c r="B19">
        <v>2328.1999999999998</v>
      </c>
      <c r="E19">
        <v>111996805.695383</v>
      </c>
    </row>
    <row r="20" spans="2:5" x14ac:dyDescent="0.25">
      <c r="B20">
        <v>2434.9</v>
      </c>
      <c r="C20" s="24"/>
      <c r="E20" s="24"/>
    </row>
    <row r="21" spans="2:5" x14ac:dyDescent="0.25">
      <c r="B21">
        <v>2613.5</v>
      </c>
      <c r="E21">
        <v>111996805.69538</v>
      </c>
    </row>
    <row r="22" spans="2:5" x14ac:dyDescent="0.25">
      <c r="B22">
        <v>2741.5</v>
      </c>
      <c r="E22">
        <v>111996805.695384</v>
      </c>
    </row>
    <row r="23" spans="2:5" x14ac:dyDescent="0.25">
      <c r="B23">
        <v>2849.3</v>
      </c>
      <c r="C23" s="24"/>
      <c r="E23" s="24"/>
    </row>
    <row r="24" spans="2:5" x14ac:dyDescent="0.25">
      <c r="B24">
        <v>3044.8</v>
      </c>
      <c r="E24">
        <v>111996805.69538499</v>
      </c>
    </row>
    <row r="25" spans="2:5" x14ac:dyDescent="0.25">
      <c r="B25">
        <v>3292</v>
      </c>
      <c r="E25">
        <v>111996805.695389</v>
      </c>
    </row>
    <row r="26" spans="2:5" x14ac:dyDescent="0.25">
      <c r="B26">
        <v>3398.5</v>
      </c>
      <c r="C26" s="24"/>
      <c r="E26" s="24"/>
    </row>
    <row r="27" spans="2:5" x14ac:dyDescent="0.25">
      <c r="B27">
        <v>3664.6</v>
      </c>
    </row>
    <row r="28" spans="2:5" x14ac:dyDescent="0.25">
      <c r="B28">
        <v>3931.8</v>
      </c>
      <c r="C28" s="24"/>
      <c r="E28" s="24"/>
    </row>
    <row r="29" spans="2:5" x14ac:dyDescent="0.25">
      <c r="B29">
        <v>4038</v>
      </c>
      <c r="C29" s="24"/>
      <c r="E29" s="24"/>
    </row>
    <row r="30" spans="2:5" x14ac:dyDescent="0.25">
      <c r="B30">
        <v>4304.5</v>
      </c>
      <c r="C30" s="24"/>
      <c r="E30" s="24"/>
    </row>
    <row r="31" spans="2:5" x14ac:dyDescent="0.25">
      <c r="B31">
        <v>4445.7</v>
      </c>
      <c r="E31">
        <v>111996805.69538499</v>
      </c>
    </row>
    <row r="32" spans="2:5" x14ac:dyDescent="0.25">
      <c r="B32">
        <v>4563.5</v>
      </c>
      <c r="E32">
        <v>111996805.69537</v>
      </c>
    </row>
    <row r="33" spans="2:8" x14ac:dyDescent="0.25">
      <c r="B33">
        <v>4678.6000000000004</v>
      </c>
      <c r="E33">
        <v>111996805.69536901</v>
      </c>
    </row>
    <row r="34" spans="2:8" x14ac:dyDescent="0.25">
      <c r="B34">
        <v>4798</v>
      </c>
      <c r="E34">
        <v>111996805.695375</v>
      </c>
    </row>
    <row r="35" spans="2:8" x14ac:dyDescent="0.25">
      <c r="B35">
        <v>4914</v>
      </c>
      <c r="E35">
        <v>111996805.69537</v>
      </c>
    </row>
    <row r="36" spans="2:8" x14ac:dyDescent="0.25">
      <c r="B36">
        <v>5190.1000000000004</v>
      </c>
      <c r="E36">
        <v>111996805.69537801</v>
      </c>
    </row>
    <row r="37" spans="2:8" x14ac:dyDescent="0.25">
      <c r="B37">
        <v>5295</v>
      </c>
      <c r="C37" s="24"/>
      <c r="E37" s="24"/>
    </row>
    <row r="38" spans="2:8" x14ac:dyDescent="0.25">
      <c r="B38">
        <v>5412.3</v>
      </c>
      <c r="E38">
        <v>111996805.695373</v>
      </c>
    </row>
    <row r="39" spans="2:8" x14ac:dyDescent="0.25">
      <c r="B39">
        <v>5529.8</v>
      </c>
      <c r="E39">
        <v>111996805.695372</v>
      </c>
    </row>
    <row r="40" spans="2:8" x14ac:dyDescent="0.25">
      <c r="B40">
        <v>5647.6</v>
      </c>
      <c r="E40">
        <v>111996805.695375</v>
      </c>
    </row>
    <row r="41" spans="2:8" x14ac:dyDescent="0.25">
      <c r="B41">
        <v>5765.1</v>
      </c>
      <c r="E41">
        <v>111996805.695373</v>
      </c>
    </row>
    <row r="42" spans="2:8" x14ac:dyDescent="0.25">
      <c r="B42">
        <v>5873.5</v>
      </c>
      <c r="C42" s="24"/>
      <c r="E42" s="24"/>
    </row>
    <row r="43" spans="2:8" x14ac:dyDescent="0.25">
      <c r="B43">
        <v>5980.6</v>
      </c>
      <c r="C43" s="24"/>
      <c r="E43" s="24"/>
    </row>
    <row r="44" spans="2:8" x14ac:dyDescent="0.25">
      <c r="B44">
        <v>6091.4</v>
      </c>
      <c r="C44" s="24"/>
      <c r="E44" s="24"/>
    </row>
    <row r="45" spans="2:8" x14ac:dyDescent="0.25">
      <c r="B45">
        <v>6355.1</v>
      </c>
    </row>
    <row r="46" spans="2:8" x14ac:dyDescent="0.25">
      <c r="B46">
        <v>6462</v>
      </c>
      <c r="E46">
        <v>111996805.695379</v>
      </c>
    </row>
    <row r="47" spans="2:8" x14ac:dyDescent="0.25">
      <c r="B47">
        <v>6589.8</v>
      </c>
      <c r="E47">
        <v>111996805.695388</v>
      </c>
    </row>
    <row r="48" spans="2:8" x14ac:dyDescent="0.25">
      <c r="B48">
        <v>6710.7</v>
      </c>
      <c r="E48">
        <v>111996805.695383</v>
      </c>
      <c r="H48" s="20"/>
    </row>
    <row r="49" spans="2:8" x14ac:dyDescent="0.25">
      <c r="B49">
        <v>6828.9</v>
      </c>
      <c r="E49">
        <v>111996805.69536901</v>
      </c>
      <c r="H49" s="20"/>
    </row>
    <row r="50" spans="2:8" x14ac:dyDescent="0.25">
      <c r="B50">
        <v>6955.2</v>
      </c>
      <c r="C50" s="24"/>
      <c r="H50" s="20"/>
    </row>
    <row r="51" spans="2:8" x14ac:dyDescent="0.25">
      <c r="B51">
        <v>7083.3</v>
      </c>
      <c r="H51" s="20"/>
    </row>
    <row r="52" spans="2:8" x14ac:dyDescent="0.25">
      <c r="B52">
        <v>1749.81199097633</v>
      </c>
      <c r="F52">
        <v>112000864.295487</v>
      </c>
      <c r="H52" s="20"/>
    </row>
    <row r="53" spans="2:8" x14ac:dyDescent="0.25">
      <c r="B53">
        <v>2345.1999999999998</v>
      </c>
      <c r="F53">
        <v>112000789.69554099</v>
      </c>
      <c r="H53" s="20"/>
    </row>
    <row r="54" spans="2:8" x14ac:dyDescent="0.25">
      <c r="B54">
        <v>2946.1</v>
      </c>
      <c r="F54">
        <v>112000789.69554099</v>
      </c>
      <c r="H54" s="20"/>
    </row>
    <row r="55" spans="2:8" x14ac:dyDescent="0.25">
      <c r="B55">
        <v>3548.6</v>
      </c>
      <c r="F55">
        <v>112000789.69554099</v>
      </c>
      <c r="H55" s="20"/>
    </row>
    <row r="56" spans="2:8" x14ac:dyDescent="0.25">
      <c r="B56">
        <v>4153</v>
      </c>
      <c r="F56">
        <v>112000789.69554099</v>
      </c>
      <c r="H56" s="20"/>
    </row>
    <row r="57" spans="2:8" x14ac:dyDescent="0.25">
      <c r="B57">
        <v>4758.7</v>
      </c>
      <c r="F57">
        <v>112000789.69554099</v>
      </c>
    </row>
    <row r="58" spans="2:8" x14ac:dyDescent="0.25">
      <c r="B58">
        <v>5365.4</v>
      </c>
      <c r="F58" s="24">
        <v>112000789.69554099</v>
      </c>
    </row>
    <row r="59" spans="2:8" x14ac:dyDescent="0.25">
      <c r="B59">
        <v>5973</v>
      </c>
      <c r="F59">
        <v>112000789.69554099</v>
      </c>
    </row>
    <row r="60" spans="2:8" x14ac:dyDescent="0.25">
      <c r="B60">
        <v>6581</v>
      </c>
      <c r="F60">
        <v>112000789.69554099</v>
      </c>
    </row>
    <row r="61" spans="2:8" x14ac:dyDescent="0.25">
      <c r="B61">
        <v>7107.9</v>
      </c>
      <c r="F61" s="24">
        <v>112000789.69554099</v>
      </c>
    </row>
    <row r="62" spans="2:8" x14ac:dyDescent="0.25">
      <c r="B62">
        <v>1749.81199097633</v>
      </c>
      <c r="G62">
        <v>112000864.295487</v>
      </c>
    </row>
    <row r="63" spans="2:8" x14ac:dyDescent="0.25">
      <c r="B63">
        <v>2357.8000000000002</v>
      </c>
      <c r="G63">
        <v>112000789.69554099</v>
      </c>
    </row>
    <row r="64" spans="2:8" x14ac:dyDescent="0.25">
      <c r="B64">
        <v>2966.3</v>
      </c>
      <c r="F64" s="24"/>
      <c r="G64">
        <v>112000789.69554099</v>
      </c>
    </row>
    <row r="65" spans="2:8" x14ac:dyDescent="0.25">
      <c r="B65">
        <v>3572.9</v>
      </c>
      <c r="F65" s="24"/>
      <c r="G65">
        <v>112000789.69554099</v>
      </c>
    </row>
    <row r="66" spans="2:8" x14ac:dyDescent="0.25">
      <c r="B66">
        <v>4180.7</v>
      </c>
      <c r="F66" s="24"/>
      <c r="G66">
        <v>112000789.69554099</v>
      </c>
    </row>
    <row r="67" spans="2:8" x14ac:dyDescent="0.25">
      <c r="B67">
        <v>4788.8</v>
      </c>
      <c r="F67" s="24"/>
      <c r="G67">
        <v>112000789.69554099</v>
      </c>
    </row>
    <row r="68" spans="2:8" x14ac:dyDescent="0.25">
      <c r="B68">
        <v>5396.7</v>
      </c>
      <c r="F68" s="24"/>
      <c r="G68">
        <v>112000789.69554099</v>
      </c>
    </row>
    <row r="69" spans="2:8" x14ac:dyDescent="0.25">
      <c r="B69">
        <v>6004.4</v>
      </c>
      <c r="G69">
        <v>112000789.69554099</v>
      </c>
    </row>
    <row r="70" spans="2:8" x14ac:dyDescent="0.25">
      <c r="B70">
        <v>6612.4</v>
      </c>
      <c r="G70">
        <v>112000789.69554099</v>
      </c>
    </row>
    <row r="71" spans="2:8" x14ac:dyDescent="0.25">
      <c r="B71">
        <v>7108.8</v>
      </c>
      <c r="G71">
        <v>112000789.69554099</v>
      </c>
    </row>
    <row r="72" spans="2:8" x14ac:dyDescent="0.25">
      <c r="B72">
        <v>7000</v>
      </c>
      <c r="H72">
        <v>112007000</v>
      </c>
    </row>
    <row r="73" spans="2:8" x14ac:dyDescent="0.25">
      <c r="B73">
        <v>13528.32</v>
      </c>
      <c r="H73">
        <v>112007000</v>
      </c>
    </row>
    <row r="74" spans="2:8" x14ac:dyDescent="0.25">
      <c r="B74">
        <v>16024.25</v>
      </c>
      <c r="H74">
        <v>112006000</v>
      </c>
    </row>
    <row r="75" spans="2:8" x14ac:dyDescent="0.25">
      <c r="B75">
        <v>33334.69</v>
      </c>
      <c r="F75" s="24"/>
      <c r="H75">
        <v>112000000</v>
      </c>
    </row>
    <row r="76" spans="2:8" x14ac:dyDescent="0.25">
      <c r="B76">
        <v>41456</v>
      </c>
      <c r="H76">
        <v>111999000</v>
      </c>
    </row>
    <row r="77" spans="2:8" x14ac:dyDescent="0.25">
      <c r="B77">
        <v>41878.5</v>
      </c>
      <c r="H77">
        <v>111998000</v>
      </c>
    </row>
    <row r="78" spans="2:8" x14ac:dyDescent="0.25">
      <c r="B78">
        <v>42332.99</v>
      </c>
      <c r="H78">
        <v>111998000</v>
      </c>
    </row>
    <row r="80" spans="2:8" x14ac:dyDescent="0.25">
      <c r="F80" s="24"/>
    </row>
    <row r="81" spans="6:6" x14ac:dyDescent="0.25">
      <c r="F81" s="24"/>
    </row>
    <row r="82" spans="6:6" x14ac:dyDescent="0.25">
      <c r="F82" s="24"/>
    </row>
    <row r="83" spans="6:6" x14ac:dyDescent="0.25">
      <c r="F83" s="24"/>
    </row>
    <row r="88" spans="6:6" x14ac:dyDescent="0.25">
      <c r="F88" s="24"/>
    </row>
    <row r="89" spans="6:6" x14ac:dyDescent="0.25">
      <c r="F89" s="24"/>
    </row>
  </sheetData>
  <phoneticPr fontId="1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495C-46B4-4189-A00E-74B179F829DD}">
  <dimension ref="B1:J120"/>
  <sheetViews>
    <sheetView topLeftCell="A103" workbookViewId="0">
      <selection activeCell="J2" sqref="J2"/>
    </sheetView>
  </sheetViews>
  <sheetFormatPr baseColWidth="10" defaultRowHeight="15" x14ac:dyDescent="0.25"/>
  <cols>
    <col min="6" max="7" width="14.85546875" bestFit="1" customWidth="1"/>
    <col min="8" max="8" width="12" bestFit="1" customWidth="1"/>
  </cols>
  <sheetData>
    <row r="1" spans="2:10" ht="20.25" x14ac:dyDescent="0.25">
      <c r="B1" s="65" t="s">
        <v>765</v>
      </c>
    </row>
    <row r="2" spans="2:10" x14ac:dyDescent="0.25">
      <c r="D2" t="s">
        <v>633</v>
      </c>
      <c r="E2" t="s">
        <v>633</v>
      </c>
      <c r="H2" t="s">
        <v>632</v>
      </c>
      <c r="I2" t="s">
        <v>632</v>
      </c>
      <c r="J2" t="s">
        <v>767</v>
      </c>
    </row>
    <row r="3" spans="2:10" x14ac:dyDescent="0.25">
      <c r="B3" t="s">
        <v>497</v>
      </c>
      <c r="C3" t="s">
        <v>516</v>
      </c>
      <c r="D3" t="s">
        <v>519</v>
      </c>
      <c r="E3" t="s">
        <v>557</v>
      </c>
      <c r="F3" t="s">
        <v>597</v>
      </c>
      <c r="G3" t="s">
        <v>565</v>
      </c>
      <c r="H3" t="s">
        <v>519</v>
      </c>
      <c r="I3" t="s">
        <v>557</v>
      </c>
      <c r="J3" t="s">
        <v>516</v>
      </c>
    </row>
    <row r="4" spans="2:10" x14ac:dyDescent="0.25">
      <c r="B4">
        <v>5082</v>
      </c>
      <c r="C4">
        <v>109831546.8</v>
      </c>
    </row>
    <row r="5" spans="2:10" x14ac:dyDescent="0.25">
      <c r="B5">
        <v>1738.28449583053</v>
      </c>
      <c r="D5">
        <v>109837973.468872</v>
      </c>
    </row>
    <row r="6" spans="2:10" x14ac:dyDescent="0.25">
      <c r="B6">
        <v>3335.2</v>
      </c>
      <c r="D6">
        <v>109831752.218916</v>
      </c>
    </row>
    <row r="7" spans="2:10" x14ac:dyDescent="0.25">
      <c r="B7">
        <v>4936.5</v>
      </c>
      <c r="D7">
        <v>109826294.084277</v>
      </c>
    </row>
    <row r="8" spans="2:10" x14ac:dyDescent="0.25">
      <c r="B8">
        <v>6540</v>
      </c>
      <c r="D8">
        <v>109825270.540997</v>
      </c>
    </row>
    <row r="9" spans="2:10" x14ac:dyDescent="0.25">
      <c r="B9">
        <v>7103.7</v>
      </c>
      <c r="D9">
        <v>109825270.541008</v>
      </c>
    </row>
    <row r="10" spans="2:10" x14ac:dyDescent="0.25">
      <c r="B10">
        <v>1741.5825760364501</v>
      </c>
      <c r="E10">
        <v>109837973.468872</v>
      </c>
    </row>
    <row r="11" spans="2:10" x14ac:dyDescent="0.25">
      <c r="B11">
        <v>3340.4</v>
      </c>
      <c r="E11">
        <v>109831752.218916</v>
      </c>
    </row>
    <row r="12" spans="2:10" x14ac:dyDescent="0.25">
      <c r="B12">
        <v>4944</v>
      </c>
      <c r="E12">
        <v>109825861.790996</v>
      </c>
    </row>
    <row r="13" spans="2:10" x14ac:dyDescent="0.25">
      <c r="B13">
        <v>6549.3</v>
      </c>
      <c r="E13">
        <v>109825270.540996</v>
      </c>
    </row>
    <row r="14" spans="2:10" x14ac:dyDescent="0.25">
      <c r="B14">
        <v>7106.7</v>
      </c>
      <c r="E14">
        <v>109825270.541008</v>
      </c>
    </row>
    <row r="15" spans="2:10" x14ac:dyDescent="0.25">
      <c r="B15">
        <v>1741.58258771896</v>
      </c>
      <c r="F15">
        <v>109837973.468872</v>
      </c>
    </row>
    <row r="16" spans="2:10" x14ac:dyDescent="0.25">
      <c r="B16">
        <v>1997.7</v>
      </c>
      <c r="F16">
        <v>109834022.469358</v>
      </c>
    </row>
    <row r="17" spans="2:6" x14ac:dyDescent="0.25">
      <c r="B17">
        <v>2244.4</v>
      </c>
      <c r="C17" s="24"/>
    </row>
    <row r="18" spans="2:6" x14ac:dyDescent="0.25">
      <c r="B18">
        <v>2342</v>
      </c>
      <c r="C18" s="24"/>
    </row>
    <row r="19" spans="2:6" x14ac:dyDescent="0.25">
      <c r="B19">
        <v>2497.1</v>
      </c>
      <c r="F19">
        <v>109834022.469357</v>
      </c>
    </row>
    <row r="20" spans="2:6" x14ac:dyDescent="0.25">
      <c r="B20">
        <v>2620.8000000000002</v>
      </c>
      <c r="F20">
        <v>109834022.469347</v>
      </c>
    </row>
    <row r="21" spans="2:6" x14ac:dyDescent="0.25">
      <c r="B21">
        <v>2901.6</v>
      </c>
      <c r="F21">
        <v>109834022.469347</v>
      </c>
    </row>
    <row r="22" spans="2:6" x14ac:dyDescent="0.25">
      <c r="B22">
        <v>2994.2</v>
      </c>
      <c r="C22" s="24"/>
    </row>
    <row r="23" spans="2:6" x14ac:dyDescent="0.25">
      <c r="B23">
        <v>3132.4</v>
      </c>
      <c r="F23">
        <v>109833946.95703401</v>
      </c>
    </row>
    <row r="24" spans="2:6" x14ac:dyDescent="0.25">
      <c r="B24">
        <v>3271.5</v>
      </c>
      <c r="F24">
        <v>109833946.957029</v>
      </c>
    </row>
    <row r="25" spans="2:6" x14ac:dyDescent="0.25">
      <c r="B25">
        <v>3400.8</v>
      </c>
      <c r="F25">
        <v>109833946.957026</v>
      </c>
    </row>
    <row r="26" spans="2:6" x14ac:dyDescent="0.25">
      <c r="B26">
        <v>3683.5</v>
      </c>
      <c r="C26" s="24"/>
      <c r="F26">
        <v>109833781.957031</v>
      </c>
    </row>
    <row r="27" spans="2:6" x14ac:dyDescent="0.25">
      <c r="B27">
        <v>3774.9</v>
      </c>
      <c r="C27" s="24"/>
    </row>
    <row r="28" spans="2:6" x14ac:dyDescent="0.25">
      <c r="B28">
        <v>3881.3</v>
      </c>
      <c r="C28" s="24"/>
    </row>
    <row r="29" spans="2:6" x14ac:dyDescent="0.25">
      <c r="B29">
        <v>4017.4</v>
      </c>
      <c r="F29">
        <v>109833460.957019</v>
      </c>
    </row>
    <row r="30" spans="2:6" x14ac:dyDescent="0.25">
      <c r="B30">
        <v>4148.5</v>
      </c>
      <c r="F30">
        <v>109833460.957028</v>
      </c>
    </row>
    <row r="31" spans="2:6" x14ac:dyDescent="0.25">
      <c r="B31">
        <v>4276.3999999999996</v>
      </c>
      <c r="F31">
        <v>109831993.53139</v>
      </c>
    </row>
    <row r="32" spans="2:6" x14ac:dyDescent="0.25">
      <c r="B32">
        <v>4369.6000000000004</v>
      </c>
      <c r="C32" s="24"/>
    </row>
    <row r="33" spans="2:6" x14ac:dyDescent="0.25">
      <c r="B33">
        <v>4507.3999999999996</v>
      </c>
      <c r="F33">
        <v>109831993.53139301</v>
      </c>
    </row>
    <row r="34" spans="2:6" x14ac:dyDescent="0.25">
      <c r="B34">
        <v>4637.3</v>
      </c>
      <c r="F34">
        <v>109831993.531389</v>
      </c>
    </row>
    <row r="35" spans="2:6" x14ac:dyDescent="0.25">
      <c r="B35">
        <v>4764.3999999999996</v>
      </c>
      <c r="F35">
        <v>109831964.73138499</v>
      </c>
    </row>
    <row r="36" spans="2:6" x14ac:dyDescent="0.25">
      <c r="B36">
        <v>5001</v>
      </c>
      <c r="F36">
        <v>109831938.44891401</v>
      </c>
    </row>
    <row r="37" spans="2:6" x14ac:dyDescent="0.25">
      <c r="B37">
        <v>5092.3999999999996</v>
      </c>
      <c r="C37" s="24"/>
    </row>
    <row r="38" spans="2:6" x14ac:dyDescent="0.25">
      <c r="B38">
        <v>5231.7</v>
      </c>
      <c r="F38">
        <v>109831938.448919</v>
      </c>
    </row>
    <row r="39" spans="2:6" x14ac:dyDescent="0.25">
      <c r="B39">
        <v>5329.2</v>
      </c>
      <c r="C39" s="24"/>
    </row>
    <row r="40" spans="2:6" x14ac:dyDescent="0.25">
      <c r="B40">
        <v>5430.6</v>
      </c>
      <c r="C40" s="24"/>
    </row>
    <row r="41" spans="2:6" x14ac:dyDescent="0.25">
      <c r="B41">
        <v>5535.1</v>
      </c>
      <c r="C41" s="24"/>
    </row>
    <row r="42" spans="2:6" x14ac:dyDescent="0.25">
      <c r="B42">
        <v>5638.9</v>
      </c>
      <c r="C42" s="24"/>
    </row>
    <row r="43" spans="2:6" x14ac:dyDescent="0.25">
      <c r="B43">
        <v>5741.4</v>
      </c>
      <c r="C43" s="24"/>
    </row>
    <row r="44" spans="2:6" x14ac:dyDescent="0.25">
      <c r="B44">
        <v>5843.4</v>
      </c>
      <c r="C44" s="24"/>
    </row>
    <row r="45" spans="2:6" x14ac:dyDescent="0.25">
      <c r="B45">
        <v>6138.4</v>
      </c>
      <c r="C45" s="24"/>
    </row>
    <row r="46" spans="2:6" x14ac:dyDescent="0.25">
      <c r="B46">
        <v>6289.2</v>
      </c>
      <c r="F46">
        <v>109831909.648919</v>
      </c>
    </row>
    <row r="47" spans="2:6" x14ac:dyDescent="0.25">
      <c r="B47">
        <v>6382.7</v>
      </c>
      <c r="C47" s="24"/>
    </row>
    <row r="48" spans="2:6" x14ac:dyDescent="0.25">
      <c r="B48">
        <v>6509.4</v>
      </c>
      <c r="C48" s="24"/>
    </row>
    <row r="49" spans="2:7" x14ac:dyDescent="0.25">
      <c r="B49">
        <v>6654.6</v>
      </c>
      <c r="F49">
        <v>109831909.648911</v>
      </c>
    </row>
    <row r="50" spans="2:7" x14ac:dyDescent="0.25">
      <c r="B50">
        <v>6773</v>
      </c>
      <c r="C50" s="24"/>
    </row>
    <row r="51" spans="2:7" x14ac:dyDescent="0.25">
      <c r="B51">
        <v>6916.3</v>
      </c>
      <c r="F51">
        <v>109831909.64891399</v>
      </c>
    </row>
    <row r="52" spans="2:7" x14ac:dyDescent="0.25">
      <c r="B52">
        <v>7062.7</v>
      </c>
      <c r="F52">
        <v>109831066.5314</v>
      </c>
    </row>
    <row r="54" spans="2:7" x14ac:dyDescent="0.25">
      <c r="B54">
        <v>1741.58259034156</v>
      </c>
    </row>
    <row r="55" spans="2:7" x14ac:dyDescent="0.25">
      <c r="B55">
        <v>7062.7</v>
      </c>
    </row>
    <row r="56" spans="2:7" x14ac:dyDescent="0.25">
      <c r="B56">
        <v>1743.33024263381</v>
      </c>
      <c r="G56">
        <v>109837973.468872</v>
      </c>
    </row>
    <row r="57" spans="2:7" x14ac:dyDescent="0.25">
      <c r="B57">
        <v>1984.1</v>
      </c>
      <c r="G57">
        <v>109834022.469358</v>
      </c>
    </row>
    <row r="58" spans="2:7" x14ac:dyDescent="0.25">
      <c r="B58">
        <v>2117.6</v>
      </c>
      <c r="G58">
        <v>109833847.46935201</v>
      </c>
    </row>
    <row r="59" spans="2:7" x14ac:dyDescent="0.25">
      <c r="B59">
        <v>2227.9</v>
      </c>
      <c r="G59">
        <v>109833836.557026</v>
      </c>
    </row>
    <row r="60" spans="2:7" x14ac:dyDescent="0.25">
      <c r="B60">
        <v>2345.8000000000002</v>
      </c>
      <c r="G60">
        <v>109833836.557037</v>
      </c>
    </row>
    <row r="61" spans="2:7" x14ac:dyDescent="0.25">
      <c r="B61">
        <v>2462.8000000000002</v>
      </c>
      <c r="G61">
        <v>109833836.557027</v>
      </c>
    </row>
    <row r="62" spans="2:7" x14ac:dyDescent="0.25">
      <c r="B62">
        <v>2660.1</v>
      </c>
      <c r="G62">
        <v>109833836.557027</v>
      </c>
    </row>
    <row r="63" spans="2:7" x14ac:dyDescent="0.25">
      <c r="B63">
        <v>2765.7</v>
      </c>
      <c r="G63" s="24"/>
    </row>
    <row r="64" spans="2:7" x14ac:dyDescent="0.25">
      <c r="B64">
        <v>2898.8</v>
      </c>
      <c r="G64">
        <v>109833734.762233</v>
      </c>
    </row>
    <row r="65" spans="2:7" x14ac:dyDescent="0.25">
      <c r="B65">
        <v>3023.8</v>
      </c>
      <c r="G65">
        <v>109833734.762229</v>
      </c>
    </row>
    <row r="66" spans="2:7" x14ac:dyDescent="0.25">
      <c r="B66">
        <v>3144.6</v>
      </c>
      <c r="G66">
        <v>109833734.762226</v>
      </c>
    </row>
    <row r="67" spans="2:7" x14ac:dyDescent="0.25">
      <c r="B67">
        <v>3418.2</v>
      </c>
      <c r="G67">
        <v>109833569.76222999</v>
      </c>
    </row>
    <row r="68" spans="2:7" x14ac:dyDescent="0.25">
      <c r="B68">
        <v>3521.9</v>
      </c>
      <c r="G68" s="24"/>
    </row>
    <row r="69" spans="2:7" x14ac:dyDescent="0.25">
      <c r="B69">
        <v>3634.1</v>
      </c>
      <c r="G69" s="24"/>
    </row>
    <row r="70" spans="2:7" x14ac:dyDescent="0.25">
      <c r="B70">
        <v>3751.2</v>
      </c>
      <c r="G70">
        <v>109833248.762218</v>
      </c>
    </row>
    <row r="71" spans="2:7" x14ac:dyDescent="0.25">
      <c r="B71">
        <v>3873.9</v>
      </c>
      <c r="G71">
        <v>109833248.762228</v>
      </c>
    </row>
    <row r="72" spans="2:7" x14ac:dyDescent="0.25">
      <c r="B72">
        <v>3993.5</v>
      </c>
      <c r="G72">
        <v>109831791.836595</v>
      </c>
    </row>
    <row r="73" spans="2:7" x14ac:dyDescent="0.25">
      <c r="B73">
        <v>4101.5</v>
      </c>
      <c r="G73" s="24"/>
    </row>
    <row r="74" spans="2:7" x14ac:dyDescent="0.25">
      <c r="B74">
        <v>4220.7</v>
      </c>
      <c r="G74">
        <v>109831781.336597</v>
      </c>
    </row>
    <row r="75" spans="2:7" x14ac:dyDescent="0.25">
      <c r="B75">
        <v>4345.2</v>
      </c>
      <c r="G75">
        <v>109831781.336594</v>
      </c>
    </row>
    <row r="76" spans="2:7" x14ac:dyDescent="0.25">
      <c r="B76">
        <v>4462.7</v>
      </c>
      <c r="G76">
        <v>109831752.536589</v>
      </c>
    </row>
    <row r="77" spans="2:7" x14ac:dyDescent="0.25">
      <c r="B77">
        <v>4652.7</v>
      </c>
      <c r="G77">
        <v>109831752.536598</v>
      </c>
    </row>
    <row r="78" spans="2:7" x14ac:dyDescent="0.25">
      <c r="B78">
        <v>4761.5</v>
      </c>
      <c r="G78" s="24"/>
    </row>
    <row r="79" spans="2:7" x14ac:dyDescent="0.25">
      <c r="B79">
        <v>4881.7</v>
      </c>
      <c r="G79">
        <v>109831682.33659901</v>
      </c>
    </row>
    <row r="80" spans="2:7" x14ac:dyDescent="0.25">
      <c r="B80">
        <v>5017.3999999999996</v>
      </c>
      <c r="G80" s="24"/>
    </row>
    <row r="81" spans="2:7" x14ac:dyDescent="0.25">
      <c r="B81">
        <v>5122.8999999999996</v>
      </c>
      <c r="G81" s="24"/>
    </row>
    <row r="82" spans="2:7" x14ac:dyDescent="0.25">
      <c r="B82">
        <v>5235</v>
      </c>
      <c r="G82" s="24"/>
    </row>
    <row r="83" spans="2:7" x14ac:dyDescent="0.25">
      <c r="B83">
        <v>5343.4</v>
      </c>
      <c r="G83" s="24"/>
    </row>
    <row r="84" spans="2:7" x14ac:dyDescent="0.25">
      <c r="B84">
        <v>5449.6</v>
      </c>
      <c r="G84" s="24"/>
    </row>
    <row r="85" spans="2:7" x14ac:dyDescent="0.25">
      <c r="B85">
        <v>5555.7</v>
      </c>
      <c r="G85" s="24"/>
    </row>
    <row r="86" spans="2:7" x14ac:dyDescent="0.25">
      <c r="B86">
        <v>5811.5</v>
      </c>
      <c r="G86" s="24"/>
    </row>
    <row r="87" spans="2:7" x14ac:dyDescent="0.25">
      <c r="B87">
        <v>5921.3</v>
      </c>
      <c r="G87">
        <v>109831659.819075</v>
      </c>
    </row>
    <row r="88" spans="2:7" x14ac:dyDescent="0.25">
      <c r="B88">
        <v>6049.7</v>
      </c>
      <c r="G88">
        <v>109830927.619083</v>
      </c>
    </row>
    <row r="89" spans="2:7" x14ac:dyDescent="0.25">
      <c r="B89">
        <v>6151.4</v>
      </c>
      <c r="G89" s="24"/>
    </row>
    <row r="90" spans="2:7" x14ac:dyDescent="0.25">
      <c r="B90">
        <v>6276.3</v>
      </c>
      <c r="G90">
        <v>109830883.701554</v>
      </c>
    </row>
    <row r="91" spans="2:7" x14ac:dyDescent="0.25">
      <c r="B91">
        <v>6418.2</v>
      </c>
      <c r="G91" s="24"/>
    </row>
    <row r="92" spans="2:7" x14ac:dyDescent="0.25">
      <c r="B92">
        <v>6530.8</v>
      </c>
      <c r="G92" s="24"/>
    </row>
    <row r="93" spans="2:7" x14ac:dyDescent="0.25">
      <c r="B93">
        <v>6652.5</v>
      </c>
      <c r="G93">
        <v>109830883.70155001</v>
      </c>
    </row>
    <row r="94" spans="2:7" x14ac:dyDescent="0.25">
      <c r="B94">
        <v>6784</v>
      </c>
      <c r="G94">
        <v>109830861.501559</v>
      </c>
    </row>
    <row r="95" spans="2:7" x14ac:dyDescent="0.25">
      <c r="B95">
        <v>6897.9</v>
      </c>
      <c r="G95" s="24"/>
    </row>
    <row r="96" spans="2:7" x14ac:dyDescent="0.25">
      <c r="B96">
        <v>7022.1</v>
      </c>
      <c r="G96">
        <v>109830854.90155099</v>
      </c>
    </row>
    <row r="97" spans="2:9" x14ac:dyDescent="0.25">
      <c r="B97">
        <v>1743.33023881912</v>
      </c>
      <c r="H97">
        <v>109837973.468872</v>
      </c>
    </row>
    <row r="98" spans="2:9" x14ac:dyDescent="0.25">
      <c r="B98">
        <v>2338.1</v>
      </c>
      <c r="H98">
        <v>109837973.46892799</v>
      </c>
    </row>
    <row r="99" spans="2:9" x14ac:dyDescent="0.25">
      <c r="B99">
        <v>2938.5</v>
      </c>
      <c r="H99">
        <v>109829886.339518</v>
      </c>
    </row>
    <row r="100" spans="2:9" x14ac:dyDescent="0.25">
      <c r="B100">
        <v>3540.1</v>
      </c>
      <c r="H100">
        <v>109823005.65883601</v>
      </c>
    </row>
    <row r="101" spans="2:9" x14ac:dyDescent="0.25">
      <c r="B101">
        <v>4143</v>
      </c>
      <c r="H101">
        <v>109823005.658848</v>
      </c>
    </row>
    <row r="102" spans="2:9" x14ac:dyDescent="0.25">
      <c r="B102">
        <v>4748.2</v>
      </c>
      <c r="H102">
        <v>109823005.658848</v>
      </c>
    </row>
    <row r="103" spans="2:9" x14ac:dyDescent="0.25">
      <c r="B103">
        <v>5355</v>
      </c>
      <c r="H103">
        <v>109823005.658848</v>
      </c>
    </row>
    <row r="104" spans="2:9" x14ac:dyDescent="0.25">
      <c r="B104">
        <v>5963</v>
      </c>
      <c r="H104">
        <v>109823005.658848</v>
      </c>
    </row>
    <row r="105" spans="2:9" x14ac:dyDescent="0.25">
      <c r="B105">
        <v>6572.3</v>
      </c>
      <c r="H105">
        <v>109823005.658848</v>
      </c>
    </row>
    <row r="106" spans="2:9" x14ac:dyDescent="0.25">
      <c r="B106">
        <v>7109.3</v>
      </c>
      <c r="H106">
        <v>109823005.658848</v>
      </c>
    </row>
    <row r="107" spans="2:9" x14ac:dyDescent="0.25">
      <c r="B107">
        <v>1743.33023881912</v>
      </c>
      <c r="I107">
        <v>109837973.468872</v>
      </c>
    </row>
    <row r="108" spans="2:9" x14ac:dyDescent="0.25">
      <c r="B108">
        <v>2352.4</v>
      </c>
      <c r="I108">
        <v>109837973.46892799</v>
      </c>
    </row>
    <row r="109" spans="2:9" x14ac:dyDescent="0.25">
      <c r="B109">
        <v>2961.6</v>
      </c>
      <c r="I109">
        <v>109823302.033825</v>
      </c>
    </row>
    <row r="110" spans="2:9" x14ac:dyDescent="0.25">
      <c r="B110">
        <v>3568.8</v>
      </c>
      <c r="I110">
        <v>109823281.299136</v>
      </c>
    </row>
    <row r="111" spans="2:9" x14ac:dyDescent="0.25">
      <c r="B111">
        <v>4175.5</v>
      </c>
      <c r="I111">
        <v>109823281.299136</v>
      </c>
    </row>
    <row r="112" spans="2:9" x14ac:dyDescent="0.25">
      <c r="B112">
        <v>4782.8999999999996</v>
      </c>
      <c r="I112">
        <v>109823281.299136</v>
      </c>
    </row>
    <row r="113" spans="2:10" x14ac:dyDescent="0.25">
      <c r="B113">
        <v>5390.6</v>
      </c>
      <c r="I113">
        <v>109823281.299136</v>
      </c>
    </row>
    <row r="114" spans="2:10" x14ac:dyDescent="0.25">
      <c r="B114">
        <v>5999</v>
      </c>
      <c r="I114">
        <v>109823281.299136</v>
      </c>
    </row>
    <row r="115" spans="2:10" x14ac:dyDescent="0.25">
      <c r="B115">
        <v>6607.9</v>
      </c>
      <c r="I115">
        <v>109823281.299136</v>
      </c>
    </row>
    <row r="116" spans="2:10" x14ac:dyDescent="0.25">
      <c r="B116">
        <v>7109.3</v>
      </c>
      <c r="I116">
        <v>109823281.299136</v>
      </c>
    </row>
    <row r="117" spans="2:10" x14ac:dyDescent="0.25">
      <c r="B117">
        <v>1000</v>
      </c>
      <c r="J117">
        <v>109830000</v>
      </c>
    </row>
    <row r="118" spans="2:10" x14ac:dyDescent="0.25">
      <c r="B118">
        <v>10230.790000000001</v>
      </c>
      <c r="J118">
        <v>109830000</v>
      </c>
    </row>
    <row r="119" spans="2:10" x14ac:dyDescent="0.25">
      <c r="B119">
        <v>14339.35</v>
      </c>
      <c r="J119">
        <v>109821000</v>
      </c>
    </row>
    <row r="120" spans="2:10" x14ac:dyDescent="0.25">
      <c r="B120">
        <v>19743.36</v>
      </c>
      <c r="J120">
        <v>109818000</v>
      </c>
    </row>
  </sheetData>
  <phoneticPr fontId="1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A26-3588-4FAF-AA8F-EC5AF0ACE0E4}">
  <dimension ref="B1:H133"/>
  <sheetViews>
    <sheetView workbookViewId="0">
      <selection activeCell="E1" sqref="E1"/>
    </sheetView>
  </sheetViews>
  <sheetFormatPr baseColWidth="10" defaultRowHeight="15" x14ac:dyDescent="0.25"/>
  <cols>
    <col min="2" max="4" width="12" bestFit="1" customWidth="1"/>
    <col min="5" max="5" width="14.85546875" bestFit="1" customWidth="1"/>
    <col min="6" max="6" width="12" bestFit="1" customWidth="1"/>
    <col min="7" max="8" width="5.140625" bestFit="1" customWidth="1"/>
  </cols>
  <sheetData>
    <row r="1" spans="2:8" ht="20.25" x14ac:dyDescent="0.25">
      <c r="B1" s="65" t="s">
        <v>765</v>
      </c>
      <c r="E1" t="s">
        <v>767</v>
      </c>
      <c r="G1" t="s">
        <v>632</v>
      </c>
      <c r="H1" t="s">
        <v>632</v>
      </c>
    </row>
    <row r="2" spans="2:8" x14ac:dyDescent="0.25">
      <c r="B2" t="s">
        <v>559</v>
      </c>
      <c r="C2" t="s">
        <v>519</v>
      </c>
      <c r="D2" t="s">
        <v>557</v>
      </c>
      <c r="E2" t="s">
        <v>516</v>
      </c>
      <c r="F2" t="s">
        <v>565</v>
      </c>
      <c r="G2" t="s">
        <v>519</v>
      </c>
      <c r="H2" t="s">
        <v>557</v>
      </c>
    </row>
    <row r="3" spans="2:8" x14ac:dyDescent="0.25">
      <c r="B3">
        <v>1778.63382315635</v>
      </c>
      <c r="C3">
        <v>130936027.012731</v>
      </c>
    </row>
    <row r="4" spans="2:8" x14ac:dyDescent="0.25">
      <c r="B4">
        <v>3384.8</v>
      </c>
      <c r="C4">
        <v>130930840.070915</v>
      </c>
    </row>
    <row r="5" spans="2:8" x14ac:dyDescent="0.25">
      <c r="B5">
        <v>4994.2</v>
      </c>
      <c r="C5">
        <v>130922930.070915</v>
      </c>
    </row>
    <row r="6" spans="2:8" x14ac:dyDescent="0.25">
      <c r="B6">
        <v>6607.8</v>
      </c>
      <c r="C6">
        <v>130918975.649924</v>
      </c>
    </row>
    <row r="7" spans="2:8" x14ac:dyDescent="0.25">
      <c r="B7">
        <v>7112.4</v>
      </c>
      <c r="C7">
        <v>130907185.649922</v>
      </c>
    </row>
    <row r="8" spans="2:8" x14ac:dyDescent="0.25">
      <c r="B8">
        <v>1778.63382315635</v>
      </c>
      <c r="D8">
        <v>130936027.012731</v>
      </c>
    </row>
    <row r="9" spans="2:8" x14ac:dyDescent="0.25">
      <c r="B9">
        <v>3393.9</v>
      </c>
      <c r="D9">
        <v>130930840.070915</v>
      </c>
    </row>
    <row r="10" spans="2:8" x14ac:dyDescent="0.25">
      <c r="B10">
        <v>5008.3</v>
      </c>
      <c r="D10">
        <v>130925279.65523601</v>
      </c>
    </row>
    <row r="11" spans="2:8" x14ac:dyDescent="0.25">
      <c r="B11">
        <v>6621.6</v>
      </c>
      <c r="D11">
        <v>130920175.855235</v>
      </c>
    </row>
    <row r="12" spans="2:8" x14ac:dyDescent="0.25">
      <c r="B12">
        <v>7113.3</v>
      </c>
      <c r="D12">
        <v>130920175.85525601</v>
      </c>
    </row>
    <row r="13" spans="2:8" x14ac:dyDescent="0.25">
      <c r="B13">
        <v>1778.6338341236101</v>
      </c>
    </row>
    <row r="14" spans="2:8" x14ac:dyDescent="0.25">
      <c r="B14">
        <v>2055.8000000000002</v>
      </c>
    </row>
    <row r="15" spans="2:8" x14ac:dyDescent="0.25">
      <c r="B15">
        <v>2184</v>
      </c>
    </row>
    <row r="16" spans="2:8" x14ac:dyDescent="0.25">
      <c r="B16">
        <v>2314.3000000000002</v>
      </c>
    </row>
    <row r="17" spans="2:2" x14ac:dyDescent="0.25">
      <c r="B17">
        <v>2438.6999999999998</v>
      </c>
    </row>
    <row r="18" spans="2:2" x14ac:dyDescent="0.25">
      <c r="B18">
        <v>2576.3000000000002</v>
      </c>
    </row>
    <row r="19" spans="2:2" x14ac:dyDescent="0.25">
      <c r="B19">
        <v>2704.3</v>
      </c>
    </row>
    <row r="20" spans="2:2" x14ac:dyDescent="0.25">
      <c r="B20">
        <v>2833.7</v>
      </c>
    </row>
    <row r="21" spans="2:2" x14ac:dyDescent="0.25">
      <c r="B21">
        <v>2973.8</v>
      </c>
    </row>
    <row r="22" spans="2:2" x14ac:dyDescent="0.25">
      <c r="B22">
        <v>3100.2</v>
      </c>
    </row>
    <row r="23" spans="2:2" x14ac:dyDescent="0.25">
      <c r="B23">
        <v>3228.6</v>
      </c>
    </row>
    <row r="24" spans="2:2" x14ac:dyDescent="0.25">
      <c r="B24">
        <v>3371.6</v>
      </c>
    </row>
    <row r="25" spans="2:2" x14ac:dyDescent="0.25">
      <c r="B25">
        <v>3497.6</v>
      </c>
    </row>
    <row r="26" spans="2:2" x14ac:dyDescent="0.25">
      <c r="B26">
        <v>3632.2</v>
      </c>
    </row>
    <row r="27" spans="2:2" x14ac:dyDescent="0.25">
      <c r="B27">
        <v>3763.7</v>
      </c>
    </row>
    <row r="28" spans="2:2" x14ac:dyDescent="0.25">
      <c r="B28">
        <v>3891.8</v>
      </c>
    </row>
    <row r="29" spans="2:2" x14ac:dyDescent="0.25">
      <c r="B29">
        <v>4020.1</v>
      </c>
    </row>
    <row r="30" spans="2:2" x14ac:dyDescent="0.25">
      <c r="B30">
        <v>4149.1000000000004</v>
      </c>
    </row>
    <row r="31" spans="2:2" x14ac:dyDescent="0.25">
      <c r="B31">
        <v>4429.8</v>
      </c>
    </row>
    <row r="32" spans="2:2" x14ac:dyDescent="0.25">
      <c r="B32">
        <v>4557.8999999999996</v>
      </c>
    </row>
    <row r="33" spans="2:6" x14ac:dyDescent="0.25">
      <c r="B33">
        <v>4703.3999999999996</v>
      </c>
    </row>
    <row r="34" spans="2:6" x14ac:dyDescent="0.25">
      <c r="B34">
        <v>4831.1000000000004</v>
      </c>
    </row>
    <row r="35" spans="2:6" x14ac:dyDescent="0.25">
      <c r="B35">
        <v>4961.3</v>
      </c>
    </row>
    <row r="36" spans="2:6" x14ac:dyDescent="0.25">
      <c r="B36">
        <v>5091.3</v>
      </c>
    </row>
    <row r="37" spans="2:6" x14ac:dyDescent="0.25">
      <c r="B37">
        <v>5224.3999999999996</v>
      </c>
    </row>
    <row r="38" spans="2:6" x14ac:dyDescent="0.25">
      <c r="B38">
        <v>5351.9</v>
      </c>
    </row>
    <row r="39" spans="2:6" x14ac:dyDescent="0.25">
      <c r="B39">
        <v>5480.4</v>
      </c>
    </row>
    <row r="40" spans="2:6" x14ac:dyDescent="0.25">
      <c r="B40">
        <v>5606.9</v>
      </c>
    </row>
    <row r="41" spans="2:6" x14ac:dyDescent="0.25">
      <c r="B41">
        <v>5732.7</v>
      </c>
    </row>
    <row r="42" spans="2:6" x14ac:dyDescent="0.25">
      <c r="B42">
        <v>6014</v>
      </c>
    </row>
    <row r="43" spans="2:6" x14ac:dyDescent="0.25">
      <c r="B43">
        <v>1778.6338262557899</v>
      </c>
      <c r="F43">
        <v>130936027.012731</v>
      </c>
    </row>
    <row r="44" spans="2:6" x14ac:dyDescent="0.25">
      <c r="B44">
        <v>2038</v>
      </c>
      <c r="F44">
        <v>130925131.52804001</v>
      </c>
    </row>
    <row r="45" spans="2:6" x14ac:dyDescent="0.25">
      <c r="B45">
        <v>2162.6999999999998</v>
      </c>
      <c r="F45">
        <v>130923834.826774</v>
      </c>
    </row>
    <row r="46" spans="2:6" x14ac:dyDescent="0.25">
      <c r="B46">
        <v>2293.3000000000002</v>
      </c>
      <c r="F46">
        <v>130923300.14997301</v>
      </c>
    </row>
    <row r="47" spans="2:6" x14ac:dyDescent="0.25">
      <c r="B47">
        <v>2415.6</v>
      </c>
      <c r="F47">
        <v>130922924.749962</v>
      </c>
    </row>
    <row r="48" spans="2:6" x14ac:dyDescent="0.25">
      <c r="B48">
        <v>2591.6999999999998</v>
      </c>
      <c r="F48">
        <v>130922740.851897</v>
      </c>
    </row>
    <row r="49" spans="2:6" x14ac:dyDescent="0.25">
      <c r="B49">
        <v>2718.6</v>
      </c>
      <c r="F49">
        <v>130922735.251884</v>
      </c>
    </row>
    <row r="50" spans="2:6" x14ac:dyDescent="0.25">
      <c r="B50">
        <v>2842.3</v>
      </c>
      <c r="F50">
        <v>130922213.451886</v>
      </c>
    </row>
    <row r="51" spans="2:6" x14ac:dyDescent="0.25">
      <c r="B51">
        <v>3006.2</v>
      </c>
      <c r="F51">
        <v>130922195.947575</v>
      </c>
    </row>
    <row r="52" spans="2:6" x14ac:dyDescent="0.25">
      <c r="B52">
        <v>3117.8</v>
      </c>
      <c r="C52" s="24"/>
    </row>
    <row r="53" spans="2:6" x14ac:dyDescent="0.25">
      <c r="B53">
        <v>3242.4</v>
      </c>
      <c r="F53">
        <v>130922092.325647</v>
      </c>
    </row>
    <row r="54" spans="2:6" x14ac:dyDescent="0.25">
      <c r="B54">
        <v>3395.5</v>
      </c>
      <c r="F54">
        <v>130921956.661336</v>
      </c>
    </row>
    <row r="55" spans="2:6" x14ac:dyDescent="0.25">
      <c r="B55">
        <v>3506.9</v>
      </c>
      <c r="C55" s="24"/>
    </row>
    <row r="56" spans="2:6" x14ac:dyDescent="0.25">
      <c r="B56">
        <v>3646.5</v>
      </c>
      <c r="F56">
        <v>130921363.061332</v>
      </c>
    </row>
    <row r="57" spans="2:6" x14ac:dyDescent="0.25">
      <c r="B57">
        <v>3776.5</v>
      </c>
      <c r="F57">
        <v>130921355.664364</v>
      </c>
    </row>
    <row r="58" spans="2:6" x14ac:dyDescent="0.25">
      <c r="B58">
        <v>3887.4</v>
      </c>
      <c r="C58" s="24"/>
    </row>
    <row r="59" spans="2:6" x14ac:dyDescent="0.25">
      <c r="B59">
        <v>4002.2</v>
      </c>
      <c r="C59" s="24"/>
    </row>
    <row r="60" spans="2:6" x14ac:dyDescent="0.25">
      <c r="B60">
        <v>4127</v>
      </c>
      <c r="F60">
        <v>130921355.66435599</v>
      </c>
    </row>
    <row r="61" spans="2:6" x14ac:dyDescent="0.25">
      <c r="B61">
        <v>4258.2</v>
      </c>
      <c r="F61">
        <v>130914565.664371</v>
      </c>
    </row>
    <row r="62" spans="2:6" x14ac:dyDescent="0.25">
      <c r="B62">
        <v>4368.7</v>
      </c>
      <c r="C62" s="24"/>
    </row>
    <row r="63" spans="2:6" x14ac:dyDescent="0.25">
      <c r="B63">
        <v>4492.5</v>
      </c>
      <c r="F63">
        <v>130914565.664361</v>
      </c>
    </row>
    <row r="64" spans="2:6" x14ac:dyDescent="0.25">
      <c r="B64">
        <v>4606.5</v>
      </c>
      <c r="C64" s="24"/>
    </row>
    <row r="65" spans="2:6" x14ac:dyDescent="0.25">
      <c r="B65">
        <v>4734.1000000000004</v>
      </c>
      <c r="F65">
        <v>130914565.664369</v>
      </c>
    </row>
    <row r="66" spans="2:6" x14ac:dyDescent="0.25">
      <c r="B66">
        <v>4861.3999999999996</v>
      </c>
      <c r="F66">
        <v>130914532.66436</v>
      </c>
    </row>
    <row r="67" spans="2:6" x14ac:dyDescent="0.25">
      <c r="B67">
        <v>4988.3999999999996</v>
      </c>
      <c r="F67">
        <v>130914511.28628001</v>
      </c>
    </row>
    <row r="68" spans="2:6" x14ac:dyDescent="0.25">
      <c r="B68">
        <v>5102.3999999999996</v>
      </c>
      <c r="C68" s="24"/>
    </row>
    <row r="69" spans="2:6" x14ac:dyDescent="0.25">
      <c r="B69">
        <v>5230.2</v>
      </c>
      <c r="F69">
        <v>130914501.52931701</v>
      </c>
    </row>
    <row r="70" spans="2:6" x14ac:dyDescent="0.25">
      <c r="B70">
        <v>5342.9</v>
      </c>
      <c r="C70" s="24"/>
    </row>
    <row r="71" spans="2:6" x14ac:dyDescent="0.25">
      <c r="B71">
        <v>5465.6</v>
      </c>
      <c r="F71">
        <v>130914501.52931599</v>
      </c>
    </row>
    <row r="72" spans="2:6" x14ac:dyDescent="0.25">
      <c r="B72">
        <v>5746.5</v>
      </c>
      <c r="F72">
        <v>130914501.52933</v>
      </c>
    </row>
    <row r="73" spans="2:6" x14ac:dyDescent="0.25">
      <c r="B73">
        <v>6029.4</v>
      </c>
      <c r="C73" s="24"/>
    </row>
    <row r="74" spans="2:6" x14ac:dyDescent="0.25">
      <c r="B74">
        <v>6148.4</v>
      </c>
      <c r="F74">
        <v>130914397.907409</v>
      </c>
    </row>
    <row r="75" spans="2:6" x14ac:dyDescent="0.25">
      <c r="B75">
        <v>6287.9</v>
      </c>
      <c r="F75">
        <v>130913980.243093</v>
      </c>
    </row>
    <row r="76" spans="2:6" x14ac:dyDescent="0.25">
      <c r="B76">
        <v>6408.6</v>
      </c>
      <c r="F76">
        <v>130913980.243072</v>
      </c>
    </row>
    <row r="77" spans="2:6" x14ac:dyDescent="0.25">
      <c r="B77">
        <v>6551.2</v>
      </c>
      <c r="C77" s="24"/>
    </row>
    <row r="78" spans="2:6" x14ac:dyDescent="0.25">
      <c r="B78">
        <v>6683</v>
      </c>
      <c r="F78">
        <v>130913980.243083</v>
      </c>
    </row>
    <row r="79" spans="2:6" x14ac:dyDescent="0.25">
      <c r="B79">
        <v>6827</v>
      </c>
      <c r="C79" s="24"/>
    </row>
    <row r="80" spans="2:6" x14ac:dyDescent="0.25">
      <c r="B80">
        <v>6970.2</v>
      </c>
      <c r="C80" s="24"/>
    </row>
    <row r="81" spans="2:7" x14ac:dyDescent="0.25">
      <c r="B81">
        <v>7089.4</v>
      </c>
      <c r="C81" s="24"/>
    </row>
    <row r="82" spans="2:7" x14ac:dyDescent="0.25">
      <c r="B82">
        <v>1778.6338436603501</v>
      </c>
    </row>
    <row r="83" spans="2:7" x14ac:dyDescent="0.25">
      <c r="B83">
        <v>2086.8000000000002</v>
      </c>
    </row>
    <row r="84" spans="2:7" x14ac:dyDescent="0.25">
      <c r="B84">
        <v>2214.6</v>
      </c>
    </row>
    <row r="85" spans="2:7" x14ac:dyDescent="0.25">
      <c r="B85">
        <v>2351.9</v>
      </c>
    </row>
    <row r="86" spans="2:7" x14ac:dyDescent="0.25">
      <c r="B86">
        <v>2630.2</v>
      </c>
      <c r="C86" s="24"/>
    </row>
    <row r="87" spans="2:7" x14ac:dyDescent="0.25">
      <c r="B87">
        <v>2747.7</v>
      </c>
    </row>
    <row r="88" spans="2:7" x14ac:dyDescent="0.25">
      <c r="B88">
        <v>2995.2</v>
      </c>
      <c r="C88" s="24"/>
    </row>
    <row r="89" spans="2:7" x14ac:dyDescent="0.25">
      <c r="B89">
        <v>3273.3</v>
      </c>
      <c r="C89" s="24"/>
    </row>
    <row r="90" spans="2:7" x14ac:dyDescent="0.25">
      <c r="B90">
        <v>3389</v>
      </c>
    </row>
    <row r="91" spans="2:7" x14ac:dyDescent="0.25">
      <c r="B91">
        <v>3520.2</v>
      </c>
    </row>
    <row r="92" spans="2:7" x14ac:dyDescent="0.25">
      <c r="B92">
        <v>3792.7</v>
      </c>
      <c r="C92" s="24"/>
    </row>
    <row r="93" spans="2:7" x14ac:dyDescent="0.25">
      <c r="B93">
        <v>3926.8</v>
      </c>
    </row>
    <row r="94" spans="2:7" x14ac:dyDescent="0.25">
      <c r="B94">
        <v>4051.3</v>
      </c>
    </row>
    <row r="95" spans="2:7" x14ac:dyDescent="0.25">
      <c r="B95">
        <v>4323.1000000000004</v>
      </c>
      <c r="C95" s="24"/>
    </row>
    <row r="96" spans="2:7" x14ac:dyDescent="0.25">
      <c r="B96">
        <v>4446</v>
      </c>
      <c r="G96" s="24"/>
    </row>
    <row r="97" spans="2:7" x14ac:dyDescent="0.25">
      <c r="B97">
        <v>4636.6000000000004</v>
      </c>
    </row>
    <row r="98" spans="2:7" x14ac:dyDescent="0.25">
      <c r="B98">
        <v>4912.2</v>
      </c>
      <c r="C98" s="24"/>
    </row>
    <row r="99" spans="2:7" x14ac:dyDescent="0.25">
      <c r="B99">
        <v>5033</v>
      </c>
      <c r="G99" s="24"/>
    </row>
    <row r="100" spans="2:7" x14ac:dyDescent="0.25">
      <c r="B100">
        <v>5205.2</v>
      </c>
      <c r="C100" s="24"/>
    </row>
    <row r="101" spans="2:7" x14ac:dyDescent="0.25">
      <c r="B101">
        <v>5484.1</v>
      </c>
      <c r="C101" s="24"/>
    </row>
    <row r="102" spans="2:7" x14ac:dyDescent="0.25">
      <c r="B102">
        <v>5603.2</v>
      </c>
      <c r="G102" s="24"/>
    </row>
    <row r="103" spans="2:7" x14ac:dyDescent="0.25">
      <c r="B103">
        <v>5756.3</v>
      </c>
      <c r="C103" s="24"/>
      <c r="G103" s="24"/>
    </row>
    <row r="104" spans="2:7" x14ac:dyDescent="0.25">
      <c r="B104">
        <v>6029.9</v>
      </c>
      <c r="C104" s="24"/>
    </row>
    <row r="105" spans="2:7" x14ac:dyDescent="0.25">
      <c r="B105">
        <v>6149.4</v>
      </c>
    </row>
    <row r="106" spans="2:7" x14ac:dyDescent="0.25">
      <c r="B106">
        <v>6285.7</v>
      </c>
      <c r="C106" s="24"/>
      <c r="G106" s="24"/>
    </row>
    <row r="107" spans="2:7" x14ac:dyDescent="0.25">
      <c r="B107">
        <v>6560.1</v>
      </c>
      <c r="C107" s="24"/>
    </row>
    <row r="108" spans="2:7" x14ac:dyDescent="0.25">
      <c r="B108">
        <v>6668.2</v>
      </c>
      <c r="C108" s="24"/>
      <c r="G108" s="24"/>
    </row>
    <row r="109" spans="2:7" x14ac:dyDescent="0.25">
      <c r="B109">
        <v>6785.8</v>
      </c>
      <c r="C109" s="24"/>
    </row>
    <row r="110" spans="2:7" x14ac:dyDescent="0.25">
      <c r="B110">
        <v>7052.1</v>
      </c>
      <c r="C110" s="24"/>
    </row>
    <row r="111" spans="2:7" x14ac:dyDescent="0.25">
      <c r="B111">
        <v>1778.63382315635</v>
      </c>
      <c r="G111">
        <v>130936027.012731</v>
      </c>
    </row>
    <row r="112" spans="2:7" x14ac:dyDescent="0.25">
      <c r="B112">
        <v>2379.1999999999998</v>
      </c>
      <c r="G112">
        <v>130935690.07093599</v>
      </c>
    </row>
    <row r="113" spans="2:8" x14ac:dyDescent="0.25">
      <c r="B113">
        <v>2985.5</v>
      </c>
      <c r="G113">
        <v>130935690.07093599</v>
      </c>
    </row>
    <row r="114" spans="2:8" x14ac:dyDescent="0.25">
      <c r="B114">
        <v>3593.1</v>
      </c>
      <c r="G114">
        <v>130935690.07093599</v>
      </c>
    </row>
    <row r="115" spans="2:8" x14ac:dyDescent="0.25">
      <c r="B115">
        <v>4201.6000000000004</v>
      </c>
      <c r="G115">
        <v>130935690.07093599</v>
      </c>
    </row>
    <row r="116" spans="2:8" x14ac:dyDescent="0.25">
      <c r="B116">
        <v>4811.8999999999996</v>
      </c>
      <c r="G116">
        <v>130935690.07093599</v>
      </c>
    </row>
    <row r="117" spans="2:8" x14ac:dyDescent="0.25">
      <c r="B117">
        <v>5423.9</v>
      </c>
      <c r="G117">
        <v>130935690.07093599</v>
      </c>
    </row>
    <row r="118" spans="2:8" x14ac:dyDescent="0.25">
      <c r="B118">
        <v>6037.4</v>
      </c>
      <c r="G118">
        <v>130935690.07093599</v>
      </c>
    </row>
    <row r="119" spans="2:8" x14ac:dyDescent="0.25">
      <c r="B119">
        <v>6652</v>
      </c>
      <c r="G119">
        <v>130935690.07093599</v>
      </c>
    </row>
    <row r="120" spans="2:8" x14ac:dyDescent="0.25">
      <c r="B120">
        <v>7115.2</v>
      </c>
      <c r="G120">
        <v>130935690.07093599</v>
      </c>
    </row>
    <row r="121" spans="2:8" x14ac:dyDescent="0.25">
      <c r="B121">
        <v>1778.63382315635</v>
      </c>
      <c r="G121" s="24"/>
      <c r="H121">
        <v>130936027.012731</v>
      </c>
    </row>
    <row r="122" spans="2:8" x14ac:dyDescent="0.25">
      <c r="B122">
        <v>2394</v>
      </c>
      <c r="H122">
        <v>130930840.070915</v>
      </c>
    </row>
    <row r="123" spans="2:8" x14ac:dyDescent="0.25">
      <c r="B123">
        <v>3007.6</v>
      </c>
      <c r="G123" s="24"/>
      <c r="H123">
        <v>130930840.07093599</v>
      </c>
    </row>
    <row r="124" spans="2:8" x14ac:dyDescent="0.25">
      <c r="B124">
        <v>3619.7</v>
      </c>
      <c r="G124" s="24"/>
      <c r="H124">
        <v>130930840.07093599</v>
      </c>
    </row>
    <row r="125" spans="2:8" x14ac:dyDescent="0.25">
      <c r="B125">
        <v>4233.1000000000004</v>
      </c>
      <c r="G125" s="24"/>
      <c r="H125">
        <v>130930840.07093599</v>
      </c>
    </row>
    <row r="126" spans="2:8" x14ac:dyDescent="0.25">
      <c r="B126">
        <v>4847.6000000000004</v>
      </c>
      <c r="H126">
        <v>130930840.07093599</v>
      </c>
    </row>
    <row r="127" spans="2:8" x14ac:dyDescent="0.25">
      <c r="B127">
        <v>5462</v>
      </c>
      <c r="H127">
        <v>130930840.07093599</v>
      </c>
    </row>
    <row r="128" spans="2:8" x14ac:dyDescent="0.25">
      <c r="B128">
        <v>6076.8</v>
      </c>
      <c r="H128">
        <v>130930840.07093599</v>
      </c>
    </row>
    <row r="129" spans="2:8" x14ac:dyDescent="0.25">
      <c r="B129">
        <v>6692</v>
      </c>
      <c r="H129">
        <v>130930840.07093599</v>
      </c>
    </row>
    <row r="130" spans="2:8" x14ac:dyDescent="0.25">
      <c r="B130">
        <v>7116.4</v>
      </c>
      <c r="H130">
        <v>130930840.07093599</v>
      </c>
    </row>
    <row r="131" spans="2:8" x14ac:dyDescent="0.25">
      <c r="B131">
        <v>16600</v>
      </c>
      <c r="E131">
        <v>130925000</v>
      </c>
    </row>
    <row r="132" spans="2:8" x14ac:dyDescent="0.25">
      <c r="B132">
        <v>35000</v>
      </c>
      <c r="E132">
        <v>130909000</v>
      </c>
    </row>
    <row r="133" spans="2:8" x14ac:dyDescent="0.25">
      <c r="B133">
        <v>56587.05</v>
      </c>
      <c r="E133">
        <v>130907000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0FB-A3D0-49D8-918D-18BE50002D3D}">
  <dimension ref="A1:V14"/>
  <sheetViews>
    <sheetView workbookViewId="0">
      <selection activeCell="H14" sqref="G14:H14"/>
    </sheetView>
  </sheetViews>
  <sheetFormatPr baseColWidth="10" defaultRowHeight="15" x14ac:dyDescent="0.25"/>
  <cols>
    <col min="1" max="1" width="22.28515625" bestFit="1" customWidth="1"/>
    <col min="2" max="2" width="10.28515625" bestFit="1" customWidth="1"/>
    <col min="3" max="3" width="3" bestFit="1" customWidth="1"/>
    <col min="4" max="4" width="4" bestFit="1" customWidth="1"/>
    <col min="5" max="5" width="6" bestFit="1" customWidth="1"/>
    <col min="6" max="11" width="13.5703125" bestFit="1" customWidth="1"/>
    <col min="12" max="12" width="5.5703125" bestFit="1" customWidth="1"/>
    <col min="13" max="14" width="6.7109375" bestFit="1" customWidth="1"/>
    <col min="15" max="15" width="6.5703125" bestFit="1" customWidth="1"/>
    <col min="16" max="16" width="9.85546875" bestFit="1" customWidth="1"/>
    <col min="17" max="17" width="6.5703125" bestFit="1" customWidth="1"/>
    <col min="18" max="18" width="13.5703125" bestFit="1" customWidth="1"/>
    <col min="19" max="19" width="6.85546875" bestFit="1" customWidth="1"/>
    <col min="20" max="20" width="10.28515625" bestFit="1" customWidth="1"/>
    <col min="21" max="21" width="4" bestFit="1" customWidth="1"/>
    <col min="22" max="22" width="6" bestFit="1" customWidth="1"/>
  </cols>
  <sheetData>
    <row r="1" spans="1:22" s="1" customForma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6</v>
      </c>
      <c r="H1" s="1" t="s">
        <v>18</v>
      </c>
      <c r="I1" s="1" t="s">
        <v>17</v>
      </c>
      <c r="J1" s="1" t="s">
        <v>95</v>
      </c>
      <c r="K1" s="1" t="s">
        <v>20</v>
      </c>
      <c r="L1" s="1" t="s">
        <v>5</v>
      </c>
      <c r="M1" s="1" t="s">
        <v>7</v>
      </c>
      <c r="N1" s="1" t="s">
        <v>19</v>
      </c>
      <c r="O1" s="1" t="s">
        <v>16</v>
      </c>
      <c r="P1" s="1" t="s">
        <v>94</v>
      </c>
      <c r="Q1" s="1" t="s">
        <v>21</v>
      </c>
      <c r="R1" s="1" t="s">
        <v>22</v>
      </c>
      <c r="S1" s="1" t="s">
        <v>10</v>
      </c>
      <c r="T1" s="1" t="s">
        <v>23</v>
      </c>
      <c r="U1" s="1" t="s">
        <v>24</v>
      </c>
      <c r="V1" s="1" t="s">
        <v>86</v>
      </c>
    </row>
    <row r="2" spans="1:22" x14ac:dyDescent="0.25">
      <c r="A2" t="s">
        <v>81</v>
      </c>
      <c r="B2" t="s">
        <v>26</v>
      </c>
      <c r="C2">
        <v>48</v>
      </c>
      <c r="D2">
        <v>73</v>
      </c>
      <c r="E2">
        <v>1E-3</v>
      </c>
      <c r="F2" s="7">
        <v>279311866.39999998</v>
      </c>
      <c r="G2" s="7">
        <v>283849653.5</v>
      </c>
      <c r="H2" s="7">
        <v>283945782.60000002</v>
      </c>
      <c r="I2" s="7">
        <v>283849653.5</v>
      </c>
      <c r="J2" s="7">
        <v>283854271.10000002</v>
      </c>
      <c r="K2" s="7">
        <v>283866677.60000002</v>
      </c>
      <c r="L2" s="6">
        <v>6.5457000000000001</v>
      </c>
      <c r="M2" s="6">
        <v>117.6614</v>
      </c>
      <c r="N2" s="6">
        <v>13.029199999999999</v>
      </c>
      <c r="O2" s="6">
        <v>129.19900000000001</v>
      </c>
      <c r="P2" s="6">
        <v>172.2603</v>
      </c>
      <c r="Q2" s="6">
        <v>131.08840000000001</v>
      </c>
      <c r="R2">
        <v>1.38E-2</v>
      </c>
      <c r="S2">
        <v>2951</v>
      </c>
      <c r="T2" s="3">
        <v>0</v>
      </c>
      <c r="U2">
        <v>58</v>
      </c>
    </row>
    <row r="3" spans="1:22" x14ac:dyDescent="0.25">
      <c r="A3" t="s">
        <v>82</v>
      </c>
      <c r="B3" t="s">
        <v>28</v>
      </c>
      <c r="C3">
        <v>48</v>
      </c>
      <c r="D3">
        <v>73</v>
      </c>
      <c r="E3">
        <v>1E-3</v>
      </c>
      <c r="F3" s="7">
        <v>251277744.5</v>
      </c>
      <c r="G3" s="7">
        <v>255447316.59999999</v>
      </c>
      <c r="H3" s="7">
        <v>255707986.90000001</v>
      </c>
      <c r="I3" s="7">
        <v>255447139.09999999</v>
      </c>
      <c r="J3" s="7">
        <v>255454586.80000001</v>
      </c>
      <c r="K3" s="7">
        <v>255458876.80000001</v>
      </c>
      <c r="L3" s="6">
        <v>6.4257999999999997</v>
      </c>
      <c r="M3" s="6">
        <v>90.824100000000001</v>
      </c>
      <c r="N3" s="6">
        <v>20.113099999999999</v>
      </c>
      <c r="O3" s="6">
        <v>119.9</v>
      </c>
      <c r="P3" s="6">
        <v>121.4465</v>
      </c>
      <c r="Q3" s="6">
        <v>47.0565</v>
      </c>
      <c r="R3">
        <v>-177.46539999999999</v>
      </c>
      <c r="S3">
        <v>2871</v>
      </c>
      <c r="T3" s="3">
        <v>0</v>
      </c>
      <c r="U3">
        <v>92</v>
      </c>
    </row>
    <row r="4" spans="1:22" x14ac:dyDescent="0.25">
      <c r="A4" t="s">
        <v>83</v>
      </c>
      <c r="B4" t="s">
        <v>30</v>
      </c>
      <c r="C4">
        <v>48</v>
      </c>
      <c r="D4">
        <v>73</v>
      </c>
      <c r="E4">
        <v>1E-3</v>
      </c>
      <c r="F4" s="7">
        <v>260823216.69999999</v>
      </c>
      <c r="G4" s="7">
        <v>261613254.30000001</v>
      </c>
      <c r="H4" s="7">
        <v>261617184.69999999</v>
      </c>
      <c r="I4" s="7">
        <v>261613254.30000001</v>
      </c>
      <c r="J4" s="7">
        <v>261613254.30000001</v>
      </c>
      <c r="K4" s="7">
        <v>261613254.30000001</v>
      </c>
      <c r="L4" s="6">
        <v>6.3833000000000002</v>
      </c>
      <c r="M4" s="6">
        <v>7.7648000000000001</v>
      </c>
      <c r="N4" s="6">
        <v>12.3789</v>
      </c>
      <c r="O4" s="6">
        <v>14.833299999999999</v>
      </c>
      <c r="P4" s="6">
        <v>21.657800000000002</v>
      </c>
      <c r="Q4" s="6">
        <v>21.6097</v>
      </c>
      <c r="R4">
        <v>0</v>
      </c>
      <c r="S4">
        <v>2923</v>
      </c>
      <c r="T4" s="3">
        <v>0</v>
      </c>
      <c r="U4">
        <v>59</v>
      </c>
    </row>
    <row r="5" spans="1:22" x14ac:dyDescent="0.25">
      <c r="A5" t="s">
        <v>84</v>
      </c>
      <c r="B5" t="s">
        <v>32</v>
      </c>
      <c r="C5">
        <v>48</v>
      </c>
      <c r="D5">
        <v>73</v>
      </c>
      <c r="E5">
        <v>1E-3</v>
      </c>
      <c r="F5" s="7">
        <v>239369032.80000001</v>
      </c>
      <c r="G5" s="7">
        <v>241109467.80000001</v>
      </c>
      <c r="H5" s="7">
        <v>241115904.5</v>
      </c>
      <c r="I5" s="7">
        <v>241106384.69999999</v>
      </c>
      <c r="J5" s="7">
        <v>241106384.69999999</v>
      </c>
      <c r="K5" s="7">
        <v>241106384.69999999</v>
      </c>
      <c r="L5" s="6">
        <v>6.3113999999999999</v>
      </c>
      <c r="M5" s="6">
        <v>8.2658000000000005</v>
      </c>
      <c r="N5" s="6">
        <v>12.3751</v>
      </c>
      <c r="O5" s="6">
        <v>18.7774</v>
      </c>
      <c r="P5" s="6">
        <v>27.3004</v>
      </c>
      <c r="Q5" s="6">
        <v>25.9437</v>
      </c>
      <c r="R5">
        <v>-3083.0868</v>
      </c>
      <c r="S5">
        <v>2887</v>
      </c>
      <c r="T5" s="3">
        <v>0</v>
      </c>
      <c r="U5">
        <v>43</v>
      </c>
    </row>
    <row r="6" spans="1:22" x14ac:dyDescent="0.25">
      <c r="A6" t="s">
        <v>85</v>
      </c>
      <c r="B6" t="s">
        <v>34</v>
      </c>
      <c r="C6">
        <v>48</v>
      </c>
      <c r="D6">
        <v>73</v>
      </c>
      <c r="E6">
        <v>1E-3</v>
      </c>
      <c r="F6" s="7">
        <v>356252252.39999998</v>
      </c>
      <c r="G6" s="7">
        <v>358084984.80000001</v>
      </c>
      <c r="H6" s="7">
        <v>358108071.19999999</v>
      </c>
      <c r="I6" s="7">
        <v>358052650.30000001</v>
      </c>
      <c r="J6" s="7">
        <v>358084984.80000001</v>
      </c>
      <c r="K6" s="7">
        <v>358057138.30000001</v>
      </c>
      <c r="L6" s="6">
        <v>6.4280999999999997</v>
      </c>
      <c r="M6" s="6">
        <v>23.383199999999999</v>
      </c>
      <c r="N6" s="6">
        <v>13.734</v>
      </c>
      <c r="O6" s="6">
        <v>23.915299999999998</v>
      </c>
      <c r="P6" s="6">
        <v>31.136700000000001</v>
      </c>
      <c r="Q6" s="6">
        <v>38.296900000000001</v>
      </c>
      <c r="R6">
        <v>-32334.510999999999</v>
      </c>
      <c r="S6">
        <v>2978</v>
      </c>
      <c r="T6" s="3">
        <v>0</v>
      </c>
      <c r="U6">
        <v>71</v>
      </c>
      <c r="V6">
        <v>2681</v>
      </c>
    </row>
    <row r="7" spans="1:22" x14ac:dyDescent="0.25">
      <c r="A7" t="s">
        <v>87</v>
      </c>
      <c r="B7" t="s">
        <v>36</v>
      </c>
      <c r="C7">
        <v>48</v>
      </c>
      <c r="D7">
        <v>73</v>
      </c>
      <c r="E7">
        <v>1E-3</v>
      </c>
      <c r="F7" s="7">
        <v>502820732.89999998</v>
      </c>
      <c r="G7" s="7">
        <v>504449598.5</v>
      </c>
      <c r="H7" s="7">
        <v>504462830</v>
      </c>
      <c r="I7" s="7">
        <v>504423891.89999998</v>
      </c>
      <c r="J7" s="7">
        <v>504437896.80000001</v>
      </c>
      <c r="K7" s="7">
        <v>504420446.39999998</v>
      </c>
      <c r="L7" s="6">
        <v>6.1444999999999999</v>
      </c>
      <c r="M7" s="6">
        <v>8.5607000000000006</v>
      </c>
      <c r="N7" s="6">
        <v>12.420299999999999</v>
      </c>
      <c r="O7" s="6">
        <v>17.6189</v>
      </c>
      <c r="P7" s="6">
        <v>177.40010000000001</v>
      </c>
      <c r="Q7" s="6">
        <v>95.656599999999997</v>
      </c>
      <c r="R7">
        <v>-25706.5805</v>
      </c>
      <c r="S7">
        <v>3117</v>
      </c>
      <c r="T7" s="3">
        <v>0</v>
      </c>
      <c r="U7">
        <v>64</v>
      </c>
      <c r="V7">
        <v>2806</v>
      </c>
    </row>
    <row r="8" spans="1:22" x14ac:dyDescent="0.25">
      <c r="A8" t="s">
        <v>88</v>
      </c>
      <c r="B8" t="s">
        <v>38</v>
      </c>
      <c r="C8">
        <v>48</v>
      </c>
      <c r="D8">
        <v>73</v>
      </c>
      <c r="E8">
        <v>1E-3</v>
      </c>
      <c r="F8" s="7">
        <v>517818965.10000002</v>
      </c>
      <c r="G8" s="7">
        <v>518931708.69999999</v>
      </c>
      <c r="H8" s="7">
        <v>518945233.10000002</v>
      </c>
      <c r="I8" s="7">
        <v>518917777.19999999</v>
      </c>
      <c r="J8" s="7">
        <v>518935430.89999998</v>
      </c>
      <c r="K8" s="7">
        <v>518917777.19999999</v>
      </c>
      <c r="L8" s="6">
        <v>6.1482000000000001</v>
      </c>
      <c r="M8" s="6">
        <v>44.569200000000002</v>
      </c>
      <c r="N8" s="6">
        <v>12.3666</v>
      </c>
      <c r="O8" s="6">
        <v>50.1843</v>
      </c>
      <c r="P8" s="6">
        <v>66.614000000000004</v>
      </c>
      <c r="Q8" s="6">
        <v>417.96940000000001</v>
      </c>
      <c r="R8">
        <v>-13931.492700000001</v>
      </c>
      <c r="S8">
        <v>3125</v>
      </c>
      <c r="T8" s="3">
        <v>0</v>
      </c>
      <c r="U8">
        <v>49</v>
      </c>
      <c r="V8">
        <v>2813</v>
      </c>
    </row>
    <row r="9" spans="1:22" x14ac:dyDescent="0.25">
      <c r="A9" t="s">
        <v>89</v>
      </c>
      <c r="B9" t="s">
        <v>40</v>
      </c>
      <c r="C9">
        <v>48</v>
      </c>
      <c r="D9">
        <v>73</v>
      </c>
      <c r="E9">
        <v>1E-3</v>
      </c>
      <c r="F9" s="7">
        <v>360947885.80000001</v>
      </c>
      <c r="G9" s="7">
        <v>362459761.10000002</v>
      </c>
      <c r="H9" s="7">
        <v>362842668</v>
      </c>
      <c r="I9" s="7">
        <v>362435212.30000001</v>
      </c>
      <c r="J9" s="7">
        <v>362434996.60000002</v>
      </c>
      <c r="K9" s="7">
        <v>362435514.19999999</v>
      </c>
      <c r="L9" s="6">
        <v>6.2953000000000001</v>
      </c>
      <c r="M9" s="6">
        <v>21.918800000000001</v>
      </c>
      <c r="N9" s="6">
        <v>13.9123</v>
      </c>
      <c r="O9" s="6">
        <v>34.661099999999998</v>
      </c>
      <c r="P9" s="6">
        <v>29.538799999999998</v>
      </c>
      <c r="Q9" s="6">
        <v>29.686900000000001</v>
      </c>
      <c r="R9">
        <v>-24548.806400000001</v>
      </c>
      <c r="S9">
        <v>2930</v>
      </c>
      <c r="T9" s="3">
        <v>0</v>
      </c>
      <c r="U9">
        <v>118</v>
      </c>
      <c r="V9">
        <v>2637</v>
      </c>
    </row>
    <row r="10" spans="1:22" x14ac:dyDescent="0.25">
      <c r="A10" t="s">
        <v>90</v>
      </c>
      <c r="B10" t="s">
        <v>42</v>
      </c>
      <c r="C10">
        <v>48</v>
      </c>
      <c r="D10">
        <v>73</v>
      </c>
      <c r="E10">
        <v>1E-3</v>
      </c>
      <c r="F10" s="7">
        <v>306605244.19999999</v>
      </c>
      <c r="G10" s="7">
        <v>308929532.30000001</v>
      </c>
      <c r="H10" s="7">
        <v>308925872.89999998</v>
      </c>
      <c r="I10" s="7">
        <v>308860947.89999998</v>
      </c>
      <c r="J10" s="7">
        <v>308882796</v>
      </c>
      <c r="K10" s="7">
        <v>308848503.69999999</v>
      </c>
      <c r="L10" s="6">
        <v>6.2530000000000001</v>
      </c>
      <c r="M10" s="6">
        <v>15.6652</v>
      </c>
      <c r="N10" s="6">
        <v>12.6485</v>
      </c>
      <c r="O10" s="6">
        <v>22.1404</v>
      </c>
      <c r="P10" s="6">
        <v>29.122699999999998</v>
      </c>
      <c r="Q10" s="6">
        <v>31.146599999999999</v>
      </c>
      <c r="R10">
        <v>-68584.310899999997</v>
      </c>
      <c r="S10">
        <v>2953</v>
      </c>
      <c r="T10" s="3">
        <v>0</v>
      </c>
      <c r="U10">
        <v>83</v>
      </c>
      <c r="V10">
        <v>2658</v>
      </c>
    </row>
    <row r="11" spans="1:22" x14ac:dyDescent="0.25">
      <c r="A11" t="s">
        <v>91</v>
      </c>
      <c r="B11" t="s">
        <v>43</v>
      </c>
      <c r="C11">
        <v>48</v>
      </c>
      <c r="D11">
        <v>73</v>
      </c>
      <c r="E11">
        <v>1E-3</v>
      </c>
      <c r="F11" s="7">
        <v>243013026.80000001</v>
      </c>
      <c r="G11" s="7">
        <v>246349486.5</v>
      </c>
      <c r="H11" s="7">
        <v>246384107.09999999</v>
      </c>
      <c r="I11" s="7">
        <v>246349486.5</v>
      </c>
      <c r="J11" s="7">
        <v>246349486.5</v>
      </c>
      <c r="K11" s="7">
        <v>246382782</v>
      </c>
      <c r="L11" s="6">
        <v>6.4432999999999998</v>
      </c>
      <c r="M11" s="6">
        <v>93.150700000000001</v>
      </c>
      <c r="N11" s="6">
        <v>14.393599999999999</v>
      </c>
      <c r="O11" s="6">
        <v>85.492000000000004</v>
      </c>
      <c r="P11" s="6">
        <v>72.503699999999995</v>
      </c>
      <c r="Q11" s="6">
        <v>57.342300000000002</v>
      </c>
      <c r="R11">
        <v>2.2000000000000001E-3</v>
      </c>
      <c r="S11">
        <v>2890</v>
      </c>
      <c r="T11" s="3">
        <v>0</v>
      </c>
      <c r="U11">
        <v>65</v>
      </c>
      <c r="V11">
        <v>2601</v>
      </c>
    </row>
    <row r="12" spans="1:22" x14ac:dyDescent="0.25">
      <c r="A12" t="s">
        <v>92</v>
      </c>
      <c r="B12" t="s">
        <v>9</v>
      </c>
      <c r="C12">
        <v>48</v>
      </c>
      <c r="D12">
        <v>610</v>
      </c>
      <c r="E12">
        <v>1E-3</v>
      </c>
      <c r="F12" s="7">
        <v>3167212.2</v>
      </c>
      <c r="G12" s="7">
        <v>3171170.8</v>
      </c>
      <c r="H12" s="7">
        <v>3184339.6</v>
      </c>
      <c r="I12" s="7">
        <v>3171809.2</v>
      </c>
      <c r="J12" s="7">
        <v>3170465.5</v>
      </c>
      <c r="K12" s="7">
        <v>3178255</v>
      </c>
      <c r="L12" s="6">
        <v>223.41849999999999</v>
      </c>
      <c r="M12" s="6">
        <v>901.23059999999998</v>
      </c>
      <c r="N12" s="6">
        <v>301.36770000000001</v>
      </c>
      <c r="O12" s="6">
        <v>1621.9460999999999</v>
      </c>
      <c r="P12" s="6">
        <v>680.24549999999999</v>
      </c>
      <c r="Q12" s="6">
        <v>3349.9877000000001</v>
      </c>
      <c r="R12">
        <v>638.36980000000005</v>
      </c>
      <c r="S12">
        <v>13147</v>
      </c>
      <c r="T12">
        <v>0</v>
      </c>
      <c r="U12">
        <v>72</v>
      </c>
      <c r="V12">
        <v>11833</v>
      </c>
    </row>
    <row r="14" spans="1:22" x14ac:dyDescent="0.25">
      <c r="G14" s="7">
        <v>3171170.8</v>
      </c>
      <c r="H14" s="6">
        <v>901.23059999999998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857D-B08D-4284-A515-92BB8A0812E4}">
  <dimension ref="B1:O109"/>
  <sheetViews>
    <sheetView topLeftCell="A31" workbookViewId="0">
      <selection activeCell="L110" sqref="L110"/>
    </sheetView>
  </sheetViews>
  <sheetFormatPr baseColWidth="10" defaultRowHeight="15" x14ac:dyDescent="0.25"/>
  <cols>
    <col min="3" max="5" width="12" bestFit="1" customWidth="1"/>
    <col min="6" max="6" width="14.85546875" bestFit="1" customWidth="1"/>
  </cols>
  <sheetData>
    <row r="1" spans="2:10" ht="20.25" x14ac:dyDescent="0.25">
      <c r="B1" s="65" t="s">
        <v>765</v>
      </c>
    </row>
    <row r="3" spans="2:10" x14ac:dyDescent="0.25">
      <c r="H3" t="s">
        <v>632</v>
      </c>
      <c r="I3" t="s">
        <v>632</v>
      </c>
      <c r="J3" t="s">
        <v>767</v>
      </c>
    </row>
    <row r="4" spans="2:10" x14ac:dyDescent="0.25">
      <c r="B4" t="s">
        <v>497</v>
      </c>
      <c r="C4" t="s">
        <v>516</v>
      </c>
      <c r="D4" t="s">
        <v>519</v>
      </c>
      <c r="E4" t="s">
        <v>557</v>
      </c>
      <c r="F4" t="s">
        <v>597</v>
      </c>
      <c r="G4" t="s">
        <v>565</v>
      </c>
      <c r="H4" t="s">
        <v>519</v>
      </c>
      <c r="I4" t="s">
        <v>557</v>
      </c>
      <c r="J4" t="s">
        <v>516</v>
      </c>
    </row>
    <row r="5" spans="2:10" x14ac:dyDescent="0.25">
      <c r="B5" s="6">
        <v>6103.2</v>
      </c>
      <c r="C5">
        <v>112891000</v>
      </c>
    </row>
    <row r="6" spans="2:10" x14ac:dyDescent="0.25">
      <c r="B6" s="6">
        <v>6103.2</v>
      </c>
      <c r="C6">
        <v>112889000</v>
      </c>
    </row>
    <row r="7" spans="2:10" x14ac:dyDescent="0.25">
      <c r="B7" s="6">
        <v>6103.2</v>
      </c>
      <c r="C7">
        <v>112888708.2</v>
      </c>
    </row>
    <row r="8" spans="2:10" x14ac:dyDescent="0.25">
      <c r="B8" s="6">
        <v>1763.47126054763</v>
      </c>
      <c r="D8">
        <v>112903701.544045</v>
      </c>
    </row>
    <row r="9" spans="2:10" x14ac:dyDescent="0.25">
      <c r="B9">
        <v>3370.4</v>
      </c>
      <c r="D9">
        <v>112892641.477851</v>
      </c>
    </row>
    <row r="10" spans="2:10" x14ac:dyDescent="0.25">
      <c r="B10">
        <v>4982.8</v>
      </c>
      <c r="D10">
        <v>112886287.899011</v>
      </c>
    </row>
    <row r="11" spans="2:10" x14ac:dyDescent="0.25">
      <c r="B11">
        <v>6597.1</v>
      </c>
      <c r="D11">
        <v>112886259.53033</v>
      </c>
    </row>
    <row r="12" spans="2:10" x14ac:dyDescent="0.25">
      <c r="B12">
        <v>7113.6</v>
      </c>
      <c r="D12">
        <v>112886259.53034399</v>
      </c>
    </row>
    <row r="13" spans="2:10" x14ac:dyDescent="0.25">
      <c r="B13">
        <v>1763.47126054763</v>
      </c>
      <c r="E13">
        <v>112903701.544045</v>
      </c>
    </row>
    <row r="14" spans="2:10" x14ac:dyDescent="0.25">
      <c r="B14">
        <v>3379.8</v>
      </c>
      <c r="E14">
        <v>112899887.548089</v>
      </c>
    </row>
    <row r="15" spans="2:10" x14ac:dyDescent="0.25">
      <c r="B15">
        <v>4996.8</v>
      </c>
      <c r="E15">
        <v>112890187.54809099</v>
      </c>
    </row>
    <row r="16" spans="2:10" x14ac:dyDescent="0.25">
      <c r="B16">
        <v>6611.9</v>
      </c>
      <c r="E16">
        <v>112886777.548089</v>
      </c>
    </row>
    <row r="17" spans="2:6" x14ac:dyDescent="0.25">
      <c r="B17">
        <v>7115.1</v>
      </c>
      <c r="E17">
        <v>112886412.94809</v>
      </c>
    </row>
    <row r="18" spans="2:6" x14ac:dyDescent="0.25">
      <c r="B18">
        <v>1903.5697755813501</v>
      </c>
      <c r="F18">
        <v>112903701.544045</v>
      </c>
    </row>
    <row r="19" spans="2:6" x14ac:dyDescent="0.25">
      <c r="B19">
        <v>2014.8</v>
      </c>
      <c r="F19">
        <v>112900400.982403</v>
      </c>
    </row>
    <row r="20" spans="2:6" x14ac:dyDescent="0.25">
      <c r="B20">
        <v>2123.8000000000002</v>
      </c>
      <c r="F20">
        <v>112899930.982407</v>
      </c>
    </row>
    <row r="21" spans="2:6" x14ac:dyDescent="0.25">
      <c r="B21">
        <v>2248.9</v>
      </c>
      <c r="F21">
        <v>112899266.371289</v>
      </c>
    </row>
    <row r="22" spans="2:6" x14ac:dyDescent="0.25">
      <c r="B22">
        <v>2371.3000000000002</v>
      </c>
      <c r="F22">
        <v>112899260.77128699</v>
      </c>
    </row>
    <row r="23" spans="2:6" x14ac:dyDescent="0.25">
      <c r="B23">
        <v>2494.1999999999998</v>
      </c>
      <c r="F23">
        <v>112899260.77128699</v>
      </c>
    </row>
    <row r="24" spans="2:6" x14ac:dyDescent="0.25">
      <c r="B24">
        <v>2619.4</v>
      </c>
      <c r="F24">
        <v>112898384.57129399</v>
      </c>
    </row>
    <row r="25" spans="2:6" x14ac:dyDescent="0.25">
      <c r="B25">
        <v>2757.2</v>
      </c>
      <c r="F25">
        <v>112898351.49129</v>
      </c>
    </row>
    <row r="26" spans="2:6" x14ac:dyDescent="0.25">
      <c r="B26">
        <v>2881.6</v>
      </c>
      <c r="F26">
        <v>112898351.49128699</v>
      </c>
    </row>
    <row r="27" spans="2:6" x14ac:dyDescent="0.25">
      <c r="B27">
        <v>3009.9</v>
      </c>
      <c r="F27">
        <v>112897442.29129399</v>
      </c>
    </row>
    <row r="28" spans="2:6" x14ac:dyDescent="0.25">
      <c r="B28">
        <v>3262.5</v>
      </c>
      <c r="F28">
        <v>112897359.973731</v>
      </c>
    </row>
    <row r="29" spans="2:6" x14ac:dyDescent="0.25">
      <c r="B29">
        <v>3388.6</v>
      </c>
      <c r="F29">
        <v>112897359.973727</v>
      </c>
    </row>
    <row r="30" spans="2:6" x14ac:dyDescent="0.25">
      <c r="B30">
        <v>3516.3</v>
      </c>
      <c r="F30">
        <v>112896450.773734</v>
      </c>
    </row>
    <row r="31" spans="2:6" x14ac:dyDescent="0.25">
      <c r="B31">
        <v>3654.3</v>
      </c>
      <c r="F31">
        <v>112896368.456172</v>
      </c>
    </row>
    <row r="32" spans="2:6" x14ac:dyDescent="0.25">
      <c r="B32">
        <v>3778.2</v>
      </c>
      <c r="F32">
        <v>112896368.456167</v>
      </c>
    </row>
    <row r="33" spans="2:7" x14ac:dyDescent="0.25">
      <c r="B33">
        <v>3908.8</v>
      </c>
      <c r="F33">
        <v>112895459.256174</v>
      </c>
    </row>
    <row r="34" spans="2:7" x14ac:dyDescent="0.25">
      <c r="B34">
        <v>4118.7</v>
      </c>
      <c r="F34">
        <v>112895432.61617</v>
      </c>
    </row>
    <row r="35" spans="2:7" x14ac:dyDescent="0.25">
      <c r="B35">
        <v>4230.3</v>
      </c>
    </row>
    <row r="36" spans="2:7" x14ac:dyDescent="0.25">
      <c r="B36">
        <v>4343.7</v>
      </c>
    </row>
    <row r="37" spans="2:7" x14ac:dyDescent="0.25">
      <c r="B37">
        <v>4468.8999999999996</v>
      </c>
      <c r="F37">
        <v>112894328.68640301</v>
      </c>
    </row>
    <row r="38" spans="2:7" x14ac:dyDescent="0.25">
      <c r="B38">
        <v>4749.3999999999996</v>
      </c>
      <c r="F38">
        <v>112894328.686413</v>
      </c>
    </row>
    <row r="39" spans="2:7" x14ac:dyDescent="0.25">
      <c r="B39">
        <v>4936</v>
      </c>
      <c r="F39">
        <v>112895268.3</v>
      </c>
    </row>
    <row r="40" spans="2:7" x14ac:dyDescent="0.25">
      <c r="B40">
        <v>5002.3</v>
      </c>
      <c r="F40">
        <v>112895104.90000001</v>
      </c>
    </row>
    <row r="41" spans="2:7" x14ac:dyDescent="0.25">
      <c r="B41">
        <v>5126.7</v>
      </c>
      <c r="F41">
        <v>112895104.90000001</v>
      </c>
    </row>
    <row r="42" spans="2:7" x14ac:dyDescent="0.25">
      <c r="B42">
        <v>5254.7</v>
      </c>
      <c r="F42">
        <v>112895104.90000001</v>
      </c>
    </row>
    <row r="43" spans="2:7" x14ac:dyDescent="0.25">
      <c r="B43">
        <v>5382.6</v>
      </c>
      <c r="F43">
        <v>112895104.90000001</v>
      </c>
    </row>
    <row r="44" spans="2:7" x14ac:dyDescent="0.25">
      <c r="B44">
        <v>5494.3</v>
      </c>
      <c r="F44">
        <v>112895104.90000001</v>
      </c>
    </row>
    <row r="45" spans="2:7" x14ac:dyDescent="0.25">
      <c r="B45">
        <v>5697.3</v>
      </c>
      <c r="F45">
        <v>112895104.90000001</v>
      </c>
    </row>
    <row r="46" spans="2:7" x14ac:dyDescent="0.25">
      <c r="F46">
        <v>112895104.90000001</v>
      </c>
    </row>
    <row r="47" spans="2:7" x14ac:dyDescent="0.25">
      <c r="B47">
        <v>6485</v>
      </c>
      <c r="F47">
        <v>112895104.90000001</v>
      </c>
    </row>
    <row r="48" spans="2:7" x14ac:dyDescent="0.25">
      <c r="B48">
        <v>1763.47126340866</v>
      </c>
      <c r="G48">
        <v>112903701.544045</v>
      </c>
    </row>
    <row r="49" spans="2:7" x14ac:dyDescent="0.25">
      <c r="B49">
        <v>2008.9</v>
      </c>
      <c r="G49">
        <v>112900400.982403</v>
      </c>
    </row>
    <row r="50" spans="2:7" x14ac:dyDescent="0.25">
      <c r="B50">
        <v>2117.5</v>
      </c>
      <c r="G50">
        <v>112899930.982407</v>
      </c>
    </row>
    <row r="51" spans="2:7" x14ac:dyDescent="0.25">
      <c r="B51">
        <v>2241.1999999999998</v>
      </c>
      <c r="G51">
        <v>112899266.371289</v>
      </c>
    </row>
    <row r="52" spans="2:7" x14ac:dyDescent="0.25">
      <c r="B52">
        <v>2363.6</v>
      </c>
      <c r="G52">
        <v>112899262.85996699</v>
      </c>
    </row>
    <row r="53" spans="2:7" x14ac:dyDescent="0.25">
      <c r="B53">
        <v>2486.8000000000002</v>
      </c>
      <c r="G53">
        <v>112899262.85996699</v>
      </c>
    </row>
    <row r="54" spans="2:7" x14ac:dyDescent="0.25">
      <c r="B54">
        <v>2612.5</v>
      </c>
      <c r="G54">
        <v>112898353.65997399</v>
      </c>
    </row>
    <row r="55" spans="2:7" x14ac:dyDescent="0.25">
      <c r="B55">
        <v>2752.3</v>
      </c>
      <c r="G55">
        <v>112898349.97996999</v>
      </c>
    </row>
    <row r="56" spans="2:7" x14ac:dyDescent="0.25">
      <c r="B56">
        <v>2876.7</v>
      </c>
      <c r="G56">
        <v>112898320.57996701</v>
      </c>
    </row>
    <row r="57" spans="2:7" x14ac:dyDescent="0.25">
      <c r="B57">
        <v>3004.9</v>
      </c>
      <c r="G57">
        <v>112897411.37997399</v>
      </c>
    </row>
    <row r="58" spans="2:7" x14ac:dyDescent="0.25">
      <c r="B58">
        <v>3140.6</v>
      </c>
      <c r="G58">
        <v>112897280.300372</v>
      </c>
    </row>
    <row r="59" spans="2:7" x14ac:dyDescent="0.25">
      <c r="B59">
        <v>3265.7</v>
      </c>
      <c r="G59">
        <v>112897280.300367</v>
      </c>
    </row>
    <row r="60" spans="2:7" x14ac:dyDescent="0.25">
      <c r="B60">
        <v>3393.7</v>
      </c>
      <c r="G60">
        <v>112896371.100374</v>
      </c>
    </row>
    <row r="61" spans="2:7" x14ac:dyDescent="0.25">
      <c r="B61">
        <v>3523.9</v>
      </c>
      <c r="G61">
        <v>112896344.700371</v>
      </c>
    </row>
    <row r="62" spans="2:7" x14ac:dyDescent="0.25">
      <c r="B62">
        <v>3648.4</v>
      </c>
      <c r="G62">
        <v>112896261.45168699</v>
      </c>
    </row>
    <row r="63" spans="2:7" x14ac:dyDescent="0.25">
      <c r="B63">
        <v>3776.7</v>
      </c>
      <c r="G63">
        <v>112895408.651694</v>
      </c>
    </row>
    <row r="64" spans="2:7" x14ac:dyDescent="0.25">
      <c r="B64">
        <v>3912.7</v>
      </c>
      <c r="G64">
        <v>112895408.65169001</v>
      </c>
    </row>
    <row r="65" spans="2:15" x14ac:dyDescent="0.25">
      <c r="B65">
        <v>4024.6</v>
      </c>
      <c r="G65" s="24"/>
    </row>
    <row r="66" spans="2:15" x14ac:dyDescent="0.25">
      <c r="B66">
        <v>4137.8999999999996</v>
      </c>
      <c r="G66" s="24"/>
    </row>
    <row r="67" spans="2:15" x14ac:dyDescent="0.25">
      <c r="B67">
        <v>4263.8</v>
      </c>
      <c r="G67">
        <v>112895408.651682</v>
      </c>
    </row>
    <row r="68" spans="2:15" x14ac:dyDescent="0.25">
      <c r="B68">
        <v>4544.1000000000004</v>
      </c>
      <c r="G68">
        <v>112895408.651692</v>
      </c>
    </row>
    <row r="69" spans="2:15" x14ac:dyDescent="0.25">
      <c r="B69">
        <v>4667.8999999999996</v>
      </c>
      <c r="G69">
        <v>112895408.651682</v>
      </c>
    </row>
    <row r="70" spans="2:15" x14ac:dyDescent="0.25">
      <c r="B70">
        <v>4802.6000000000004</v>
      </c>
      <c r="G70">
        <v>112895408.651686</v>
      </c>
    </row>
    <row r="71" spans="2:15" x14ac:dyDescent="0.25">
      <c r="B71">
        <v>4927.3999999999996</v>
      </c>
      <c r="G71">
        <v>112895408.651685</v>
      </c>
    </row>
    <row r="72" spans="2:15" x14ac:dyDescent="0.25">
      <c r="B72">
        <v>5055.3</v>
      </c>
      <c r="G72" s="24">
        <v>112895245.251688</v>
      </c>
      <c r="O72" s="24"/>
    </row>
    <row r="73" spans="2:15" x14ac:dyDescent="0.25">
      <c r="B73">
        <v>5182.2</v>
      </c>
      <c r="G73" s="24">
        <v>112895245.251681</v>
      </c>
      <c r="O73" s="24"/>
    </row>
    <row r="74" spans="2:15" x14ac:dyDescent="0.25">
      <c r="B74">
        <v>5294.2</v>
      </c>
      <c r="G74" s="24"/>
    </row>
    <row r="75" spans="2:15" x14ac:dyDescent="0.25">
      <c r="B75">
        <v>5406.7</v>
      </c>
      <c r="G75" s="24"/>
    </row>
    <row r="76" spans="2:15" x14ac:dyDescent="0.25">
      <c r="B76">
        <v>5522.2</v>
      </c>
      <c r="G76" s="24"/>
    </row>
    <row r="77" spans="2:15" x14ac:dyDescent="0.25">
      <c r="B77">
        <v>5643.4</v>
      </c>
      <c r="G77" s="24"/>
    </row>
    <row r="78" spans="2:15" x14ac:dyDescent="0.25">
      <c r="B78">
        <v>5914.2</v>
      </c>
      <c r="G78" s="24"/>
    </row>
    <row r="79" spans="2:15" x14ac:dyDescent="0.25">
      <c r="B79">
        <v>6028.4</v>
      </c>
      <c r="G79">
        <v>112895245.251683</v>
      </c>
    </row>
    <row r="80" spans="2:15" x14ac:dyDescent="0.25">
      <c r="B80">
        <v>6160.6</v>
      </c>
      <c r="G80">
        <v>112895059.451684</v>
      </c>
    </row>
    <row r="81" spans="2:15" x14ac:dyDescent="0.25">
      <c r="B81">
        <v>6285.9</v>
      </c>
      <c r="G81" s="24">
        <v>112895020.772083</v>
      </c>
      <c r="O81" s="24"/>
    </row>
    <row r="82" spans="2:15" x14ac:dyDescent="0.25">
      <c r="B82">
        <v>6412.6</v>
      </c>
      <c r="G82" s="24">
        <v>112895020.772083</v>
      </c>
      <c r="O82" s="24"/>
    </row>
    <row r="83" spans="2:15" x14ac:dyDescent="0.25">
      <c r="B83">
        <v>6544.7</v>
      </c>
      <c r="G83" s="24">
        <v>112895020.77209</v>
      </c>
      <c r="O83" s="24"/>
    </row>
    <row r="84" spans="2:15" x14ac:dyDescent="0.25">
      <c r="B84">
        <v>6682.8</v>
      </c>
      <c r="G84" s="24">
        <v>112895020.77208699</v>
      </c>
      <c r="O84" s="24"/>
    </row>
    <row r="85" spans="2:15" x14ac:dyDescent="0.25">
      <c r="B85">
        <v>6797.3</v>
      </c>
      <c r="G85" s="24"/>
    </row>
    <row r="86" spans="2:15" x14ac:dyDescent="0.25">
      <c r="B86">
        <v>6946.6</v>
      </c>
      <c r="G86" s="24"/>
    </row>
    <row r="87" spans="2:15" x14ac:dyDescent="0.25">
      <c r="B87">
        <v>7088.3</v>
      </c>
      <c r="G87">
        <v>112895020.77208699</v>
      </c>
    </row>
    <row r="88" spans="2:15" x14ac:dyDescent="0.25">
      <c r="B88">
        <v>1763.47126054763</v>
      </c>
      <c r="H88">
        <v>112903701.544045</v>
      </c>
    </row>
    <row r="89" spans="2:15" x14ac:dyDescent="0.25">
      <c r="B89">
        <v>2367.4</v>
      </c>
      <c r="H89">
        <v>112901827.54809</v>
      </c>
    </row>
    <row r="90" spans="2:15" x14ac:dyDescent="0.25">
      <c r="B90">
        <v>2977.6</v>
      </c>
      <c r="H90">
        <v>112896827.548087</v>
      </c>
    </row>
    <row r="91" spans="2:15" x14ac:dyDescent="0.25">
      <c r="B91">
        <v>3592.2</v>
      </c>
      <c r="H91">
        <v>112888197.54809</v>
      </c>
    </row>
    <row r="92" spans="2:15" x14ac:dyDescent="0.25">
      <c r="B92">
        <v>4206</v>
      </c>
      <c r="H92">
        <v>112887070.828088</v>
      </c>
    </row>
    <row r="93" spans="2:15" x14ac:dyDescent="0.25">
      <c r="B93">
        <v>4821.8</v>
      </c>
      <c r="H93">
        <v>112886871.65033001</v>
      </c>
    </row>
    <row r="94" spans="2:15" x14ac:dyDescent="0.25">
      <c r="B94">
        <v>5437.5</v>
      </c>
      <c r="H94">
        <v>112886871.650344</v>
      </c>
    </row>
    <row r="95" spans="2:15" x14ac:dyDescent="0.25">
      <c r="B95">
        <v>6053.5</v>
      </c>
      <c r="H95">
        <v>112886871.650344</v>
      </c>
    </row>
    <row r="96" spans="2:15" x14ac:dyDescent="0.25">
      <c r="B96">
        <v>6670</v>
      </c>
      <c r="H96">
        <v>112886871.650344</v>
      </c>
    </row>
    <row r="97" spans="2:10" x14ac:dyDescent="0.25">
      <c r="B97">
        <v>7117.1</v>
      </c>
      <c r="H97">
        <v>112886871.650344</v>
      </c>
    </row>
    <row r="98" spans="2:10" x14ac:dyDescent="0.25">
      <c r="B98">
        <v>1763.47126054763</v>
      </c>
      <c r="I98">
        <v>112903701.544045</v>
      </c>
    </row>
    <row r="99" spans="2:10" x14ac:dyDescent="0.25">
      <c r="B99">
        <v>2380.3000000000002</v>
      </c>
      <c r="I99">
        <v>112900857.548089</v>
      </c>
    </row>
    <row r="100" spans="2:10" x14ac:dyDescent="0.25">
      <c r="B100">
        <v>2996.8</v>
      </c>
      <c r="I100">
        <v>112900857.548104</v>
      </c>
    </row>
    <row r="101" spans="2:10" x14ac:dyDescent="0.25">
      <c r="B101">
        <v>3611.7</v>
      </c>
      <c r="I101">
        <v>112900857.548104</v>
      </c>
    </row>
    <row r="102" spans="2:10" x14ac:dyDescent="0.25">
      <c r="B102">
        <v>4226.6000000000004</v>
      </c>
      <c r="I102">
        <v>112900857.548104</v>
      </c>
    </row>
    <row r="103" spans="2:10" x14ac:dyDescent="0.25">
      <c r="B103">
        <v>4842.2</v>
      </c>
      <c r="I103">
        <v>112900857.548104</v>
      </c>
    </row>
    <row r="104" spans="2:10" x14ac:dyDescent="0.25">
      <c r="B104">
        <v>5459</v>
      </c>
      <c r="I104">
        <v>112900857.548104</v>
      </c>
    </row>
    <row r="105" spans="2:10" x14ac:dyDescent="0.25">
      <c r="B105">
        <v>6075.8</v>
      </c>
      <c r="I105">
        <v>112900857.548104</v>
      </c>
    </row>
    <row r="106" spans="2:10" x14ac:dyDescent="0.25">
      <c r="B106">
        <v>6692.9</v>
      </c>
      <c r="I106">
        <v>112900857.548104</v>
      </c>
    </row>
    <row r="107" spans="2:10" x14ac:dyDescent="0.25">
      <c r="B107">
        <v>7116.6</v>
      </c>
      <c r="I107">
        <v>112900857.548104</v>
      </c>
    </row>
    <row r="108" spans="2:10" x14ac:dyDescent="0.25">
      <c r="B108">
        <v>100</v>
      </c>
      <c r="J108">
        <v>112884000</v>
      </c>
    </row>
    <row r="109" spans="2:10" x14ac:dyDescent="0.25">
      <c r="B109">
        <v>41194.14</v>
      </c>
      <c r="J109">
        <v>112879000</v>
      </c>
    </row>
  </sheetData>
  <phoneticPr fontId="1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40-7409-45F0-90B3-315F269B5287}">
  <dimension ref="A1:M169"/>
  <sheetViews>
    <sheetView workbookViewId="0">
      <selection activeCell="Q28" sqref="Q28"/>
    </sheetView>
  </sheetViews>
  <sheetFormatPr baseColWidth="10" defaultRowHeight="15" x14ac:dyDescent="0.25"/>
  <cols>
    <col min="1" max="1" width="3.28515625" bestFit="1" customWidth="1"/>
    <col min="2" max="2" width="12" bestFit="1" customWidth="1"/>
    <col min="3" max="3" width="20.28515625" bestFit="1" customWidth="1"/>
    <col min="4" max="8" width="12" bestFit="1" customWidth="1"/>
    <col min="13" max="13" width="12.7109375" bestFit="1" customWidth="1"/>
  </cols>
  <sheetData>
    <row r="1" spans="1:8" x14ac:dyDescent="0.25">
      <c r="A1" s="5"/>
    </row>
    <row r="2" spans="1:8" ht="20.25" x14ac:dyDescent="0.25">
      <c r="A2" s="5"/>
      <c r="C2" s="65" t="s">
        <v>765</v>
      </c>
    </row>
    <row r="3" spans="1:8" x14ac:dyDescent="0.25">
      <c r="A3" s="5"/>
    </row>
    <row r="4" spans="1:8" x14ac:dyDescent="0.25">
      <c r="A4" s="5"/>
    </row>
    <row r="5" spans="1:8" x14ac:dyDescent="0.25">
      <c r="A5" s="5"/>
      <c r="B5" t="s">
        <v>559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8" x14ac:dyDescent="0.25">
      <c r="A6" s="5"/>
      <c r="B6">
        <v>26000</v>
      </c>
      <c r="C6">
        <v>126790000</v>
      </c>
    </row>
    <row r="7" spans="1:8" x14ac:dyDescent="0.25">
      <c r="A7" s="5"/>
      <c r="B7">
        <v>29256</v>
      </c>
      <c r="C7">
        <v>126786000</v>
      </c>
    </row>
    <row r="8" spans="1:8" x14ac:dyDescent="0.25">
      <c r="A8" s="5"/>
      <c r="B8">
        <v>65000</v>
      </c>
      <c r="C8">
        <v>126785000</v>
      </c>
    </row>
    <row r="9" spans="1:8" x14ac:dyDescent="0.25">
      <c r="A9" s="5"/>
      <c r="B9">
        <v>1777.86120057106</v>
      </c>
      <c r="D9">
        <v>126813715.084444</v>
      </c>
    </row>
    <row r="10" spans="1:8" x14ac:dyDescent="0.25">
      <c r="A10" s="5"/>
      <c r="B10">
        <v>3387.6</v>
      </c>
      <c r="D10">
        <v>126803528.04810899</v>
      </c>
    </row>
    <row r="11" spans="1:8" x14ac:dyDescent="0.25">
      <c r="A11" s="5"/>
      <c r="B11">
        <v>5003</v>
      </c>
      <c r="D11">
        <v>126798528.048108</v>
      </c>
    </row>
    <row r="12" spans="1:8" x14ac:dyDescent="0.25">
      <c r="B12">
        <v>6619.6</v>
      </c>
      <c r="D12">
        <v>126798528.04812799</v>
      </c>
    </row>
    <row r="13" spans="1:8" x14ac:dyDescent="0.25">
      <c r="B13">
        <v>7117.1</v>
      </c>
      <c r="D13">
        <v>126798528.04812799</v>
      </c>
    </row>
    <row r="14" spans="1:8" x14ac:dyDescent="0.25">
      <c r="B14">
        <v>1777.86120057106</v>
      </c>
      <c r="E14">
        <v>126813715.084444</v>
      </c>
    </row>
    <row r="15" spans="1:8" x14ac:dyDescent="0.25">
      <c r="B15">
        <v>3398</v>
      </c>
      <c r="E15">
        <v>126806378.048107</v>
      </c>
    </row>
    <row r="16" spans="1:8" x14ac:dyDescent="0.25">
      <c r="B16">
        <v>5015.8999999999996</v>
      </c>
      <c r="E16">
        <v>126803528.048107</v>
      </c>
    </row>
    <row r="17" spans="1:8" x14ac:dyDescent="0.25">
      <c r="B17">
        <v>6632.7</v>
      </c>
      <c r="E17">
        <v>126798528.048108</v>
      </c>
    </row>
    <row r="18" spans="1:8" x14ac:dyDescent="0.25">
      <c r="B18">
        <v>7118.4</v>
      </c>
      <c r="E18">
        <v>126798528.04812799</v>
      </c>
    </row>
    <row r="19" spans="1:8" x14ac:dyDescent="0.25">
      <c r="B19">
        <v>1777.8612020015701</v>
      </c>
      <c r="F19">
        <v>126813715.084444</v>
      </c>
    </row>
    <row r="20" spans="1:8" x14ac:dyDescent="0.25">
      <c r="A20" t="s">
        <v>566</v>
      </c>
      <c r="B20">
        <v>2051.6</v>
      </c>
      <c r="F20">
        <v>126805538.086053</v>
      </c>
    </row>
    <row r="21" spans="1:8" x14ac:dyDescent="0.25">
      <c r="A21" t="s">
        <v>567</v>
      </c>
      <c r="B21">
        <v>2177.9</v>
      </c>
      <c r="F21">
        <v>126805382.886052</v>
      </c>
    </row>
    <row r="22" spans="1:8" x14ac:dyDescent="0.25">
      <c r="A22" t="s">
        <v>568</v>
      </c>
      <c r="B22">
        <v>2302.1</v>
      </c>
      <c r="F22">
        <v>126803555.719247</v>
      </c>
    </row>
    <row r="23" spans="1:8" x14ac:dyDescent="0.25">
      <c r="A23" t="s">
        <v>569</v>
      </c>
      <c r="B23">
        <v>2436.8000000000002</v>
      </c>
      <c r="F23">
        <v>126803555.71924999</v>
      </c>
    </row>
    <row r="24" spans="1:8" x14ac:dyDescent="0.25">
      <c r="A24" t="s">
        <v>571</v>
      </c>
      <c r="B24">
        <v>2565.5</v>
      </c>
      <c r="F24">
        <v>126803537.738922</v>
      </c>
    </row>
    <row r="25" spans="1:8" x14ac:dyDescent="0.25">
      <c r="A25" t="s">
        <v>572</v>
      </c>
      <c r="B25">
        <v>2706.3</v>
      </c>
      <c r="F25">
        <v>126801467.93933301</v>
      </c>
    </row>
    <row r="26" spans="1:8" x14ac:dyDescent="0.25">
      <c r="A26" t="s">
        <v>3</v>
      </c>
      <c r="B26">
        <v>2822.5</v>
      </c>
      <c r="H26" s="24"/>
    </row>
    <row r="27" spans="1:8" x14ac:dyDescent="0.25">
      <c r="A27" t="s">
        <v>573</v>
      </c>
      <c r="B27">
        <v>2957.2</v>
      </c>
      <c r="F27">
        <v>126799003.75941201</v>
      </c>
    </row>
    <row r="28" spans="1:8" x14ac:dyDescent="0.25">
      <c r="A28" t="s">
        <v>574</v>
      </c>
      <c r="B28">
        <v>3097.3</v>
      </c>
      <c r="F28">
        <v>126799003.759404</v>
      </c>
    </row>
    <row r="29" spans="1:8" x14ac:dyDescent="0.25">
      <c r="A29" t="s">
        <v>575</v>
      </c>
      <c r="B29">
        <v>3244.2</v>
      </c>
      <c r="F29">
        <v>126798695.392608</v>
      </c>
    </row>
    <row r="30" spans="1:8" x14ac:dyDescent="0.25">
      <c r="A30" t="s">
        <v>576</v>
      </c>
      <c r="B30">
        <v>3385.4</v>
      </c>
      <c r="F30">
        <v>126798695.392607</v>
      </c>
    </row>
    <row r="31" spans="1:8" x14ac:dyDescent="0.25">
      <c r="A31" t="s">
        <v>577</v>
      </c>
      <c r="B31">
        <v>3514.3</v>
      </c>
      <c r="F31">
        <v>126798695.39259499</v>
      </c>
    </row>
    <row r="32" spans="1:8" x14ac:dyDescent="0.25">
      <c r="A32" t="s">
        <v>578</v>
      </c>
      <c r="B32">
        <v>3644.5</v>
      </c>
      <c r="F32">
        <v>126798695.392598</v>
      </c>
    </row>
    <row r="33" spans="1:8" x14ac:dyDescent="0.25">
      <c r="A33" t="s">
        <v>579</v>
      </c>
      <c r="B33">
        <v>3878.7</v>
      </c>
      <c r="F33">
        <v>126798505.39260601</v>
      </c>
    </row>
    <row r="34" spans="1:8" x14ac:dyDescent="0.25">
      <c r="A34" t="s">
        <v>580</v>
      </c>
      <c r="B34">
        <v>4007.2</v>
      </c>
      <c r="F34">
        <v>126798505.392599</v>
      </c>
    </row>
    <row r="35" spans="1:8" x14ac:dyDescent="0.25">
      <c r="A35" t="s">
        <v>581</v>
      </c>
      <c r="B35">
        <v>4137.8</v>
      </c>
      <c r="F35">
        <v>126798505.392608</v>
      </c>
    </row>
    <row r="36" spans="1:8" x14ac:dyDescent="0.25">
      <c r="A36" t="s">
        <v>582</v>
      </c>
      <c r="B36">
        <v>4267.3999999999996</v>
      </c>
      <c r="F36">
        <v>126798505.39259499</v>
      </c>
    </row>
    <row r="37" spans="1:8" x14ac:dyDescent="0.25">
      <c r="A37" t="s">
        <v>570</v>
      </c>
      <c r="B37">
        <v>4398</v>
      </c>
      <c r="F37">
        <v>126798505.392599</v>
      </c>
    </row>
    <row r="38" spans="1:8" x14ac:dyDescent="0.25">
      <c r="A38" t="s">
        <v>583</v>
      </c>
      <c r="B38">
        <v>4569.2</v>
      </c>
      <c r="F38">
        <v>126798505.39260501</v>
      </c>
    </row>
    <row r="39" spans="1:8" x14ac:dyDescent="0.25">
      <c r="A39" t="s">
        <v>2</v>
      </c>
      <c r="B39">
        <v>4703.3999999999996</v>
      </c>
      <c r="F39">
        <v>126797320.773158</v>
      </c>
    </row>
    <row r="40" spans="1:8" x14ac:dyDescent="0.25">
      <c r="A40" t="s">
        <v>584</v>
      </c>
      <c r="B40">
        <v>4834.2</v>
      </c>
      <c r="F40">
        <v>126797320.77317201</v>
      </c>
    </row>
    <row r="41" spans="1:8" x14ac:dyDescent="0.25">
      <c r="A41" t="s">
        <v>585</v>
      </c>
      <c r="B41">
        <v>4964.5</v>
      </c>
      <c r="F41">
        <v>126797320.773158</v>
      </c>
    </row>
    <row r="42" spans="1:8" x14ac:dyDescent="0.25">
      <c r="A42" t="s">
        <v>590</v>
      </c>
      <c r="B42">
        <v>5095.3</v>
      </c>
      <c r="F42">
        <v>126796386.77316099</v>
      </c>
    </row>
    <row r="43" spans="1:8" x14ac:dyDescent="0.25">
      <c r="A43" t="s">
        <v>591</v>
      </c>
      <c r="B43">
        <v>5226.1000000000004</v>
      </c>
      <c r="F43">
        <v>126796207.966846</v>
      </c>
    </row>
    <row r="44" spans="1:8" x14ac:dyDescent="0.25">
      <c r="A44" t="s">
        <v>592</v>
      </c>
      <c r="B44">
        <v>5344.5</v>
      </c>
      <c r="H44" s="24"/>
    </row>
    <row r="45" spans="1:8" x14ac:dyDescent="0.25">
      <c r="A45" t="s">
        <v>593</v>
      </c>
      <c r="B45">
        <v>5472.1</v>
      </c>
      <c r="H45" s="24"/>
    </row>
    <row r="46" spans="1:8" x14ac:dyDescent="0.25">
      <c r="A46" t="s">
        <v>594</v>
      </c>
      <c r="B46">
        <v>5603.9</v>
      </c>
      <c r="F46">
        <v>126796207.966849</v>
      </c>
    </row>
    <row r="47" spans="1:8" x14ac:dyDescent="0.25">
      <c r="A47" t="s">
        <v>595</v>
      </c>
      <c r="B47">
        <v>5734.4</v>
      </c>
      <c r="F47">
        <v>126796207.966847</v>
      </c>
    </row>
    <row r="48" spans="1:8" x14ac:dyDescent="0.25">
      <c r="A48" t="s">
        <v>596</v>
      </c>
      <c r="B48">
        <v>5853.7</v>
      </c>
      <c r="H48" s="24"/>
    </row>
    <row r="49" spans="2:13" x14ac:dyDescent="0.25">
      <c r="B49">
        <v>6152.2</v>
      </c>
      <c r="F49">
        <v>126796207.96684401</v>
      </c>
    </row>
    <row r="50" spans="2:13" x14ac:dyDescent="0.25">
      <c r="B50">
        <v>6282.9</v>
      </c>
      <c r="F50">
        <v>126796137.76684301</v>
      </c>
    </row>
    <row r="51" spans="2:13" x14ac:dyDescent="0.25">
      <c r="B51">
        <v>6414.7</v>
      </c>
      <c r="F51">
        <v>126795933.37315901</v>
      </c>
    </row>
    <row r="52" spans="2:13" x14ac:dyDescent="0.25">
      <c r="B52">
        <v>6558.5</v>
      </c>
      <c r="F52">
        <v>126795933.373162</v>
      </c>
    </row>
    <row r="53" spans="2:13" x14ac:dyDescent="0.25">
      <c r="B53">
        <v>6681.8</v>
      </c>
      <c r="H53" s="24"/>
    </row>
    <row r="54" spans="2:13" x14ac:dyDescent="0.25">
      <c r="B54">
        <v>6818.6</v>
      </c>
      <c r="F54">
        <v>126795933.373164</v>
      </c>
    </row>
    <row r="55" spans="2:13" x14ac:dyDescent="0.25">
      <c r="B55">
        <v>6969.6</v>
      </c>
      <c r="F55">
        <v>126795933.373162</v>
      </c>
      <c r="M55" s="67"/>
    </row>
    <row r="56" spans="2:13" x14ac:dyDescent="0.25">
      <c r="B56">
        <v>7093.3</v>
      </c>
      <c r="H56" s="24"/>
    </row>
    <row r="57" spans="2:13" x14ac:dyDescent="0.25">
      <c r="B57">
        <v>3011.8</v>
      </c>
    </row>
    <row r="58" spans="2:13" x14ac:dyDescent="0.25">
      <c r="B58">
        <v>4374</v>
      </c>
    </row>
    <row r="59" spans="2:13" x14ac:dyDescent="0.25">
      <c r="B59">
        <v>4506.6000000000004</v>
      </c>
    </row>
    <row r="60" spans="2:13" x14ac:dyDescent="0.25">
      <c r="B60">
        <v>5099</v>
      </c>
    </row>
    <row r="61" spans="2:13" x14ac:dyDescent="0.25">
      <c r="B61">
        <v>5364</v>
      </c>
    </row>
    <row r="62" spans="2:13" x14ac:dyDescent="0.25">
      <c r="B62">
        <v>6330</v>
      </c>
    </row>
    <row r="63" spans="2:13" x14ac:dyDescent="0.25">
      <c r="B63">
        <v>1777.86120057106</v>
      </c>
      <c r="G63">
        <v>126813715.084444</v>
      </c>
    </row>
    <row r="64" spans="2:13" x14ac:dyDescent="0.25">
      <c r="B64">
        <v>2382.3000000000002</v>
      </c>
      <c r="G64">
        <v>126808318.048108</v>
      </c>
    </row>
    <row r="65" spans="2:8" x14ac:dyDescent="0.25">
      <c r="B65">
        <v>2992.9</v>
      </c>
      <c r="G65">
        <v>126808318.04812799</v>
      </c>
    </row>
    <row r="66" spans="2:8" x14ac:dyDescent="0.25">
      <c r="B66">
        <v>3605.1</v>
      </c>
      <c r="G66">
        <v>126808318.04812799</v>
      </c>
    </row>
    <row r="67" spans="2:8" x14ac:dyDescent="0.25">
      <c r="B67">
        <v>4219.3999999999996</v>
      </c>
      <c r="G67">
        <v>126808318.04812799</v>
      </c>
    </row>
    <row r="68" spans="2:8" x14ac:dyDescent="0.25">
      <c r="B68">
        <v>4835.3</v>
      </c>
      <c r="G68">
        <v>126808318.04812799</v>
      </c>
    </row>
    <row r="69" spans="2:8" x14ac:dyDescent="0.25">
      <c r="B69">
        <v>5452.6</v>
      </c>
      <c r="G69">
        <v>126808318.04812799</v>
      </c>
    </row>
    <row r="70" spans="2:8" x14ac:dyDescent="0.25">
      <c r="B70">
        <v>6071.9</v>
      </c>
      <c r="G70">
        <v>126808318.04812799</v>
      </c>
    </row>
    <row r="71" spans="2:8" x14ac:dyDescent="0.25">
      <c r="B71">
        <v>6692.5</v>
      </c>
      <c r="G71">
        <v>126808318.04812799</v>
      </c>
    </row>
    <row r="72" spans="2:8" x14ac:dyDescent="0.25">
      <c r="B72">
        <v>7120.7</v>
      </c>
      <c r="G72">
        <v>126808318.04812799</v>
      </c>
    </row>
    <row r="73" spans="2:8" x14ac:dyDescent="0.25">
      <c r="B73">
        <v>1777.86120057106</v>
      </c>
      <c r="H73">
        <v>126813715.084444</v>
      </c>
    </row>
    <row r="74" spans="2:8" x14ac:dyDescent="0.25">
      <c r="B74">
        <v>2397.8000000000002</v>
      </c>
      <c r="H74">
        <v>126813168.04812799</v>
      </c>
    </row>
    <row r="75" spans="2:8" x14ac:dyDescent="0.25">
      <c r="B75">
        <v>3018</v>
      </c>
      <c r="H75">
        <v>126813168.04812799</v>
      </c>
    </row>
    <row r="76" spans="2:8" x14ac:dyDescent="0.25">
      <c r="B76">
        <v>3636.5</v>
      </c>
      <c r="H76">
        <v>126813168.04812799</v>
      </c>
    </row>
    <row r="77" spans="2:8" x14ac:dyDescent="0.25">
      <c r="B77">
        <v>4255</v>
      </c>
      <c r="H77">
        <v>126813168.04812799</v>
      </c>
    </row>
    <row r="78" spans="2:8" x14ac:dyDescent="0.25">
      <c r="B78">
        <v>4873.8</v>
      </c>
      <c r="H78">
        <v>126813168.04812799</v>
      </c>
    </row>
    <row r="79" spans="2:8" x14ac:dyDescent="0.25">
      <c r="B79">
        <v>5493</v>
      </c>
      <c r="H79">
        <v>126813168.04812799</v>
      </c>
    </row>
    <row r="80" spans="2:8" x14ac:dyDescent="0.25">
      <c r="B80">
        <v>6113</v>
      </c>
      <c r="H80">
        <v>126813168.04812799</v>
      </c>
    </row>
    <row r="81" spans="1:8" x14ac:dyDescent="0.25">
      <c r="B81">
        <v>6733.5</v>
      </c>
      <c r="H81">
        <v>126813168.04812799</v>
      </c>
    </row>
    <row r="82" spans="1:8" x14ac:dyDescent="0.25">
      <c r="B82">
        <v>7120.3</v>
      </c>
      <c r="H82">
        <v>126813168.04812799</v>
      </c>
    </row>
    <row r="93" spans="1:8" x14ac:dyDescent="0.25">
      <c r="A93" s="5"/>
    </row>
    <row r="94" spans="1:8" x14ac:dyDescent="0.25">
      <c r="A94" s="5"/>
    </row>
    <row r="95" spans="1:8" x14ac:dyDescent="0.25">
      <c r="A95" s="5"/>
    </row>
    <row r="96" spans="1:8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</row>
    <row r="100" spans="1:2" x14ac:dyDescent="0.25">
      <c r="A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</sheetData>
  <phoneticPr fontId="1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5D2E-4CD7-43CF-8146-F6700C5DC7B6}">
  <dimension ref="B1:I108"/>
  <sheetViews>
    <sheetView workbookViewId="0">
      <selection activeCell="M77" sqref="M77"/>
    </sheetView>
  </sheetViews>
  <sheetFormatPr baseColWidth="10" defaultRowHeight="15" x14ac:dyDescent="0.25"/>
  <cols>
    <col min="5" max="5" width="11.42578125" customWidth="1"/>
    <col min="6" max="6" width="12" bestFit="1" customWidth="1"/>
    <col min="7" max="7" width="14.85546875" bestFit="1" customWidth="1"/>
    <col min="8" max="8" width="12" bestFit="1" customWidth="1"/>
  </cols>
  <sheetData>
    <row r="1" spans="2:8" ht="20.25" x14ac:dyDescent="0.25">
      <c r="B1" s="65" t="s">
        <v>765</v>
      </c>
    </row>
    <row r="2" spans="2:8" x14ac:dyDescent="0.25">
      <c r="E2">
        <v>130802678.40000001</v>
      </c>
      <c r="G2">
        <v>500</v>
      </c>
      <c r="H2">
        <v>500</v>
      </c>
    </row>
    <row r="3" spans="2:8" x14ac:dyDescent="0.25">
      <c r="B3" t="s">
        <v>559</v>
      </c>
      <c r="C3" t="s">
        <v>519</v>
      </c>
      <c r="D3" t="s">
        <v>557</v>
      </c>
      <c r="E3" t="s">
        <v>516</v>
      </c>
      <c r="F3" t="s">
        <v>565</v>
      </c>
      <c r="G3" t="s">
        <v>519</v>
      </c>
      <c r="H3" t="s">
        <v>557</v>
      </c>
    </row>
    <row r="4" spans="2:8" x14ac:dyDescent="0.25">
      <c r="B4">
        <v>1793.9587738513901</v>
      </c>
      <c r="C4">
        <v>128021854.99607199</v>
      </c>
    </row>
    <row r="5" spans="2:8" x14ac:dyDescent="0.25">
      <c r="B5">
        <v>2163.9</v>
      </c>
      <c r="C5">
        <v>127994551.61181401</v>
      </c>
    </row>
    <row r="6" spans="2:8" x14ac:dyDescent="0.25">
      <c r="B6">
        <v>3888.9</v>
      </c>
      <c r="C6">
        <v>127977772.36181401</v>
      </c>
    </row>
    <row r="7" spans="2:8" x14ac:dyDescent="0.25">
      <c r="B7">
        <v>5516.4</v>
      </c>
      <c r="C7">
        <v>127961902.528337</v>
      </c>
    </row>
    <row r="8" spans="2:8" x14ac:dyDescent="0.25">
      <c r="B8">
        <v>7128.8</v>
      </c>
      <c r="C8">
        <v>127961268.108777</v>
      </c>
    </row>
    <row r="9" spans="2:8" x14ac:dyDescent="0.25">
      <c r="B9">
        <v>1793.9587738513901</v>
      </c>
      <c r="D9">
        <v>128021854.99607199</v>
      </c>
    </row>
    <row r="10" spans="2:8" x14ac:dyDescent="0.25">
      <c r="B10">
        <v>2141</v>
      </c>
      <c r="D10">
        <v>127994712.11181401</v>
      </c>
    </row>
    <row r="11" spans="2:8" x14ac:dyDescent="0.25">
      <c r="B11">
        <v>3903.8</v>
      </c>
      <c r="D11">
        <v>127977998.711814</v>
      </c>
    </row>
    <row r="12" spans="2:8" x14ac:dyDescent="0.25">
      <c r="B12">
        <v>5606.1</v>
      </c>
      <c r="D12">
        <v>127962003.25877699</v>
      </c>
    </row>
    <row r="13" spans="2:8" x14ac:dyDescent="0.25">
      <c r="B13">
        <v>7127.7</v>
      </c>
      <c r="D13">
        <v>127961242.028337</v>
      </c>
    </row>
    <row r="14" spans="2:8" x14ac:dyDescent="0.25">
      <c r="B14">
        <v>1793.9587757587401</v>
      </c>
      <c r="F14">
        <v>128021854.99607199</v>
      </c>
    </row>
    <row r="15" spans="2:8" x14ac:dyDescent="0.25">
      <c r="B15">
        <v>2227.8000000000002</v>
      </c>
      <c r="F15">
        <v>127972037.017627</v>
      </c>
    </row>
    <row r="16" spans="2:8" x14ac:dyDescent="0.25">
      <c r="B16">
        <v>2467.1999999999998</v>
      </c>
      <c r="F16">
        <v>127971800.417605</v>
      </c>
    </row>
    <row r="17" spans="2:8" x14ac:dyDescent="0.25">
      <c r="B17">
        <v>2616.1999999999998</v>
      </c>
      <c r="F17">
        <v>127971800.41760001</v>
      </c>
    </row>
    <row r="18" spans="2:8" x14ac:dyDescent="0.25">
      <c r="B18">
        <v>2747.4</v>
      </c>
      <c r="F18">
        <v>127971800.41759101</v>
      </c>
    </row>
    <row r="19" spans="2:8" x14ac:dyDescent="0.25">
      <c r="B19">
        <v>2898.9</v>
      </c>
      <c r="F19">
        <v>127971679.03479899</v>
      </c>
    </row>
    <row r="20" spans="2:8" x14ac:dyDescent="0.25">
      <c r="B20">
        <v>3020.6</v>
      </c>
      <c r="H20" s="24"/>
    </row>
    <row r="21" spans="2:8" x14ac:dyDescent="0.25">
      <c r="B21">
        <v>3160.9</v>
      </c>
      <c r="F21">
        <v>127971633.43480401</v>
      </c>
    </row>
    <row r="22" spans="2:8" x14ac:dyDescent="0.25">
      <c r="B22">
        <v>3346.8</v>
      </c>
      <c r="F22">
        <v>127971633.434802</v>
      </c>
    </row>
    <row r="23" spans="2:8" x14ac:dyDescent="0.25">
      <c r="B23">
        <v>3470.2</v>
      </c>
      <c r="H23" s="24"/>
    </row>
    <row r="24" spans="2:8" x14ac:dyDescent="0.25">
      <c r="B24">
        <v>3640.5</v>
      </c>
      <c r="F24">
        <v>127971621.434808</v>
      </c>
    </row>
    <row r="25" spans="2:8" x14ac:dyDescent="0.25">
      <c r="B25">
        <v>3858.4</v>
      </c>
      <c r="F25">
        <v>127971621.43479601</v>
      </c>
    </row>
    <row r="26" spans="2:8" x14ac:dyDescent="0.25">
      <c r="B26">
        <v>3995.9</v>
      </c>
      <c r="F26">
        <v>127971621.434802</v>
      </c>
    </row>
    <row r="27" spans="2:8" x14ac:dyDescent="0.25">
      <c r="B27">
        <v>4164.6000000000004</v>
      </c>
      <c r="F27">
        <v>127971170.214885</v>
      </c>
    </row>
    <row r="28" spans="2:8" x14ac:dyDescent="0.25">
      <c r="B28">
        <v>4287.7</v>
      </c>
      <c r="H28" s="24"/>
    </row>
    <row r="29" spans="2:8" x14ac:dyDescent="0.25">
      <c r="B29">
        <v>4429.5</v>
      </c>
      <c r="F29">
        <v>127971155.014883</v>
      </c>
    </row>
    <row r="30" spans="2:8" x14ac:dyDescent="0.25">
      <c r="B30">
        <v>4579.3999999999996</v>
      </c>
      <c r="F30">
        <v>127968160.11488301</v>
      </c>
    </row>
    <row r="31" spans="2:8" x14ac:dyDescent="0.25">
      <c r="B31">
        <v>4720.8999999999996</v>
      </c>
      <c r="F31">
        <v>127967099.364877</v>
      </c>
    </row>
    <row r="32" spans="2:8" x14ac:dyDescent="0.25">
      <c r="B32">
        <v>4863.1000000000004</v>
      </c>
      <c r="F32">
        <v>127965975.641525</v>
      </c>
    </row>
    <row r="33" spans="2:8" x14ac:dyDescent="0.25">
      <c r="B33">
        <v>4990</v>
      </c>
      <c r="H33" s="24"/>
    </row>
    <row r="34" spans="2:8" x14ac:dyDescent="0.25">
      <c r="B34">
        <v>5158.3</v>
      </c>
      <c r="F34">
        <v>127965812.241533</v>
      </c>
    </row>
    <row r="35" spans="2:8" x14ac:dyDescent="0.25">
      <c r="B35">
        <v>5450.7</v>
      </c>
      <c r="F35">
        <v>127965736.04152299</v>
      </c>
    </row>
    <row r="36" spans="2:8" x14ac:dyDescent="0.25">
      <c r="B36">
        <v>5587.2</v>
      </c>
      <c r="F36">
        <v>127965736.041521</v>
      </c>
    </row>
    <row r="37" spans="2:8" x14ac:dyDescent="0.25">
      <c r="B37">
        <v>5736</v>
      </c>
      <c r="F37">
        <v>127965431.24152499</v>
      </c>
    </row>
    <row r="38" spans="2:8" x14ac:dyDescent="0.25">
      <c r="B38">
        <v>5862.9</v>
      </c>
      <c r="H38" s="24"/>
    </row>
    <row r="39" spans="2:8" x14ac:dyDescent="0.25">
      <c r="B39">
        <v>6002.9</v>
      </c>
      <c r="F39">
        <v>127965431.241523</v>
      </c>
    </row>
    <row r="40" spans="2:8" x14ac:dyDescent="0.25">
      <c r="B40">
        <v>6141.8</v>
      </c>
      <c r="F40">
        <v>127965431.241531</v>
      </c>
    </row>
    <row r="41" spans="2:8" x14ac:dyDescent="0.25">
      <c r="B41">
        <v>6279.5</v>
      </c>
      <c r="F41">
        <v>127965431.24152599</v>
      </c>
    </row>
    <row r="42" spans="2:8" x14ac:dyDescent="0.25">
      <c r="B42">
        <v>6417.8</v>
      </c>
      <c r="F42">
        <v>127965431.24153</v>
      </c>
    </row>
    <row r="43" spans="2:8" x14ac:dyDescent="0.25">
      <c r="B43">
        <v>6558.1</v>
      </c>
      <c r="F43">
        <v>127965431.241524</v>
      </c>
    </row>
    <row r="44" spans="2:8" x14ac:dyDescent="0.25">
      <c r="B44">
        <v>6870.9</v>
      </c>
      <c r="H44" s="24"/>
    </row>
    <row r="45" spans="2:8" x14ac:dyDescent="0.25">
      <c r="B45">
        <v>6985.4</v>
      </c>
      <c r="H45" s="24"/>
    </row>
    <row r="46" spans="2:8" x14ac:dyDescent="0.25">
      <c r="B46">
        <v>1793.9587738513901</v>
      </c>
      <c r="G46">
        <v>128021854.99607199</v>
      </c>
    </row>
    <row r="47" spans="2:8" x14ac:dyDescent="0.25">
      <c r="B47">
        <v>2636.1</v>
      </c>
      <c r="C47" s="24"/>
      <c r="G47">
        <v>127994551.61181401</v>
      </c>
    </row>
    <row r="48" spans="2:8" x14ac:dyDescent="0.25">
      <c r="B48">
        <v>4092.3</v>
      </c>
      <c r="C48" s="24"/>
      <c r="G48">
        <v>127977772.36181401</v>
      </c>
    </row>
    <row r="49" spans="2:8" x14ac:dyDescent="0.25">
      <c r="B49">
        <v>4872.5</v>
      </c>
      <c r="G49">
        <v>127977772.361835</v>
      </c>
    </row>
    <row r="50" spans="2:8" x14ac:dyDescent="0.25">
      <c r="B50">
        <v>5833.2</v>
      </c>
      <c r="G50">
        <v>127977772.361835</v>
      </c>
    </row>
    <row r="51" spans="2:8" x14ac:dyDescent="0.25">
      <c r="B51">
        <v>6670.6</v>
      </c>
      <c r="G51">
        <v>127977772.361835</v>
      </c>
    </row>
    <row r="52" spans="2:8" x14ac:dyDescent="0.25">
      <c r="B52">
        <v>7166.1</v>
      </c>
      <c r="G52">
        <v>127977772.361835</v>
      </c>
    </row>
    <row r="53" spans="2:8" x14ac:dyDescent="0.25">
      <c r="B53">
        <v>1793.9587738513901</v>
      </c>
      <c r="C53" s="24"/>
      <c r="H53">
        <v>128021854.99607199</v>
      </c>
    </row>
    <row r="54" spans="2:8" x14ac:dyDescent="0.25">
      <c r="B54">
        <v>2807.4</v>
      </c>
      <c r="C54" s="24"/>
      <c r="H54">
        <v>127994712.11181401</v>
      </c>
    </row>
    <row r="55" spans="2:8" x14ac:dyDescent="0.25">
      <c r="B55">
        <v>3903.3</v>
      </c>
      <c r="C55" s="24"/>
      <c r="H55">
        <v>127983197.660478</v>
      </c>
    </row>
    <row r="56" spans="2:8" x14ac:dyDescent="0.25">
      <c r="B56">
        <v>4857.7</v>
      </c>
      <c r="C56" s="24"/>
      <c r="H56">
        <v>127983197.66049901</v>
      </c>
    </row>
    <row r="57" spans="2:8" x14ac:dyDescent="0.25">
      <c r="B57">
        <v>5592.8</v>
      </c>
      <c r="H57">
        <v>127983197.66049901</v>
      </c>
    </row>
    <row r="58" spans="2:8" x14ac:dyDescent="0.25">
      <c r="B58">
        <v>6635.9</v>
      </c>
      <c r="H58">
        <v>127983197.66049901</v>
      </c>
    </row>
    <row r="59" spans="2:8" x14ac:dyDescent="0.25">
      <c r="B59">
        <v>7517.5</v>
      </c>
      <c r="C59" s="24"/>
      <c r="H59">
        <v>127983197.66049901</v>
      </c>
    </row>
    <row r="60" spans="2:8" x14ac:dyDescent="0.25">
      <c r="B60">
        <v>100</v>
      </c>
      <c r="E60" s="24">
        <v>127945000</v>
      </c>
    </row>
    <row r="64" spans="2:8" x14ac:dyDescent="0.25">
      <c r="C64" s="24"/>
    </row>
    <row r="66" spans="3:3" x14ac:dyDescent="0.25">
      <c r="C66" s="24"/>
    </row>
    <row r="69" spans="3:3" x14ac:dyDescent="0.25">
      <c r="C69" s="24"/>
    </row>
    <row r="75" spans="3:3" x14ac:dyDescent="0.25">
      <c r="C75" s="24"/>
    </row>
    <row r="76" spans="3:3" x14ac:dyDescent="0.25">
      <c r="C76" s="24"/>
    </row>
    <row r="77" spans="3:3" x14ac:dyDescent="0.25">
      <c r="C77" s="24"/>
    </row>
    <row r="108" spans="9:9" x14ac:dyDescent="0.25">
      <c r="I108" s="24"/>
    </row>
  </sheetData>
  <phoneticPr fontId="1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3B7-4BF6-4EFB-AF62-20B61F8AD145}">
  <dimension ref="B2:H145"/>
  <sheetViews>
    <sheetView workbookViewId="0">
      <selection activeCell="B2" sqref="B2"/>
    </sheetView>
  </sheetViews>
  <sheetFormatPr baseColWidth="10" defaultRowHeight="15" x14ac:dyDescent="0.25"/>
  <cols>
    <col min="4" max="4" width="12" bestFit="1" customWidth="1"/>
  </cols>
  <sheetData>
    <row r="2" spans="2:6" ht="20.25" x14ac:dyDescent="0.25">
      <c r="B2" s="65" t="s">
        <v>765</v>
      </c>
    </row>
    <row r="4" spans="2:6" x14ac:dyDescent="0.25">
      <c r="B4" t="s">
        <v>559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1799.36052370071</v>
      </c>
      <c r="C5">
        <v>127415440.892968</v>
      </c>
    </row>
    <row r="6" spans="2:6" x14ac:dyDescent="0.25">
      <c r="B6">
        <v>3417.7</v>
      </c>
      <c r="C6">
        <v>127404676.23483001</v>
      </c>
    </row>
    <row r="7" spans="2:6" x14ac:dyDescent="0.25">
      <c r="B7">
        <v>5040.8999999999996</v>
      </c>
      <c r="C7">
        <v>127402225.23483001</v>
      </c>
    </row>
    <row r="8" spans="2:6" x14ac:dyDescent="0.25">
      <c r="B8">
        <v>6667.1</v>
      </c>
      <c r="C8">
        <v>127401780.886639</v>
      </c>
    </row>
    <row r="9" spans="2:6" x14ac:dyDescent="0.25">
      <c r="B9">
        <v>7126</v>
      </c>
      <c r="C9">
        <v>127401750.49757101</v>
      </c>
    </row>
    <row r="10" spans="2:6" x14ac:dyDescent="0.25">
      <c r="B10">
        <v>1799.36052370071</v>
      </c>
      <c r="D10">
        <v>127415440.892968</v>
      </c>
    </row>
    <row r="11" spans="2:6" x14ac:dyDescent="0.25">
      <c r="B11">
        <v>3639.7</v>
      </c>
      <c r="D11">
        <v>127404526.23483001</v>
      </c>
    </row>
    <row r="12" spans="2:6" x14ac:dyDescent="0.25">
      <c r="B12">
        <v>5277.5</v>
      </c>
      <c r="D12">
        <v>127402792.030587</v>
      </c>
    </row>
    <row r="13" spans="2:6" x14ac:dyDescent="0.25">
      <c r="B13">
        <v>6905.3</v>
      </c>
      <c r="D13">
        <v>127402561.581788</v>
      </c>
    </row>
    <row r="14" spans="2:6" x14ac:dyDescent="0.25">
      <c r="B14">
        <v>7126.5</v>
      </c>
      <c r="D14">
        <v>127402561.581811</v>
      </c>
    </row>
    <row r="15" spans="2:6" x14ac:dyDescent="0.25">
      <c r="B15">
        <v>1799.3605253696401</v>
      </c>
      <c r="E15">
        <v>127415440.892968</v>
      </c>
    </row>
    <row r="16" spans="2:6" x14ac:dyDescent="0.25">
      <c r="B16">
        <v>2075</v>
      </c>
      <c r="E16">
        <v>127411465.381643</v>
      </c>
    </row>
    <row r="17" spans="2:5" x14ac:dyDescent="0.25">
      <c r="B17">
        <v>2201.8000000000002</v>
      </c>
      <c r="E17">
        <v>127411248.21741299</v>
      </c>
    </row>
    <row r="18" spans="2:5" x14ac:dyDescent="0.25">
      <c r="B18">
        <v>2336.9</v>
      </c>
      <c r="E18">
        <v>127411038.181646</v>
      </c>
    </row>
    <row r="19" spans="2:5" x14ac:dyDescent="0.25">
      <c r="B19">
        <v>2479.1</v>
      </c>
      <c r="E19">
        <v>127410856.18165299</v>
      </c>
    </row>
    <row r="20" spans="2:5" x14ac:dyDescent="0.25">
      <c r="B20">
        <v>2599.9</v>
      </c>
    </row>
    <row r="21" spans="2:5" x14ac:dyDescent="0.25">
      <c r="B21">
        <v>2751.4</v>
      </c>
      <c r="E21">
        <v>127410856.18165401</v>
      </c>
    </row>
    <row r="22" spans="2:5" x14ac:dyDescent="0.25">
      <c r="B22">
        <v>2944.1</v>
      </c>
      <c r="E22">
        <v>127410856.181647</v>
      </c>
    </row>
    <row r="23" spans="2:5" x14ac:dyDescent="0.25">
      <c r="B23">
        <v>3078.6</v>
      </c>
      <c r="E23">
        <v>127410856.181638</v>
      </c>
    </row>
    <row r="24" spans="2:5" x14ac:dyDescent="0.25">
      <c r="B24">
        <v>3350.5</v>
      </c>
    </row>
    <row r="25" spans="2:5" x14ac:dyDescent="0.25">
      <c r="B25">
        <v>3471.7</v>
      </c>
    </row>
    <row r="26" spans="2:5" x14ac:dyDescent="0.25">
      <c r="B26">
        <v>3612.9</v>
      </c>
      <c r="E26">
        <v>127410856.181651</v>
      </c>
    </row>
    <row r="27" spans="2:5" x14ac:dyDescent="0.25">
      <c r="B27">
        <v>3793.9</v>
      </c>
      <c r="E27">
        <v>127410856.181647</v>
      </c>
    </row>
    <row r="28" spans="2:5" x14ac:dyDescent="0.25">
      <c r="B28">
        <v>3915.2</v>
      </c>
    </row>
    <row r="29" spans="2:5" x14ac:dyDescent="0.25">
      <c r="B29">
        <v>4050.7</v>
      </c>
      <c r="E29">
        <v>127410856.181648</v>
      </c>
    </row>
    <row r="30" spans="2:5" x14ac:dyDescent="0.25">
      <c r="B30">
        <v>4187.8</v>
      </c>
      <c r="E30">
        <v>127410856.181639</v>
      </c>
    </row>
    <row r="31" spans="2:5" x14ac:dyDescent="0.25">
      <c r="B31">
        <v>4326</v>
      </c>
      <c r="E31">
        <v>127410856.181646</v>
      </c>
    </row>
    <row r="32" spans="2:5" x14ac:dyDescent="0.25">
      <c r="B32">
        <v>4447.7</v>
      </c>
    </row>
    <row r="33" spans="2:7" x14ac:dyDescent="0.25">
      <c r="B33">
        <v>4582.8999999999996</v>
      </c>
      <c r="E33">
        <v>127410186.181642</v>
      </c>
    </row>
    <row r="34" spans="2:7" x14ac:dyDescent="0.25">
      <c r="B34">
        <v>4718.8</v>
      </c>
      <c r="E34">
        <v>127410186.18164299</v>
      </c>
    </row>
    <row r="35" spans="2:7" x14ac:dyDescent="0.25">
      <c r="B35">
        <v>5002</v>
      </c>
      <c r="E35">
        <v>127410186.18164299</v>
      </c>
    </row>
    <row r="36" spans="2:7" x14ac:dyDescent="0.25">
      <c r="B36">
        <v>5283.7</v>
      </c>
      <c r="E36">
        <v>127410186.18163501</v>
      </c>
    </row>
    <row r="37" spans="2:7" x14ac:dyDescent="0.25">
      <c r="B37">
        <v>5422.1</v>
      </c>
      <c r="E37">
        <v>127410120.54771399</v>
      </c>
    </row>
    <row r="38" spans="2:7" x14ac:dyDescent="0.25">
      <c r="B38">
        <v>5543.9</v>
      </c>
    </row>
    <row r="39" spans="2:7" x14ac:dyDescent="0.25">
      <c r="B39">
        <v>5682</v>
      </c>
      <c r="E39">
        <v>127410108.34772199</v>
      </c>
    </row>
    <row r="40" spans="2:7" x14ac:dyDescent="0.25">
      <c r="B40">
        <v>5821.2</v>
      </c>
      <c r="E40">
        <v>127410044.347727</v>
      </c>
    </row>
    <row r="41" spans="2:7" x14ac:dyDescent="0.25">
      <c r="B41">
        <v>6104.4</v>
      </c>
      <c r="E41">
        <v>127410044.347721</v>
      </c>
    </row>
    <row r="42" spans="2:7" x14ac:dyDescent="0.25">
      <c r="B42">
        <v>6232.8</v>
      </c>
    </row>
    <row r="43" spans="2:7" x14ac:dyDescent="0.25">
      <c r="B43">
        <v>6354.9</v>
      </c>
    </row>
    <row r="44" spans="2:7" x14ac:dyDescent="0.25">
      <c r="B44">
        <v>6479.8</v>
      </c>
    </row>
    <row r="45" spans="2:7" x14ac:dyDescent="0.25">
      <c r="B45">
        <v>6605.8</v>
      </c>
    </row>
    <row r="46" spans="2:7" x14ac:dyDescent="0.25">
      <c r="B46">
        <v>6916.5</v>
      </c>
    </row>
    <row r="47" spans="2:7" x14ac:dyDescent="0.25">
      <c r="B47">
        <v>7027.5</v>
      </c>
    </row>
    <row r="48" spans="2:7" x14ac:dyDescent="0.25">
      <c r="B48">
        <v>1799.36052370071</v>
      </c>
      <c r="G48">
        <v>127415440.892968</v>
      </c>
    </row>
    <row r="49" spans="2:8" x14ac:dyDescent="0.25">
      <c r="B49">
        <v>2434.9</v>
      </c>
      <c r="G49">
        <v>127412336.23483001</v>
      </c>
    </row>
    <row r="50" spans="2:8" x14ac:dyDescent="0.25">
      <c r="B50">
        <v>3286.7</v>
      </c>
      <c r="G50">
        <v>127411825.234828</v>
      </c>
    </row>
    <row r="51" spans="2:8" x14ac:dyDescent="0.25">
      <c r="B51">
        <v>4287.8999999999996</v>
      </c>
      <c r="G51">
        <v>127411825.234851</v>
      </c>
    </row>
    <row r="52" spans="2:8" x14ac:dyDescent="0.25">
      <c r="B52">
        <v>5331.1</v>
      </c>
      <c r="G52">
        <v>127411825.234851</v>
      </c>
    </row>
    <row r="53" spans="2:8" x14ac:dyDescent="0.25">
      <c r="B53">
        <v>6149.7</v>
      </c>
      <c r="G53">
        <v>127411825.234851</v>
      </c>
    </row>
    <row r="54" spans="2:8" x14ac:dyDescent="0.25">
      <c r="B54">
        <v>7048.6</v>
      </c>
      <c r="G54">
        <v>127411825.234851</v>
      </c>
    </row>
    <row r="55" spans="2:8" x14ac:dyDescent="0.25">
      <c r="B55">
        <v>1799.36052370071</v>
      </c>
      <c r="H55">
        <v>127415440.892968</v>
      </c>
    </row>
    <row r="56" spans="2:8" x14ac:dyDescent="0.25">
      <c r="B56">
        <v>2715</v>
      </c>
      <c r="H56">
        <v>127412336.23483001</v>
      </c>
    </row>
    <row r="57" spans="2:8" x14ac:dyDescent="0.25">
      <c r="B57">
        <v>3410.9</v>
      </c>
      <c r="H57">
        <v>127411825.23483001</v>
      </c>
    </row>
    <row r="58" spans="2:8" x14ac:dyDescent="0.25">
      <c r="B58">
        <v>4216.2</v>
      </c>
      <c r="H58">
        <v>127411825.234851</v>
      </c>
    </row>
    <row r="59" spans="2:8" x14ac:dyDescent="0.25">
      <c r="B59">
        <v>4992.8</v>
      </c>
      <c r="H59">
        <v>127411825.234851</v>
      </c>
    </row>
    <row r="60" spans="2:8" x14ac:dyDescent="0.25">
      <c r="B60">
        <v>5868.3</v>
      </c>
      <c r="H60">
        <v>127411825.234851</v>
      </c>
    </row>
    <row r="61" spans="2:8" x14ac:dyDescent="0.25">
      <c r="B61">
        <v>6721.8</v>
      </c>
      <c r="H61">
        <v>127411825.234851</v>
      </c>
    </row>
    <row r="62" spans="2:8" x14ac:dyDescent="0.25">
      <c r="B62">
        <v>7204.1</v>
      </c>
      <c r="H62">
        <v>127411825.234851</v>
      </c>
    </row>
    <row r="84" spans="7:7" x14ac:dyDescent="0.25">
      <c r="G84" s="24"/>
    </row>
    <row r="88" spans="7:7" x14ac:dyDescent="0.25">
      <c r="G88" s="24"/>
    </row>
    <row r="89" spans="7:7" x14ac:dyDescent="0.25">
      <c r="G89" s="24"/>
    </row>
    <row r="92" spans="7:7" x14ac:dyDescent="0.25">
      <c r="G92" s="24"/>
    </row>
    <row r="96" spans="7:7" x14ac:dyDescent="0.25">
      <c r="G96" s="24"/>
    </row>
    <row r="102" spans="7:7" x14ac:dyDescent="0.25">
      <c r="G102" s="24"/>
    </row>
    <row r="106" spans="7:7" x14ac:dyDescent="0.25">
      <c r="G106" s="24"/>
    </row>
    <row r="107" spans="7:7" x14ac:dyDescent="0.25">
      <c r="G107" s="24"/>
    </row>
    <row r="108" spans="7:7" x14ac:dyDescent="0.25">
      <c r="G108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7" spans="3:3" x14ac:dyDescent="0.25">
      <c r="C117" s="24"/>
    </row>
    <row r="119" spans="3:3" x14ac:dyDescent="0.25">
      <c r="C119" s="24"/>
    </row>
    <row r="121" spans="3:3" x14ac:dyDescent="0.25">
      <c r="C121" s="24"/>
    </row>
    <row r="125" spans="3:3" x14ac:dyDescent="0.25">
      <c r="C125" s="24"/>
    </row>
    <row r="128" spans="3:3" x14ac:dyDescent="0.25">
      <c r="C128" s="24"/>
    </row>
    <row r="131" spans="3:3" x14ac:dyDescent="0.25">
      <c r="C131" s="24"/>
    </row>
    <row r="136" spans="3:3" x14ac:dyDescent="0.25">
      <c r="C136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4" spans="3:3" x14ac:dyDescent="0.25">
      <c r="C144" s="24"/>
    </row>
    <row r="145" spans="3:3" x14ac:dyDescent="0.25">
      <c r="C145" s="2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8EF9-888E-4E58-A53E-D084E67736C7}">
  <dimension ref="A1:F240"/>
  <sheetViews>
    <sheetView zoomScale="115" zoomScaleNormal="115" workbookViewId="0">
      <selection activeCell="B2" sqref="B2"/>
    </sheetView>
  </sheetViews>
  <sheetFormatPr baseColWidth="10" defaultRowHeight="15" x14ac:dyDescent="0.25"/>
  <sheetData>
    <row r="1" spans="1:6" x14ac:dyDescent="0.25">
      <c r="A1" s="5" t="s">
        <v>560</v>
      </c>
      <c r="B1" t="s">
        <v>560</v>
      </c>
      <c r="C1" t="s">
        <v>560</v>
      </c>
    </row>
    <row r="2" spans="1:6" ht="20.25" x14ac:dyDescent="0.25">
      <c r="A2" s="5" t="s">
        <v>560</v>
      </c>
      <c r="B2" s="65" t="s">
        <v>765</v>
      </c>
      <c r="C2" t="s">
        <v>560</v>
      </c>
    </row>
    <row r="3" spans="1:6" x14ac:dyDescent="0.25">
      <c r="A3" s="5" t="s">
        <v>560</v>
      </c>
      <c r="B3" t="s">
        <v>560</v>
      </c>
      <c r="C3" t="s">
        <v>560</v>
      </c>
    </row>
    <row r="4" spans="1:6" x14ac:dyDescent="0.25">
      <c r="A4" s="5" t="s">
        <v>560</v>
      </c>
      <c r="B4" t="s">
        <v>560</v>
      </c>
      <c r="C4" t="s">
        <v>559</v>
      </c>
      <c r="D4" t="s">
        <v>519</v>
      </c>
      <c r="E4" t="s">
        <v>557</v>
      </c>
      <c r="F4" t="s">
        <v>565</v>
      </c>
    </row>
    <row r="5" spans="1:6" x14ac:dyDescent="0.25">
      <c r="A5" s="5" t="s">
        <v>560</v>
      </c>
      <c r="B5" t="s">
        <v>560</v>
      </c>
      <c r="C5">
        <v>1793.01084160804</v>
      </c>
      <c r="D5">
        <v>130698780.45409299</v>
      </c>
    </row>
    <row r="6" spans="1:6" x14ac:dyDescent="0.25">
      <c r="A6" s="5" t="s">
        <v>560</v>
      </c>
      <c r="B6" t="s">
        <v>560</v>
      </c>
      <c r="C6">
        <v>3404.7</v>
      </c>
      <c r="D6">
        <v>130692773.586732</v>
      </c>
    </row>
    <row r="7" spans="1:6" x14ac:dyDescent="0.25">
      <c r="A7" s="5" t="s">
        <v>560</v>
      </c>
      <c r="B7" t="s">
        <v>560</v>
      </c>
      <c r="C7">
        <v>5022.8</v>
      </c>
      <c r="D7">
        <v>130692024.73793299</v>
      </c>
    </row>
    <row r="8" spans="1:6" x14ac:dyDescent="0.25">
      <c r="A8" s="5" t="s">
        <v>560</v>
      </c>
      <c r="B8" t="s">
        <v>560</v>
      </c>
      <c r="C8">
        <v>6642.6</v>
      </c>
      <c r="D8">
        <v>130692016.49755201</v>
      </c>
    </row>
    <row r="9" spans="1:6" x14ac:dyDescent="0.25">
      <c r="A9" s="5" t="s">
        <v>560</v>
      </c>
      <c r="B9" t="s">
        <v>560</v>
      </c>
      <c r="C9">
        <v>7120.4</v>
      </c>
      <c r="D9">
        <v>130692016.49755201</v>
      </c>
    </row>
    <row r="10" spans="1:6" x14ac:dyDescent="0.25">
      <c r="A10" s="5" t="s">
        <v>560</v>
      </c>
      <c r="C10">
        <v>1793.01084160804</v>
      </c>
      <c r="E10">
        <v>130698780.45409299</v>
      </c>
    </row>
    <row r="11" spans="1:6" x14ac:dyDescent="0.25">
      <c r="A11" s="5" t="s">
        <v>560</v>
      </c>
      <c r="C11">
        <v>3481.2</v>
      </c>
      <c r="E11">
        <v>130691644.53896999</v>
      </c>
    </row>
    <row r="12" spans="1:6" x14ac:dyDescent="0.25">
      <c r="A12" s="5" t="s">
        <v>560</v>
      </c>
      <c r="C12">
        <v>5110.6000000000004</v>
      </c>
      <c r="E12">
        <v>130691133.53897201</v>
      </c>
    </row>
    <row r="13" spans="1:6" x14ac:dyDescent="0.25">
      <c r="A13" s="5" t="s">
        <v>560</v>
      </c>
      <c r="C13">
        <v>6736.2</v>
      </c>
      <c r="E13">
        <v>130691133.538992</v>
      </c>
    </row>
    <row r="14" spans="1:6" x14ac:dyDescent="0.25">
      <c r="A14" s="5" t="s">
        <v>560</v>
      </c>
      <c r="C14">
        <v>7123.8</v>
      </c>
      <c r="E14">
        <v>130691133.538992</v>
      </c>
    </row>
    <row r="15" spans="1:6" x14ac:dyDescent="0.25">
      <c r="A15" s="5" t="s">
        <v>560</v>
      </c>
      <c r="B15" t="s">
        <v>560</v>
      </c>
      <c r="C15">
        <v>1793.01084518432</v>
      </c>
      <c r="F15">
        <v>130698780.45409299</v>
      </c>
    </row>
    <row r="16" spans="1:6" x14ac:dyDescent="0.25">
      <c r="A16" s="5" t="s">
        <v>560</v>
      </c>
      <c r="B16" t="s">
        <v>560</v>
      </c>
      <c r="C16">
        <v>2063.1</v>
      </c>
      <c r="F16">
        <v>130696752.89737301</v>
      </c>
    </row>
    <row r="17" spans="1:6" x14ac:dyDescent="0.25">
      <c r="A17" s="5" t="s">
        <v>560</v>
      </c>
      <c r="B17" t="s">
        <v>560</v>
      </c>
      <c r="C17">
        <v>2245.1</v>
      </c>
      <c r="F17">
        <v>130695883.41739</v>
      </c>
    </row>
    <row r="18" spans="1:6" x14ac:dyDescent="0.25">
      <c r="A18" s="5" t="s">
        <v>560</v>
      </c>
      <c r="B18" t="s">
        <v>560</v>
      </c>
      <c r="C18">
        <v>2384.6</v>
      </c>
      <c r="F18">
        <v>130695883.417377</v>
      </c>
    </row>
    <row r="19" spans="1:6" x14ac:dyDescent="0.25">
      <c r="A19" s="5" t="s">
        <v>560</v>
      </c>
      <c r="B19" t="s">
        <v>560</v>
      </c>
      <c r="C19">
        <v>2518</v>
      </c>
      <c r="F19">
        <v>130695883.417386</v>
      </c>
    </row>
    <row r="20" spans="1:6" x14ac:dyDescent="0.25">
      <c r="A20" s="5" t="s">
        <v>560</v>
      </c>
      <c r="B20" t="s">
        <v>560</v>
      </c>
      <c r="C20">
        <v>2663.5</v>
      </c>
      <c r="F20">
        <v>130695390.190698</v>
      </c>
    </row>
    <row r="21" spans="1:6" x14ac:dyDescent="0.25">
      <c r="A21" s="5" t="s">
        <v>560</v>
      </c>
      <c r="B21" t="s">
        <v>560</v>
      </c>
      <c r="C21">
        <v>2800.5</v>
      </c>
      <c r="F21">
        <v>130695101.54706199</v>
      </c>
    </row>
    <row r="22" spans="1:6" x14ac:dyDescent="0.25">
      <c r="A22" s="5" t="s">
        <v>560</v>
      </c>
      <c r="B22" t="s">
        <v>560</v>
      </c>
      <c r="C22">
        <v>3085.7</v>
      </c>
      <c r="F22">
        <v>130694457.91191</v>
      </c>
    </row>
    <row r="23" spans="1:6" x14ac:dyDescent="0.25">
      <c r="A23" s="5" t="s">
        <v>560</v>
      </c>
      <c r="B23" t="s">
        <v>560</v>
      </c>
      <c r="C23">
        <v>3224.6</v>
      </c>
      <c r="F23">
        <v>130694194.11189701</v>
      </c>
    </row>
    <row r="24" spans="1:6" x14ac:dyDescent="0.25">
      <c r="A24" s="5" t="s">
        <v>560</v>
      </c>
      <c r="B24" t="s">
        <v>560</v>
      </c>
      <c r="C24">
        <v>3407.8</v>
      </c>
      <c r="F24">
        <v>130693861.312387</v>
      </c>
    </row>
    <row r="25" spans="1:6" x14ac:dyDescent="0.25">
      <c r="A25" s="5" t="s">
        <v>560</v>
      </c>
      <c r="B25" t="s">
        <v>560</v>
      </c>
      <c r="C25">
        <v>3530.4</v>
      </c>
      <c r="E25" s="24"/>
    </row>
    <row r="26" spans="1:6" x14ac:dyDescent="0.25">
      <c r="A26" s="5" t="s">
        <v>560</v>
      </c>
      <c r="B26" t="s">
        <v>560</v>
      </c>
      <c r="C26">
        <v>3793.7</v>
      </c>
      <c r="F26">
        <v>130693861.312389</v>
      </c>
    </row>
    <row r="27" spans="1:6" x14ac:dyDescent="0.25">
      <c r="A27" s="5" t="s">
        <v>560</v>
      </c>
      <c r="B27" t="s">
        <v>560</v>
      </c>
      <c r="C27">
        <v>3937.7</v>
      </c>
      <c r="F27">
        <v>130693810.253659</v>
      </c>
    </row>
    <row r="28" spans="1:6" x14ac:dyDescent="0.25">
      <c r="A28" s="5" t="s">
        <v>560</v>
      </c>
      <c r="B28" t="s">
        <v>560</v>
      </c>
      <c r="C28">
        <v>4063.9</v>
      </c>
      <c r="E28" s="24"/>
    </row>
    <row r="29" spans="1:6" x14ac:dyDescent="0.25">
      <c r="A29" s="5" t="s">
        <v>560</v>
      </c>
      <c r="B29" t="s">
        <v>560</v>
      </c>
      <c r="C29">
        <v>4204.8</v>
      </c>
      <c r="F29">
        <v>130693810.25366201</v>
      </c>
    </row>
    <row r="30" spans="1:6" x14ac:dyDescent="0.25">
      <c r="A30" s="5" t="s">
        <v>560</v>
      </c>
      <c r="B30" t="s">
        <v>560</v>
      </c>
      <c r="C30">
        <v>4346.6000000000004</v>
      </c>
      <c r="F30">
        <v>130693810.253663</v>
      </c>
    </row>
    <row r="31" spans="1:6" x14ac:dyDescent="0.25">
      <c r="A31" s="5" t="s">
        <v>560</v>
      </c>
      <c r="B31" t="s">
        <v>560</v>
      </c>
      <c r="C31">
        <v>4470.7</v>
      </c>
      <c r="E31" s="24"/>
    </row>
    <row r="32" spans="1:6" x14ac:dyDescent="0.25">
      <c r="A32" s="5" t="s">
        <v>560</v>
      </c>
      <c r="B32" t="s">
        <v>560</v>
      </c>
      <c r="C32">
        <v>4609.1000000000004</v>
      </c>
      <c r="F32">
        <v>130693810.253659</v>
      </c>
    </row>
    <row r="33" spans="1:6" x14ac:dyDescent="0.25">
      <c r="A33" s="5" t="s">
        <v>560</v>
      </c>
      <c r="B33" t="s">
        <v>560</v>
      </c>
      <c r="C33">
        <v>4750.8999999999996</v>
      </c>
      <c r="F33">
        <v>130693810.253664</v>
      </c>
    </row>
    <row r="34" spans="1:6" x14ac:dyDescent="0.25">
      <c r="A34" s="5" t="s">
        <v>560</v>
      </c>
      <c r="B34" t="s">
        <v>560</v>
      </c>
      <c r="C34">
        <v>4892.8999999999996</v>
      </c>
      <c r="F34">
        <v>130693810.253656</v>
      </c>
    </row>
    <row r="35" spans="1:6" x14ac:dyDescent="0.25">
      <c r="A35" s="5" t="s">
        <v>560</v>
      </c>
      <c r="B35" t="s">
        <v>560</v>
      </c>
      <c r="C35">
        <v>5028.8</v>
      </c>
      <c r="F35">
        <v>130693810.253657</v>
      </c>
    </row>
    <row r="36" spans="1:6" x14ac:dyDescent="0.25">
      <c r="A36" s="5" t="s">
        <v>560</v>
      </c>
      <c r="B36" t="s">
        <v>560</v>
      </c>
      <c r="C36">
        <v>5166.3999999999996</v>
      </c>
      <c r="F36">
        <v>130693810.25365201</v>
      </c>
    </row>
    <row r="37" spans="1:6" x14ac:dyDescent="0.25">
      <c r="A37" s="5" t="s">
        <v>560</v>
      </c>
      <c r="B37" t="s">
        <v>560</v>
      </c>
      <c r="C37">
        <v>5292.4</v>
      </c>
      <c r="E37" s="24"/>
    </row>
    <row r="38" spans="1:6" x14ac:dyDescent="0.25">
      <c r="A38" s="5" t="s">
        <v>560</v>
      </c>
      <c r="B38" t="s">
        <v>560</v>
      </c>
      <c r="C38">
        <v>5420.4</v>
      </c>
      <c r="E38" s="24"/>
    </row>
    <row r="39" spans="1:6" x14ac:dyDescent="0.25">
      <c r="A39" s="5" t="s">
        <v>560</v>
      </c>
      <c r="B39" t="s">
        <v>560</v>
      </c>
      <c r="C39">
        <v>5559</v>
      </c>
      <c r="E39" s="24"/>
    </row>
    <row r="40" spans="1:6" x14ac:dyDescent="0.25">
      <c r="A40" s="5" t="s">
        <v>560</v>
      </c>
      <c r="B40" t="s">
        <v>560</v>
      </c>
      <c r="C40">
        <v>5847.5</v>
      </c>
      <c r="F40">
        <v>130693124.773186</v>
      </c>
    </row>
    <row r="41" spans="1:6" x14ac:dyDescent="0.25">
      <c r="A41" s="5" t="s">
        <v>560</v>
      </c>
      <c r="B41" t="s">
        <v>560</v>
      </c>
      <c r="C41">
        <v>5972.6</v>
      </c>
      <c r="E41" s="24"/>
    </row>
    <row r="42" spans="1:6" x14ac:dyDescent="0.25">
      <c r="A42" s="5" t="s">
        <v>560</v>
      </c>
      <c r="B42" t="s">
        <v>560</v>
      </c>
      <c r="C42">
        <v>6098.6</v>
      </c>
      <c r="E42" s="24"/>
    </row>
    <row r="43" spans="1:6" x14ac:dyDescent="0.25">
      <c r="A43" s="5" t="s">
        <v>560</v>
      </c>
      <c r="B43" t="s">
        <v>560</v>
      </c>
      <c r="C43">
        <v>6236.8</v>
      </c>
      <c r="F43">
        <v>130693124.77318899</v>
      </c>
    </row>
    <row r="44" spans="1:6" x14ac:dyDescent="0.25">
      <c r="A44" s="5" t="s">
        <v>560</v>
      </c>
      <c r="B44" t="s">
        <v>560</v>
      </c>
      <c r="C44">
        <v>6363.9</v>
      </c>
      <c r="E44" s="24"/>
    </row>
    <row r="45" spans="1:6" x14ac:dyDescent="0.25">
      <c r="A45" s="5" t="s">
        <v>560</v>
      </c>
      <c r="B45" t="s">
        <v>560</v>
      </c>
      <c r="C45">
        <v>6494.7</v>
      </c>
      <c r="E45" s="24"/>
    </row>
    <row r="46" spans="1:6" x14ac:dyDescent="0.25">
      <c r="A46" s="5" t="s">
        <v>560</v>
      </c>
      <c r="B46" t="s">
        <v>560</v>
      </c>
      <c r="C46">
        <v>6803.5</v>
      </c>
      <c r="E46" s="24"/>
    </row>
    <row r="47" spans="1:6" x14ac:dyDescent="0.25">
      <c r="A47" s="5" t="s">
        <v>560</v>
      </c>
      <c r="B47" t="s">
        <v>560</v>
      </c>
      <c r="C47">
        <v>6919.4</v>
      </c>
      <c r="E47" s="24"/>
    </row>
    <row r="48" spans="1:6" x14ac:dyDescent="0.25">
      <c r="A48" s="5" t="s">
        <v>560</v>
      </c>
      <c r="B48" t="s">
        <v>560</v>
      </c>
      <c r="C48">
        <v>7046.8</v>
      </c>
      <c r="E48" s="24"/>
    </row>
    <row r="49" spans="1:2" x14ac:dyDescent="0.25">
      <c r="A49" s="5" t="s">
        <v>560</v>
      </c>
      <c r="B49" t="s">
        <v>560</v>
      </c>
    </row>
    <row r="50" spans="1:2" x14ac:dyDescent="0.25">
      <c r="A50" s="5" t="s">
        <v>560</v>
      </c>
      <c r="B50" t="s">
        <v>560</v>
      </c>
    </row>
    <row r="51" spans="1:2" x14ac:dyDescent="0.25">
      <c r="A51" s="5" t="s">
        <v>560</v>
      </c>
      <c r="B51" t="s">
        <v>560</v>
      </c>
    </row>
    <row r="52" spans="1:2" x14ac:dyDescent="0.25">
      <c r="A52" s="5" t="s">
        <v>560</v>
      </c>
      <c r="B52" t="s">
        <v>560</v>
      </c>
    </row>
    <row r="53" spans="1:2" x14ac:dyDescent="0.25">
      <c r="A53" s="5" t="s">
        <v>560</v>
      </c>
      <c r="B53" t="s">
        <v>560</v>
      </c>
    </row>
    <row r="54" spans="1:2" x14ac:dyDescent="0.25">
      <c r="A54" s="5" t="s">
        <v>560</v>
      </c>
      <c r="B54" t="s">
        <v>560</v>
      </c>
    </row>
    <row r="55" spans="1:2" x14ac:dyDescent="0.25">
      <c r="A55" s="5" t="s">
        <v>560</v>
      </c>
      <c r="B55" t="s">
        <v>560</v>
      </c>
    </row>
    <row r="56" spans="1:2" x14ac:dyDescent="0.25">
      <c r="A56" s="5" t="s">
        <v>560</v>
      </c>
      <c r="B56" t="s">
        <v>560</v>
      </c>
    </row>
    <row r="57" spans="1:2" x14ac:dyDescent="0.25">
      <c r="A57" s="5" t="s">
        <v>560</v>
      </c>
      <c r="B57" t="s">
        <v>560</v>
      </c>
    </row>
    <row r="58" spans="1:2" x14ac:dyDescent="0.25">
      <c r="A58" s="5" t="s">
        <v>560</v>
      </c>
      <c r="B58" t="s">
        <v>560</v>
      </c>
    </row>
    <row r="59" spans="1:2" x14ac:dyDescent="0.25">
      <c r="A59" s="5" t="s">
        <v>560</v>
      </c>
      <c r="B59" t="s">
        <v>560</v>
      </c>
    </row>
    <row r="60" spans="1:2" x14ac:dyDescent="0.25">
      <c r="A60" s="5" t="s">
        <v>560</v>
      </c>
      <c r="B60" t="s">
        <v>560</v>
      </c>
    </row>
    <row r="61" spans="1:2" x14ac:dyDescent="0.25">
      <c r="A61" s="5" t="s">
        <v>560</v>
      </c>
      <c r="B61" t="s">
        <v>560</v>
      </c>
    </row>
    <row r="62" spans="1:2" x14ac:dyDescent="0.25">
      <c r="A62" s="5" t="s">
        <v>560</v>
      </c>
      <c r="B62" t="s">
        <v>560</v>
      </c>
    </row>
    <row r="63" spans="1:2" x14ac:dyDescent="0.25">
      <c r="A63" s="5" t="s">
        <v>560</v>
      </c>
      <c r="B63" t="s">
        <v>560</v>
      </c>
    </row>
    <row r="64" spans="1:2" x14ac:dyDescent="0.25">
      <c r="A64" s="5" t="s">
        <v>560</v>
      </c>
      <c r="B64" t="s">
        <v>560</v>
      </c>
    </row>
    <row r="65" spans="1:3" x14ac:dyDescent="0.25">
      <c r="A65" s="5" t="s">
        <v>560</v>
      </c>
      <c r="B65" t="s">
        <v>560</v>
      </c>
    </row>
    <row r="66" spans="1:3" x14ac:dyDescent="0.25">
      <c r="A66" s="5" t="s">
        <v>560</v>
      </c>
      <c r="B66" t="s">
        <v>560</v>
      </c>
    </row>
    <row r="67" spans="1:3" x14ac:dyDescent="0.25">
      <c r="A67" s="5" t="s">
        <v>560</v>
      </c>
      <c r="B67" t="s">
        <v>560</v>
      </c>
    </row>
    <row r="68" spans="1:3" x14ac:dyDescent="0.25">
      <c r="A68" s="5" t="s">
        <v>560</v>
      </c>
      <c r="B68" t="s">
        <v>560</v>
      </c>
    </row>
    <row r="69" spans="1:3" x14ac:dyDescent="0.25">
      <c r="A69" s="5" t="s">
        <v>560</v>
      </c>
      <c r="B69" t="s">
        <v>560</v>
      </c>
    </row>
    <row r="70" spans="1:3" x14ac:dyDescent="0.25">
      <c r="A70" s="5" t="s">
        <v>560</v>
      </c>
      <c r="B70" t="s">
        <v>560</v>
      </c>
      <c r="C70" t="s">
        <v>560</v>
      </c>
    </row>
    <row r="71" spans="1:3" x14ac:dyDescent="0.25">
      <c r="A71" s="5" t="s">
        <v>560</v>
      </c>
      <c r="B71" t="s">
        <v>560</v>
      </c>
      <c r="C71" t="s">
        <v>560</v>
      </c>
    </row>
    <row r="72" spans="1:3" x14ac:dyDescent="0.25">
      <c r="A72" s="5" t="s">
        <v>560</v>
      </c>
      <c r="B72" t="s">
        <v>560</v>
      </c>
      <c r="C72" t="s">
        <v>560</v>
      </c>
    </row>
    <row r="73" spans="1:3" x14ac:dyDescent="0.25">
      <c r="A73" s="5" t="s">
        <v>560</v>
      </c>
      <c r="B73" t="s">
        <v>560</v>
      </c>
      <c r="C73" t="s">
        <v>560</v>
      </c>
    </row>
    <row r="74" spans="1:3" x14ac:dyDescent="0.25">
      <c r="A74" s="5" t="s">
        <v>560</v>
      </c>
      <c r="B74" t="s">
        <v>560</v>
      </c>
      <c r="C74" t="s">
        <v>560</v>
      </c>
    </row>
    <row r="75" spans="1:3" x14ac:dyDescent="0.25">
      <c r="A75" s="5" t="s">
        <v>560</v>
      </c>
      <c r="B75" t="s">
        <v>560</v>
      </c>
      <c r="C75" t="s">
        <v>560</v>
      </c>
    </row>
    <row r="76" spans="1:3" x14ac:dyDescent="0.25">
      <c r="A76" s="5" t="s">
        <v>560</v>
      </c>
      <c r="B76" t="s">
        <v>560</v>
      </c>
      <c r="C76" t="s">
        <v>560</v>
      </c>
    </row>
    <row r="77" spans="1:3" x14ac:dyDescent="0.25">
      <c r="A77" s="5" t="s">
        <v>560</v>
      </c>
      <c r="B77" t="s">
        <v>560</v>
      </c>
      <c r="C77" t="s">
        <v>560</v>
      </c>
    </row>
    <row r="78" spans="1:3" x14ac:dyDescent="0.25">
      <c r="A78" s="5" t="s">
        <v>560</v>
      </c>
      <c r="B78" t="s">
        <v>560</v>
      </c>
      <c r="C78" t="s">
        <v>560</v>
      </c>
    </row>
    <row r="79" spans="1:3" x14ac:dyDescent="0.25">
      <c r="A79" s="5" t="s">
        <v>560</v>
      </c>
      <c r="B79" t="s">
        <v>560</v>
      </c>
      <c r="C79" t="s">
        <v>560</v>
      </c>
    </row>
    <row r="80" spans="1:3" x14ac:dyDescent="0.25">
      <c r="A80" s="5" t="s">
        <v>560</v>
      </c>
      <c r="B80" t="s">
        <v>560</v>
      </c>
      <c r="C80" t="s">
        <v>560</v>
      </c>
    </row>
    <row r="81" spans="1:3" x14ac:dyDescent="0.25">
      <c r="A81" s="5" t="s">
        <v>560</v>
      </c>
      <c r="B81" t="s">
        <v>560</v>
      </c>
      <c r="C81" t="s">
        <v>560</v>
      </c>
    </row>
    <row r="82" spans="1:3" x14ac:dyDescent="0.25">
      <c r="A82" s="5" t="s">
        <v>560</v>
      </c>
      <c r="B82" t="s">
        <v>560</v>
      </c>
      <c r="C82" t="s">
        <v>560</v>
      </c>
    </row>
    <row r="83" spans="1:3" x14ac:dyDescent="0.25">
      <c r="A83" s="5" t="s">
        <v>560</v>
      </c>
      <c r="B83" t="s">
        <v>560</v>
      </c>
      <c r="C83" t="s">
        <v>560</v>
      </c>
    </row>
    <row r="84" spans="1:3" x14ac:dyDescent="0.25">
      <c r="A84" s="5" t="s">
        <v>560</v>
      </c>
      <c r="B84" t="s">
        <v>560</v>
      </c>
      <c r="C84" t="s">
        <v>560</v>
      </c>
    </row>
    <row r="85" spans="1:3" x14ac:dyDescent="0.25">
      <c r="A85" s="5" t="s">
        <v>560</v>
      </c>
      <c r="B85" t="s">
        <v>560</v>
      </c>
      <c r="C85" t="s">
        <v>560</v>
      </c>
    </row>
    <row r="86" spans="1:3" x14ac:dyDescent="0.25">
      <c r="A86" s="5" t="s">
        <v>560</v>
      </c>
      <c r="B86" t="s">
        <v>560</v>
      </c>
      <c r="C86" t="s">
        <v>560</v>
      </c>
    </row>
    <row r="87" spans="1:3" x14ac:dyDescent="0.25">
      <c r="A87" s="5" t="s">
        <v>560</v>
      </c>
      <c r="B87" t="s">
        <v>560</v>
      </c>
      <c r="C87" t="s">
        <v>560</v>
      </c>
    </row>
    <row r="88" spans="1:3" x14ac:dyDescent="0.25">
      <c r="A88" s="5" t="s">
        <v>560</v>
      </c>
      <c r="B88" t="s">
        <v>560</v>
      </c>
      <c r="C88" t="s">
        <v>560</v>
      </c>
    </row>
    <row r="89" spans="1:3" x14ac:dyDescent="0.25">
      <c r="A89" s="5" t="s">
        <v>560</v>
      </c>
      <c r="B89" t="s">
        <v>560</v>
      </c>
      <c r="C89" t="s">
        <v>560</v>
      </c>
    </row>
    <row r="90" spans="1:3" x14ac:dyDescent="0.25">
      <c r="A90" s="5" t="s">
        <v>560</v>
      </c>
      <c r="B90" t="s">
        <v>560</v>
      </c>
      <c r="C90" t="s">
        <v>560</v>
      </c>
    </row>
    <row r="91" spans="1:3" x14ac:dyDescent="0.25">
      <c r="A91" s="5" t="s">
        <v>560</v>
      </c>
      <c r="B91" t="s">
        <v>560</v>
      </c>
      <c r="C91" t="s">
        <v>560</v>
      </c>
    </row>
    <row r="92" spans="1:3" x14ac:dyDescent="0.25">
      <c r="A92" s="5" t="s">
        <v>560</v>
      </c>
      <c r="B92" t="s">
        <v>560</v>
      </c>
      <c r="C92" t="s">
        <v>560</v>
      </c>
    </row>
    <row r="93" spans="1:3" x14ac:dyDescent="0.25">
      <c r="A93" s="5" t="s">
        <v>560</v>
      </c>
      <c r="B93" t="s">
        <v>560</v>
      </c>
      <c r="C93" t="s">
        <v>560</v>
      </c>
    </row>
    <row r="94" spans="1:3" x14ac:dyDescent="0.25">
      <c r="A94" s="5" t="s">
        <v>560</v>
      </c>
      <c r="B94" t="s">
        <v>560</v>
      </c>
      <c r="C94" t="s">
        <v>560</v>
      </c>
    </row>
    <row r="95" spans="1:3" x14ac:dyDescent="0.25">
      <c r="A95" s="5" t="s">
        <v>560</v>
      </c>
      <c r="B95" t="s">
        <v>560</v>
      </c>
      <c r="C95" t="s">
        <v>560</v>
      </c>
    </row>
    <row r="96" spans="1:3" x14ac:dyDescent="0.25">
      <c r="A96" s="5" t="s">
        <v>560</v>
      </c>
      <c r="B96" t="s">
        <v>560</v>
      </c>
      <c r="C96" t="s">
        <v>560</v>
      </c>
    </row>
    <row r="97" spans="1:3" x14ac:dyDescent="0.25">
      <c r="A97" s="5" t="s">
        <v>560</v>
      </c>
      <c r="B97" t="s">
        <v>560</v>
      </c>
      <c r="C97" t="s">
        <v>560</v>
      </c>
    </row>
    <row r="98" spans="1:3" x14ac:dyDescent="0.25">
      <c r="A98" s="5" t="s">
        <v>560</v>
      </c>
      <c r="B98" t="s">
        <v>560</v>
      </c>
      <c r="C98" t="s">
        <v>560</v>
      </c>
    </row>
    <row r="99" spans="1:3" x14ac:dyDescent="0.25">
      <c r="A99" s="5" t="s">
        <v>560</v>
      </c>
      <c r="B99" t="s">
        <v>560</v>
      </c>
      <c r="C99" t="s">
        <v>560</v>
      </c>
    </row>
    <row r="100" spans="1:3" x14ac:dyDescent="0.25">
      <c r="A100" s="5" t="s">
        <v>560</v>
      </c>
      <c r="B100" t="s">
        <v>560</v>
      </c>
      <c r="C100" t="s">
        <v>560</v>
      </c>
    </row>
    <row r="101" spans="1:3" x14ac:dyDescent="0.25">
      <c r="A101" s="5" t="s">
        <v>560</v>
      </c>
      <c r="B101" t="s">
        <v>560</v>
      </c>
      <c r="C101" t="s">
        <v>560</v>
      </c>
    </row>
    <row r="102" spans="1:3" x14ac:dyDescent="0.25">
      <c r="A102" s="5" t="s">
        <v>560</v>
      </c>
      <c r="B102" t="s">
        <v>560</v>
      </c>
      <c r="C102" t="s">
        <v>560</v>
      </c>
    </row>
    <row r="103" spans="1:3" x14ac:dyDescent="0.25">
      <c r="A103" s="5" t="s">
        <v>560</v>
      </c>
      <c r="B103" t="s">
        <v>560</v>
      </c>
      <c r="C103" t="s">
        <v>560</v>
      </c>
    </row>
    <row r="104" spans="1:3" x14ac:dyDescent="0.25">
      <c r="A104" s="5" t="s">
        <v>560</v>
      </c>
      <c r="B104" t="s">
        <v>560</v>
      </c>
      <c r="C104" t="s">
        <v>560</v>
      </c>
    </row>
    <row r="105" spans="1:3" x14ac:dyDescent="0.25">
      <c r="A105" s="5" t="s">
        <v>560</v>
      </c>
      <c r="B105" t="s">
        <v>560</v>
      </c>
      <c r="C105" t="s">
        <v>560</v>
      </c>
    </row>
    <row r="106" spans="1:3" x14ac:dyDescent="0.25">
      <c r="A106" s="5" t="s">
        <v>560</v>
      </c>
      <c r="B106" t="s">
        <v>560</v>
      </c>
      <c r="C106" t="s">
        <v>560</v>
      </c>
    </row>
    <row r="107" spans="1:3" x14ac:dyDescent="0.25">
      <c r="A107" s="5" t="s">
        <v>560</v>
      </c>
      <c r="B107" t="s">
        <v>560</v>
      </c>
      <c r="C107" t="s">
        <v>560</v>
      </c>
    </row>
    <row r="108" spans="1:3" x14ac:dyDescent="0.25">
      <c r="A108" s="5" t="s">
        <v>560</v>
      </c>
      <c r="B108" t="s">
        <v>560</v>
      </c>
      <c r="C108" t="s">
        <v>560</v>
      </c>
    </row>
    <row r="109" spans="1:3" x14ac:dyDescent="0.25">
      <c r="A109" s="5" t="s">
        <v>560</v>
      </c>
      <c r="B109" t="s">
        <v>560</v>
      </c>
      <c r="C109" t="s">
        <v>560</v>
      </c>
    </row>
    <row r="110" spans="1:3" x14ac:dyDescent="0.25">
      <c r="A110" s="5" t="s">
        <v>560</v>
      </c>
      <c r="B110" t="s">
        <v>560</v>
      </c>
      <c r="C110" t="s">
        <v>560</v>
      </c>
    </row>
    <row r="111" spans="1:3" x14ac:dyDescent="0.25">
      <c r="A111" s="5" t="s">
        <v>560</v>
      </c>
      <c r="B111" t="s">
        <v>560</v>
      </c>
      <c r="C111" t="s">
        <v>560</v>
      </c>
    </row>
    <row r="112" spans="1:3" x14ac:dyDescent="0.25">
      <c r="A112" s="5" t="s">
        <v>560</v>
      </c>
      <c r="B112" t="s">
        <v>560</v>
      </c>
      <c r="C112" t="s">
        <v>560</v>
      </c>
    </row>
    <row r="113" spans="1:3" x14ac:dyDescent="0.25">
      <c r="A113" s="5" t="s">
        <v>560</v>
      </c>
      <c r="B113" t="s">
        <v>560</v>
      </c>
      <c r="C113" t="s">
        <v>560</v>
      </c>
    </row>
    <row r="114" spans="1:3" x14ac:dyDescent="0.25">
      <c r="A114" s="5" t="s">
        <v>560</v>
      </c>
      <c r="B114" t="s">
        <v>560</v>
      </c>
      <c r="C114" t="s">
        <v>560</v>
      </c>
    </row>
    <row r="115" spans="1:3" x14ac:dyDescent="0.25">
      <c r="A115" s="5" t="s">
        <v>560</v>
      </c>
      <c r="B115" t="s">
        <v>560</v>
      </c>
      <c r="C115" t="s">
        <v>560</v>
      </c>
    </row>
    <row r="116" spans="1:3" x14ac:dyDescent="0.25">
      <c r="A116" s="5" t="s">
        <v>560</v>
      </c>
      <c r="B116" t="s">
        <v>560</v>
      </c>
      <c r="C116" t="s">
        <v>560</v>
      </c>
    </row>
    <row r="117" spans="1:3" x14ac:dyDescent="0.25">
      <c r="A117" s="5" t="s">
        <v>560</v>
      </c>
      <c r="B117" t="s">
        <v>560</v>
      </c>
      <c r="C117" t="s">
        <v>560</v>
      </c>
    </row>
    <row r="118" spans="1:3" x14ac:dyDescent="0.25">
      <c r="A118" s="5" t="s">
        <v>560</v>
      </c>
      <c r="B118" t="s">
        <v>560</v>
      </c>
      <c r="C118" t="s">
        <v>560</v>
      </c>
    </row>
    <row r="119" spans="1:3" x14ac:dyDescent="0.25">
      <c r="A119" s="5" t="s">
        <v>560</v>
      </c>
      <c r="B119" t="s">
        <v>560</v>
      </c>
      <c r="C119" t="s">
        <v>560</v>
      </c>
    </row>
    <row r="120" spans="1:3" x14ac:dyDescent="0.25">
      <c r="A120" s="5" t="s">
        <v>560</v>
      </c>
      <c r="B120" t="s">
        <v>560</v>
      </c>
      <c r="C120" t="s">
        <v>560</v>
      </c>
    </row>
    <row r="121" spans="1:3" x14ac:dyDescent="0.25">
      <c r="A121" s="5" t="s">
        <v>560</v>
      </c>
      <c r="B121" t="s">
        <v>560</v>
      </c>
      <c r="C121" t="s">
        <v>560</v>
      </c>
    </row>
    <row r="122" spans="1:3" x14ac:dyDescent="0.25">
      <c r="A122" s="5" t="s">
        <v>560</v>
      </c>
      <c r="B122" t="s">
        <v>560</v>
      </c>
      <c r="C122" t="s">
        <v>560</v>
      </c>
    </row>
    <row r="123" spans="1:3" x14ac:dyDescent="0.25">
      <c r="A123" s="5" t="s">
        <v>560</v>
      </c>
      <c r="B123" t="s">
        <v>560</v>
      </c>
      <c r="C123" t="s">
        <v>560</v>
      </c>
    </row>
    <row r="124" spans="1:3" x14ac:dyDescent="0.25">
      <c r="A124" s="5" t="s">
        <v>560</v>
      </c>
      <c r="B124" t="s">
        <v>560</v>
      </c>
      <c r="C124" t="s">
        <v>560</v>
      </c>
    </row>
    <row r="125" spans="1:3" x14ac:dyDescent="0.25">
      <c r="A125" s="5" t="s">
        <v>560</v>
      </c>
      <c r="B125" t="s">
        <v>560</v>
      </c>
      <c r="C125" t="s">
        <v>560</v>
      </c>
    </row>
    <row r="126" spans="1:3" x14ac:dyDescent="0.25">
      <c r="A126" s="5" t="s">
        <v>560</v>
      </c>
      <c r="B126" t="s">
        <v>560</v>
      </c>
      <c r="C126" t="s">
        <v>560</v>
      </c>
    </row>
    <row r="127" spans="1:3" x14ac:dyDescent="0.25">
      <c r="A127" s="5" t="s">
        <v>560</v>
      </c>
      <c r="B127" t="s">
        <v>560</v>
      </c>
      <c r="C127" t="s">
        <v>560</v>
      </c>
    </row>
    <row r="128" spans="1:3" x14ac:dyDescent="0.25">
      <c r="A128" s="5" t="s">
        <v>560</v>
      </c>
      <c r="B128" t="s">
        <v>560</v>
      </c>
      <c r="C128" t="s">
        <v>560</v>
      </c>
    </row>
    <row r="129" spans="1:3" x14ac:dyDescent="0.25">
      <c r="A129" s="5" t="s">
        <v>560</v>
      </c>
      <c r="B129" t="s">
        <v>560</v>
      </c>
      <c r="C129" t="s">
        <v>560</v>
      </c>
    </row>
    <row r="130" spans="1:3" x14ac:dyDescent="0.25">
      <c r="A130" s="5" t="s">
        <v>560</v>
      </c>
      <c r="B130" t="s">
        <v>560</v>
      </c>
      <c r="C130" t="s">
        <v>560</v>
      </c>
    </row>
    <row r="131" spans="1:3" x14ac:dyDescent="0.25">
      <c r="A131" s="5" t="s">
        <v>560</v>
      </c>
      <c r="B131" t="s">
        <v>560</v>
      </c>
      <c r="C131" t="s">
        <v>560</v>
      </c>
    </row>
    <row r="132" spans="1:3" x14ac:dyDescent="0.25">
      <c r="A132" s="5" t="s">
        <v>560</v>
      </c>
      <c r="B132" t="s">
        <v>560</v>
      </c>
      <c r="C132" t="s">
        <v>560</v>
      </c>
    </row>
    <row r="133" spans="1:3" x14ac:dyDescent="0.25">
      <c r="A133" s="5" t="s">
        <v>560</v>
      </c>
      <c r="B133" t="s">
        <v>560</v>
      </c>
      <c r="C133" t="s">
        <v>560</v>
      </c>
    </row>
    <row r="134" spans="1:3" x14ac:dyDescent="0.25">
      <c r="A134" s="5" t="s">
        <v>560</v>
      </c>
      <c r="B134" t="s">
        <v>560</v>
      </c>
      <c r="C134" t="s">
        <v>560</v>
      </c>
    </row>
    <row r="135" spans="1:3" x14ac:dyDescent="0.25">
      <c r="A135" s="5" t="s">
        <v>560</v>
      </c>
      <c r="B135" t="s">
        <v>560</v>
      </c>
      <c r="C135" t="s">
        <v>560</v>
      </c>
    </row>
    <row r="136" spans="1:3" x14ac:dyDescent="0.25">
      <c r="A136" s="5" t="s">
        <v>560</v>
      </c>
      <c r="B136" t="s">
        <v>560</v>
      </c>
      <c r="C136" t="s">
        <v>560</v>
      </c>
    </row>
    <row r="137" spans="1:3" x14ac:dyDescent="0.25">
      <c r="A137" s="5" t="s">
        <v>560</v>
      </c>
      <c r="B137" t="s">
        <v>560</v>
      </c>
      <c r="C137" t="s">
        <v>560</v>
      </c>
    </row>
    <row r="138" spans="1:3" x14ac:dyDescent="0.25">
      <c r="A138" s="5" t="s">
        <v>560</v>
      </c>
      <c r="B138" t="s">
        <v>560</v>
      </c>
      <c r="C138" t="s">
        <v>560</v>
      </c>
    </row>
    <row r="139" spans="1:3" x14ac:dyDescent="0.25">
      <c r="A139" s="5" t="s">
        <v>560</v>
      </c>
      <c r="B139" t="s">
        <v>560</v>
      </c>
      <c r="C139" t="s">
        <v>560</v>
      </c>
    </row>
    <row r="140" spans="1:3" x14ac:dyDescent="0.25">
      <c r="A140" s="5" t="s">
        <v>560</v>
      </c>
      <c r="B140" t="s">
        <v>560</v>
      </c>
      <c r="C140" t="s">
        <v>560</v>
      </c>
    </row>
    <row r="141" spans="1:3" x14ac:dyDescent="0.25">
      <c r="A141" s="5" t="s">
        <v>560</v>
      </c>
      <c r="B141" t="s">
        <v>560</v>
      </c>
      <c r="C141" t="s">
        <v>560</v>
      </c>
    </row>
    <row r="142" spans="1:3" x14ac:dyDescent="0.25">
      <c r="A142" s="5" t="s">
        <v>560</v>
      </c>
      <c r="B142" t="s">
        <v>560</v>
      </c>
      <c r="C142" t="s">
        <v>560</v>
      </c>
    </row>
    <row r="143" spans="1:3" x14ac:dyDescent="0.25">
      <c r="A143" s="5" t="s">
        <v>560</v>
      </c>
      <c r="B143" t="s">
        <v>560</v>
      </c>
      <c r="C143" t="s">
        <v>560</v>
      </c>
    </row>
    <row r="144" spans="1:3" x14ac:dyDescent="0.25">
      <c r="A144" s="5" t="s">
        <v>560</v>
      </c>
      <c r="B144" t="s">
        <v>560</v>
      </c>
      <c r="C144" t="s">
        <v>560</v>
      </c>
    </row>
    <row r="145" spans="1:3" x14ac:dyDescent="0.25">
      <c r="A145" s="5" t="s">
        <v>560</v>
      </c>
      <c r="B145" t="s">
        <v>560</v>
      </c>
      <c r="C145" t="s">
        <v>560</v>
      </c>
    </row>
    <row r="146" spans="1:3" x14ac:dyDescent="0.25">
      <c r="A146" s="5" t="s">
        <v>560</v>
      </c>
      <c r="B146" t="s">
        <v>560</v>
      </c>
      <c r="C146" t="s">
        <v>560</v>
      </c>
    </row>
    <row r="147" spans="1:3" x14ac:dyDescent="0.25">
      <c r="A147" s="5" t="s">
        <v>560</v>
      </c>
      <c r="B147" t="s">
        <v>560</v>
      </c>
      <c r="C147" t="s">
        <v>560</v>
      </c>
    </row>
    <row r="148" spans="1:3" x14ac:dyDescent="0.25">
      <c r="A148" s="5" t="s">
        <v>560</v>
      </c>
      <c r="B148" t="s">
        <v>560</v>
      </c>
      <c r="C148" t="s">
        <v>560</v>
      </c>
    </row>
    <row r="149" spans="1:3" x14ac:dyDescent="0.25">
      <c r="A149" s="5" t="s">
        <v>560</v>
      </c>
      <c r="B149" t="s">
        <v>560</v>
      </c>
      <c r="C149" t="s">
        <v>560</v>
      </c>
    </row>
    <row r="150" spans="1:3" x14ac:dyDescent="0.25">
      <c r="A150" s="5" t="s">
        <v>560</v>
      </c>
      <c r="B150" t="s">
        <v>560</v>
      </c>
      <c r="C150" t="s">
        <v>560</v>
      </c>
    </row>
    <row r="151" spans="1:3" x14ac:dyDescent="0.25">
      <c r="A151" s="5" t="s">
        <v>560</v>
      </c>
      <c r="B151" t="s">
        <v>560</v>
      </c>
      <c r="C151" t="s">
        <v>560</v>
      </c>
    </row>
    <row r="152" spans="1:3" x14ac:dyDescent="0.25">
      <c r="A152" s="5" t="s">
        <v>560</v>
      </c>
      <c r="B152" t="s">
        <v>560</v>
      </c>
      <c r="C152" t="s">
        <v>560</v>
      </c>
    </row>
    <row r="153" spans="1:3" x14ac:dyDescent="0.25">
      <c r="A153" s="5" t="s">
        <v>560</v>
      </c>
      <c r="B153" t="s">
        <v>560</v>
      </c>
      <c r="C153" t="s">
        <v>560</v>
      </c>
    </row>
    <row r="154" spans="1:3" x14ac:dyDescent="0.25">
      <c r="A154" s="5" t="s">
        <v>560</v>
      </c>
      <c r="B154" t="s">
        <v>560</v>
      </c>
      <c r="C154" t="s">
        <v>560</v>
      </c>
    </row>
    <row r="155" spans="1:3" x14ac:dyDescent="0.25">
      <c r="A155" s="5" t="s">
        <v>560</v>
      </c>
      <c r="B155" t="s">
        <v>560</v>
      </c>
      <c r="C155" t="s">
        <v>560</v>
      </c>
    </row>
    <row r="156" spans="1:3" x14ac:dyDescent="0.25">
      <c r="A156" s="5" t="s">
        <v>560</v>
      </c>
      <c r="B156" t="s">
        <v>560</v>
      </c>
      <c r="C156" t="s">
        <v>560</v>
      </c>
    </row>
    <row r="157" spans="1:3" x14ac:dyDescent="0.25">
      <c r="A157" s="5" t="s">
        <v>560</v>
      </c>
      <c r="B157" t="s">
        <v>560</v>
      </c>
      <c r="C157" t="s">
        <v>560</v>
      </c>
    </row>
    <row r="158" spans="1:3" x14ac:dyDescent="0.25">
      <c r="A158" s="5" t="s">
        <v>560</v>
      </c>
      <c r="B158" t="s">
        <v>560</v>
      </c>
      <c r="C158" t="s">
        <v>560</v>
      </c>
    </row>
    <row r="159" spans="1:3" x14ac:dyDescent="0.25">
      <c r="A159" s="5" t="s">
        <v>560</v>
      </c>
      <c r="B159" t="s">
        <v>560</v>
      </c>
      <c r="C159" t="s">
        <v>560</v>
      </c>
    </row>
    <row r="160" spans="1:3" x14ac:dyDescent="0.25">
      <c r="A160" s="5" t="s">
        <v>560</v>
      </c>
      <c r="B160" t="s">
        <v>560</v>
      </c>
      <c r="C160" t="s">
        <v>560</v>
      </c>
    </row>
    <row r="161" spans="1:3" x14ac:dyDescent="0.25">
      <c r="A161" s="5" t="s">
        <v>560</v>
      </c>
      <c r="B161" t="s">
        <v>560</v>
      </c>
      <c r="C161" t="s">
        <v>560</v>
      </c>
    </row>
    <row r="162" spans="1:3" x14ac:dyDescent="0.25">
      <c r="A162" s="5" t="s">
        <v>560</v>
      </c>
      <c r="B162" t="s">
        <v>560</v>
      </c>
      <c r="C162" t="s">
        <v>560</v>
      </c>
    </row>
    <row r="163" spans="1:3" x14ac:dyDescent="0.25">
      <c r="A163" s="5" t="s">
        <v>560</v>
      </c>
      <c r="B163" t="s">
        <v>560</v>
      </c>
      <c r="C163" t="s">
        <v>560</v>
      </c>
    </row>
    <row r="164" spans="1:3" x14ac:dyDescent="0.25">
      <c r="A164" s="5" t="s">
        <v>560</v>
      </c>
      <c r="B164" t="s">
        <v>560</v>
      </c>
      <c r="C164" t="s">
        <v>560</v>
      </c>
    </row>
    <row r="165" spans="1:3" x14ac:dyDescent="0.25">
      <c r="A165" s="5" t="s">
        <v>560</v>
      </c>
      <c r="B165" t="s">
        <v>560</v>
      </c>
      <c r="C165" t="s">
        <v>560</v>
      </c>
    </row>
    <row r="166" spans="1:3" x14ac:dyDescent="0.25">
      <c r="A166" s="5" t="s">
        <v>560</v>
      </c>
      <c r="B166" t="s">
        <v>560</v>
      </c>
      <c r="C166" t="s">
        <v>560</v>
      </c>
    </row>
    <row r="167" spans="1:3" x14ac:dyDescent="0.25">
      <c r="A167" s="5" t="s">
        <v>560</v>
      </c>
      <c r="B167" t="s">
        <v>560</v>
      </c>
      <c r="C167" t="s">
        <v>560</v>
      </c>
    </row>
    <row r="168" spans="1:3" x14ac:dyDescent="0.25">
      <c r="A168" s="5" t="s">
        <v>560</v>
      </c>
      <c r="B168" t="s">
        <v>560</v>
      </c>
      <c r="C168" t="s">
        <v>560</v>
      </c>
    </row>
    <row r="169" spans="1:3" x14ac:dyDescent="0.25">
      <c r="A169" s="5" t="s">
        <v>560</v>
      </c>
      <c r="B169" t="s">
        <v>560</v>
      </c>
      <c r="C169" t="s">
        <v>560</v>
      </c>
    </row>
    <row r="170" spans="1:3" x14ac:dyDescent="0.25">
      <c r="A170" s="5" t="s">
        <v>560</v>
      </c>
      <c r="B170" t="s">
        <v>560</v>
      </c>
      <c r="C170" t="s">
        <v>560</v>
      </c>
    </row>
    <row r="171" spans="1:3" x14ac:dyDescent="0.25">
      <c r="A171" s="5" t="s">
        <v>560</v>
      </c>
      <c r="B171" t="s">
        <v>560</v>
      </c>
      <c r="C171" t="s">
        <v>560</v>
      </c>
    </row>
    <row r="172" spans="1:3" x14ac:dyDescent="0.25">
      <c r="A172" s="5" t="s">
        <v>560</v>
      </c>
      <c r="B172" t="s">
        <v>560</v>
      </c>
      <c r="C172" t="s">
        <v>560</v>
      </c>
    </row>
    <row r="173" spans="1:3" x14ac:dyDescent="0.25">
      <c r="A173" s="5" t="s">
        <v>560</v>
      </c>
      <c r="B173" t="s">
        <v>560</v>
      </c>
      <c r="C173" t="s">
        <v>560</v>
      </c>
    </row>
    <row r="174" spans="1:3" x14ac:dyDescent="0.25">
      <c r="A174" s="5" t="s">
        <v>560</v>
      </c>
      <c r="B174" t="s">
        <v>560</v>
      </c>
      <c r="C174" t="s">
        <v>560</v>
      </c>
    </row>
    <row r="175" spans="1:3" x14ac:dyDescent="0.25">
      <c r="A175" s="5" t="s">
        <v>560</v>
      </c>
      <c r="B175" t="s">
        <v>560</v>
      </c>
      <c r="C175" t="s">
        <v>560</v>
      </c>
    </row>
    <row r="176" spans="1:3" x14ac:dyDescent="0.25">
      <c r="A176" s="5" t="s">
        <v>560</v>
      </c>
      <c r="B176" t="s">
        <v>560</v>
      </c>
      <c r="C176" t="s">
        <v>560</v>
      </c>
    </row>
    <row r="177" spans="1:3" x14ac:dyDescent="0.25">
      <c r="A177" s="5" t="s">
        <v>560</v>
      </c>
      <c r="B177" t="s">
        <v>560</v>
      </c>
      <c r="C177" t="s">
        <v>560</v>
      </c>
    </row>
    <row r="178" spans="1:3" x14ac:dyDescent="0.25">
      <c r="A178" s="5" t="s">
        <v>560</v>
      </c>
      <c r="B178" t="s">
        <v>560</v>
      </c>
      <c r="C178" t="s">
        <v>560</v>
      </c>
    </row>
    <row r="179" spans="1:3" x14ac:dyDescent="0.25">
      <c r="A179" s="5" t="s">
        <v>560</v>
      </c>
      <c r="B179" t="s">
        <v>560</v>
      </c>
      <c r="C179" t="s">
        <v>560</v>
      </c>
    </row>
    <row r="180" spans="1:3" x14ac:dyDescent="0.25">
      <c r="A180" s="5" t="s">
        <v>560</v>
      </c>
      <c r="B180" t="s">
        <v>560</v>
      </c>
      <c r="C180" t="s">
        <v>560</v>
      </c>
    </row>
    <row r="181" spans="1:3" x14ac:dyDescent="0.25">
      <c r="A181" s="5" t="s">
        <v>560</v>
      </c>
      <c r="B181" t="s">
        <v>560</v>
      </c>
      <c r="C181" t="s">
        <v>560</v>
      </c>
    </row>
    <row r="182" spans="1:3" x14ac:dyDescent="0.25">
      <c r="A182" s="5" t="s">
        <v>560</v>
      </c>
      <c r="B182" t="s">
        <v>560</v>
      </c>
      <c r="C182" t="s">
        <v>560</v>
      </c>
    </row>
    <row r="183" spans="1:3" x14ac:dyDescent="0.25">
      <c r="A183" s="5" t="s">
        <v>560</v>
      </c>
      <c r="B183" t="s">
        <v>560</v>
      </c>
      <c r="C183" t="s">
        <v>560</v>
      </c>
    </row>
    <row r="184" spans="1:3" x14ac:dyDescent="0.25">
      <c r="A184" s="5" t="s">
        <v>560</v>
      </c>
      <c r="B184" t="s">
        <v>560</v>
      </c>
      <c r="C184" t="s">
        <v>560</v>
      </c>
    </row>
    <row r="185" spans="1:3" x14ac:dyDescent="0.25">
      <c r="A185" s="5" t="s">
        <v>560</v>
      </c>
      <c r="B185" t="s">
        <v>560</v>
      </c>
      <c r="C185" t="s">
        <v>560</v>
      </c>
    </row>
    <row r="186" spans="1:3" x14ac:dyDescent="0.25">
      <c r="A186" s="5" t="s">
        <v>560</v>
      </c>
      <c r="B186" t="s">
        <v>560</v>
      </c>
      <c r="C186" t="s">
        <v>560</v>
      </c>
    </row>
    <row r="187" spans="1:3" x14ac:dyDescent="0.25">
      <c r="A187" s="5" t="s">
        <v>560</v>
      </c>
      <c r="B187" t="s">
        <v>560</v>
      </c>
      <c r="C187" t="s">
        <v>560</v>
      </c>
    </row>
    <row r="188" spans="1:3" x14ac:dyDescent="0.25">
      <c r="A188" s="5" t="s">
        <v>560</v>
      </c>
      <c r="B188" t="s">
        <v>560</v>
      </c>
      <c r="C188" t="s">
        <v>560</v>
      </c>
    </row>
    <row r="189" spans="1:3" x14ac:dyDescent="0.25">
      <c r="A189" s="5" t="s">
        <v>560</v>
      </c>
      <c r="B189" t="s">
        <v>560</v>
      </c>
      <c r="C189" t="s">
        <v>560</v>
      </c>
    </row>
    <row r="190" spans="1:3" x14ac:dyDescent="0.25">
      <c r="A190" s="5" t="s">
        <v>560</v>
      </c>
      <c r="B190" t="s">
        <v>560</v>
      </c>
      <c r="C190" t="s">
        <v>560</v>
      </c>
    </row>
    <row r="191" spans="1:3" x14ac:dyDescent="0.25">
      <c r="A191" s="5" t="s">
        <v>560</v>
      </c>
      <c r="B191" t="s">
        <v>560</v>
      </c>
      <c r="C191" t="s">
        <v>560</v>
      </c>
    </row>
    <row r="192" spans="1:3" x14ac:dyDescent="0.25">
      <c r="A192" s="5" t="s">
        <v>560</v>
      </c>
      <c r="B192" t="s">
        <v>560</v>
      </c>
      <c r="C192" t="s">
        <v>560</v>
      </c>
    </row>
    <row r="193" spans="1:3" x14ac:dyDescent="0.25">
      <c r="A193" s="5" t="s">
        <v>560</v>
      </c>
      <c r="B193" t="s">
        <v>560</v>
      </c>
      <c r="C193" t="s">
        <v>560</v>
      </c>
    </row>
    <row r="194" spans="1:3" x14ac:dyDescent="0.25">
      <c r="A194" s="5" t="s">
        <v>560</v>
      </c>
      <c r="B194" t="s">
        <v>560</v>
      </c>
      <c r="C194" t="s">
        <v>560</v>
      </c>
    </row>
    <row r="195" spans="1:3" x14ac:dyDescent="0.25">
      <c r="A195" s="5" t="s">
        <v>560</v>
      </c>
      <c r="B195" t="s">
        <v>560</v>
      </c>
      <c r="C195" t="s">
        <v>560</v>
      </c>
    </row>
    <row r="196" spans="1:3" x14ac:dyDescent="0.25">
      <c r="A196" s="5" t="s">
        <v>560</v>
      </c>
      <c r="B196" t="s">
        <v>560</v>
      </c>
      <c r="C196" t="s">
        <v>560</v>
      </c>
    </row>
    <row r="197" spans="1:3" x14ac:dyDescent="0.25">
      <c r="A197" s="5" t="s">
        <v>560</v>
      </c>
      <c r="B197" t="s">
        <v>560</v>
      </c>
      <c r="C197" t="s">
        <v>560</v>
      </c>
    </row>
    <row r="198" spans="1:3" x14ac:dyDescent="0.25">
      <c r="A198" s="5" t="s">
        <v>560</v>
      </c>
      <c r="B198" t="s">
        <v>560</v>
      </c>
      <c r="C198" t="s">
        <v>560</v>
      </c>
    </row>
    <row r="199" spans="1:3" x14ac:dyDescent="0.25">
      <c r="A199" s="5" t="s">
        <v>560</v>
      </c>
      <c r="B199" t="s">
        <v>560</v>
      </c>
      <c r="C199" t="s">
        <v>560</v>
      </c>
    </row>
    <row r="200" spans="1:3" x14ac:dyDescent="0.25">
      <c r="A200" s="5" t="s">
        <v>560</v>
      </c>
      <c r="B200" t="s">
        <v>560</v>
      </c>
      <c r="C200" t="s">
        <v>560</v>
      </c>
    </row>
    <row r="201" spans="1:3" x14ac:dyDescent="0.25">
      <c r="A201" s="5" t="s">
        <v>560</v>
      </c>
      <c r="B201" t="s">
        <v>560</v>
      </c>
      <c r="C201" t="s">
        <v>560</v>
      </c>
    </row>
    <row r="202" spans="1:3" x14ac:dyDescent="0.25">
      <c r="A202" s="5" t="s">
        <v>560</v>
      </c>
      <c r="B202" t="s">
        <v>560</v>
      </c>
      <c r="C202" t="s">
        <v>560</v>
      </c>
    </row>
    <row r="203" spans="1:3" x14ac:dyDescent="0.25">
      <c r="A203" s="5" t="s">
        <v>560</v>
      </c>
      <c r="B203" t="s">
        <v>560</v>
      </c>
      <c r="C203" t="s">
        <v>560</v>
      </c>
    </row>
    <row r="204" spans="1:3" x14ac:dyDescent="0.25">
      <c r="A204" s="5" t="s">
        <v>560</v>
      </c>
      <c r="B204" t="s">
        <v>560</v>
      </c>
      <c r="C204" t="s">
        <v>560</v>
      </c>
    </row>
    <row r="205" spans="1:3" x14ac:dyDescent="0.25">
      <c r="A205" s="5" t="s">
        <v>560</v>
      </c>
      <c r="B205" t="s">
        <v>560</v>
      </c>
      <c r="C205" t="s">
        <v>560</v>
      </c>
    </row>
    <row r="206" spans="1:3" x14ac:dyDescent="0.25">
      <c r="A206" s="5" t="s">
        <v>560</v>
      </c>
      <c r="B206" t="s">
        <v>560</v>
      </c>
      <c r="C206" t="s">
        <v>560</v>
      </c>
    </row>
    <row r="207" spans="1:3" x14ac:dyDescent="0.25">
      <c r="A207" s="5" t="s">
        <v>560</v>
      </c>
      <c r="B207" t="s">
        <v>560</v>
      </c>
      <c r="C207" t="s">
        <v>560</v>
      </c>
    </row>
    <row r="208" spans="1:3" x14ac:dyDescent="0.25">
      <c r="A208" s="5" t="s">
        <v>560</v>
      </c>
      <c r="B208" t="s">
        <v>560</v>
      </c>
      <c r="C208" t="s">
        <v>560</v>
      </c>
    </row>
    <row r="209" spans="1:3" x14ac:dyDescent="0.25">
      <c r="A209" s="5" t="s">
        <v>560</v>
      </c>
      <c r="B209" t="s">
        <v>560</v>
      </c>
      <c r="C209" t="s">
        <v>560</v>
      </c>
    </row>
    <row r="210" spans="1:3" x14ac:dyDescent="0.25">
      <c r="A210" s="5" t="s">
        <v>560</v>
      </c>
      <c r="B210" t="s">
        <v>560</v>
      </c>
      <c r="C210" t="s">
        <v>560</v>
      </c>
    </row>
    <row r="211" spans="1:3" x14ac:dyDescent="0.25">
      <c r="A211" s="5" t="s">
        <v>560</v>
      </c>
      <c r="B211" t="s">
        <v>560</v>
      </c>
      <c r="C211" t="s">
        <v>560</v>
      </c>
    </row>
    <row r="212" spans="1:3" x14ac:dyDescent="0.25">
      <c r="A212" s="5" t="s">
        <v>560</v>
      </c>
      <c r="B212" t="s">
        <v>560</v>
      </c>
      <c r="C212" t="s">
        <v>560</v>
      </c>
    </row>
    <row r="213" spans="1:3" x14ac:dyDescent="0.25">
      <c r="A213" s="5" t="s">
        <v>560</v>
      </c>
      <c r="B213" t="s">
        <v>560</v>
      </c>
      <c r="C213" t="s">
        <v>560</v>
      </c>
    </row>
    <row r="214" spans="1:3" x14ac:dyDescent="0.25">
      <c r="A214" s="5" t="s">
        <v>560</v>
      </c>
      <c r="B214" t="s">
        <v>560</v>
      </c>
      <c r="C214" t="s">
        <v>560</v>
      </c>
    </row>
    <row r="215" spans="1:3" x14ac:dyDescent="0.25">
      <c r="A215" s="5" t="s">
        <v>560</v>
      </c>
      <c r="B215" t="s">
        <v>560</v>
      </c>
      <c r="C215" t="s">
        <v>560</v>
      </c>
    </row>
    <row r="216" spans="1:3" x14ac:dyDescent="0.25">
      <c r="A216" s="5" t="s">
        <v>560</v>
      </c>
      <c r="B216" t="s">
        <v>560</v>
      </c>
      <c r="C216" t="s">
        <v>560</v>
      </c>
    </row>
    <row r="217" spans="1:3" x14ac:dyDescent="0.25">
      <c r="A217" s="5" t="s">
        <v>560</v>
      </c>
      <c r="B217" t="s">
        <v>560</v>
      </c>
      <c r="C217" t="s">
        <v>560</v>
      </c>
    </row>
    <row r="218" spans="1:3" x14ac:dyDescent="0.25">
      <c r="A218" s="5" t="s">
        <v>560</v>
      </c>
      <c r="B218" t="s">
        <v>560</v>
      </c>
      <c r="C218" t="s">
        <v>560</v>
      </c>
    </row>
    <row r="219" spans="1:3" x14ac:dyDescent="0.25">
      <c r="A219" s="5" t="s">
        <v>560</v>
      </c>
      <c r="B219" t="s">
        <v>560</v>
      </c>
      <c r="C219" t="s">
        <v>560</v>
      </c>
    </row>
    <row r="220" spans="1:3" x14ac:dyDescent="0.25">
      <c r="A220" s="5" t="s">
        <v>560</v>
      </c>
      <c r="B220" t="s">
        <v>560</v>
      </c>
      <c r="C220" t="s">
        <v>560</v>
      </c>
    </row>
    <row r="221" spans="1:3" x14ac:dyDescent="0.25">
      <c r="A221" s="5" t="s">
        <v>560</v>
      </c>
      <c r="B221" t="s">
        <v>560</v>
      </c>
      <c r="C221" t="s">
        <v>560</v>
      </c>
    </row>
    <row r="222" spans="1:3" x14ac:dyDescent="0.25">
      <c r="A222" s="5" t="s">
        <v>560</v>
      </c>
      <c r="B222" t="s">
        <v>560</v>
      </c>
      <c r="C222" t="s">
        <v>560</v>
      </c>
    </row>
    <row r="223" spans="1:3" x14ac:dyDescent="0.25">
      <c r="A223" s="5" t="s">
        <v>560</v>
      </c>
      <c r="B223" t="s">
        <v>560</v>
      </c>
      <c r="C223" t="s">
        <v>560</v>
      </c>
    </row>
    <row r="224" spans="1:3" x14ac:dyDescent="0.25">
      <c r="A224" s="5" t="s">
        <v>560</v>
      </c>
      <c r="B224" t="s">
        <v>560</v>
      </c>
      <c r="C224" t="s">
        <v>560</v>
      </c>
    </row>
    <row r="225" spans="1:3" x14ac:dyDescent="0.25">
      <c r="A225" s="5" t="s">
        <v>560</v>
      </c>
      <c r="B225" t="s">
        <v>560</v>
      </c>
      <c r="C225" t="s">
        <v>560</v>
      </c>
    </row>
    <row r="226" spans="1:3" x14ac:dyDescent="0.25">
      <c r="A226" s="5" t="s">
        <v>560</v>
      </c>
      <c r="B226" t="s">
        <v>560</v>
      </c>
      <c r="C226" t="s">
        <v>560</v>
      </c>
    </row>
    <row r="227" spans="1:3" x14ac:dyDescent="0.25">
      <c r="A227" s="5" t="s">
        <v>560</v>
      </c>
      <c r="B227" t="s">
        <v>560</v>
      </c>
      <c r="C227" t="s">
        <v>560</v>
      </c>
    </row>
    <row r="228" spans="1:3" x14ac:dyDescent="0.25">
      <c r="A228" s="5" t="s">
        <v>560</v>
      </c>
      <c r="B228" t="s">
        <v>560</v>
      </c>
      <c r="C228" t="s">
        <v>560</v>
      </c>
    </row>
    <row r="229" spans="1:3" x14ac:dyDescent="0.25">
      <c r="A229" s="5" t="s">
        <v>560</v>
      </c>
      <c r="B229" t="s">
        <v>560</v>
      </c>
      <c r="C229" t="s">
        <v>560</v>
      </c>
    </row>
    <row r="230" spans="1:3" x14ac:dyDescent="0.25">
      <c r="A230" s="5" t="s">
        <v>560</v>
      </c>
      <c r="B230" t="s">
        <v>560</v>
      </c>
      <c r="C230" t="s">
        <v>560</v>
      </c>
    </row>
    <row r="231" spans="1:3" x14ac:dyDescent="0.25">
      <c r="A231" s="5" t="s">
        <v>560</v>
      </c>
      <c r="B231" t="s">
        <v>560</v>
      </c>
      <c r="C231" t="s">
        <v>560</v>
      </c>
    </row>
    <row r="232" spans="1:3" x14ac:dyDescent="0.25">
      <c r="A232" s="5" t="s">
        <v>560</v>
      </c>
      <c r="B232" t="s">
        <v>560</v>
      </c>
      <c r="C232" t="s">
        <v>560</v>
      </c>
    </row>
    <row r="233" spans="1:3" x14ac:dyDescent="0.25">
      <c r="A233" s="5" t="s">
        <v>560</v>
      </c>
      <c r="B233" t="s">
        <v>560</v>
      </c>
      <c r="C233" t="s">
        <v>560</v>
      </c>
    </row>
    <row r="234" spans="1:3" x14ac:dyDescent="0.25">
      <c r="A234" s="5" t="s">
        <v>560</v>
      </c>
      <c r="B234" t="s">
        <v>560</v>
      </c>
      <c r="C234" t="s">
        <v>560</v>
      </c>
    </row>
    <row r="235" spans="1:3" x14ac:dyDescent="0.25">
      <c r="A235" s="5" t="s">
        <v>560</v>
      </c>
      <c r="B235" t="s">
        <v>560</v>
      </c>
      <c r="C235" t="s">
        <v>560</v>
      </c>
    </row>
    <row r="236" spans="1:3" x14ac:dyDescent="0.25">
      <c r="A236" s="5" t="s">
        <v>560</v>
      </c>
      <c r="B236" t="s">
        <v>560</v>
      </c>
      <c r="C236" t="s">
        <v>560</v>
      </c>
    </row>
    <row r="237" spans="1:3" x14ac:dyDescent="0.25">
      <c r="A237" s="5" t="s">
        <v>560</v>
      </c>
      <c r="B237" t="s">
        <v>560</v>
      </c>
      <c r="C237" t="s">
        <v>560</v>
      </c>
    </row>
    <row r="238" spans="1:3" x14ac:dyDescent="0.25">
      <c r="A238" s="5" t="s">
        <v>560</v>
      </c>
      <c r="B238" t="s">
        <v>560</v>
      </c>
      <c r="C238" t="s">
        <v>560</v>
      </c>
    </row>
    <row r="239" spans="1:3" x14ac:dyDescent="0.25">
      <c r="A239" s="5" t="s">
        <v>560</v>
      </c>
      <c r="B239" t="s">
        <v>560</v>
      </c>
      <c r="C239" t="s">
        <v>560</v>
      </c>
    </row>
    <row r="240" spans="1:3" x14ac:dyDescent="0.25">
      <c r="A240" s="5" t="s">
        <v>560</v>
      </c>
      <c r="B240" t="s">
        <v>560</v>
      </c>
      <c r="C240" t="s">
        <v>560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003A-7D5B-4C4E-9ADA-7510D9DDF385}">
  <dimension ref="A1:H50"/>
  <sheetViews>
    <sheetView topLeftCell="A4" workbookViewId="0"/>
  </sheetViews>
  <sheetFormatPr baseColWidth="10" defaultRowHeight="15" x14ac:dyDescent="0.25"/>
  <cols>
    <col min="3" max="3" width="15.5703125" bestFit="1" customWidth="1"/>
  </cols>
  <sheetData>
    <row r="1" spans="1:8" ht="17.25" x14ac:dyDescent="0.3">
      <c r="A1" s="48"/>
    </row>
    <row r="2" spans="1:8" ht="20.25" x14ac:dyDescent="0.25">
      <c r="B2" s="65" t="s">
        <v>765</v>
      </c>
    </row>
    <row r="4" spans="1:8" x14ac:dyDescent="0.25">
      <c r="B4" t="s">
        <v>559</v>
      </c>
      <c r="C4" t="s">
        <v>519</v>
      </c>
      <c r="D4" t="s">
        <v>557</v>
      </c>
      <c r="E4" t="s">
        <v>565</v>
      </c>
    </row>
    <row r="5" spans="1:8" x14ac:dyDescent="0.25">
      <c r="B5" s="46">
        <v>1794.0064918994899</v>
      </c>
      <c r="C5" s="6">
        <v>128113252.777448</v>
      </c>
      <c r="D5" s="6"/>
      <c r="E5" s="6"/>
      <c r="F5" s="6"/>
    </row>
    <row r="6" spans="1:8" x14ac:dyDescent="0.25">
      <c r="B6" s="6">
        <v>3408.2</v>
      </c>
      <c r="C6" s="6">
        <v>128099817.297465</v>
      </c>
      <c r="D6" s="6"/>
      <c r="E6" s="6"/>
      <c r="F6" s="6"/>
      <c r="G6" s="6"/>
      <c r="H6" s="6"/>
    </row>
    <row r="7" spans="1:8" x14ac:dyDescent="0.25">
      <c r="B7" s="6">
        <v>5036.3</v>
      </c>
      <c r="C7" s="6">
        <v>128096523.547425</v>
      </c>
      <c r="D7" s="6"/>
      <c r="E7" s="6"/>
      <c r="F7" s="6"/>
      <c r="G7" s="6"/>
      <c r="H7" s="6"/>
    </row>
    <row r="8" spans="1:8" x14ac:dyDescent="0.25">
      <c r="B8" s="6">
        <v>6659.5</v>
      </c>
      <c r="C8" s="6">
        <v>128095480.98218399</v>
      </c>
      <c r="D8" s="6"/>
      <c r="E8" s="6"/>
      <c r="F8" s="6"/>
      <c r="G8" s="6"/>
      <c r="H8" s="6"/>
    </row>
    <row r="9" spans="1:8" x14ac:dyDescent="0.25">
      <c r="B9" s="46">
        <v>7124</v>
      </c>
      <c r="C9" s="6">
        <v>128095480.98220401</v>
      </c>
      <c r="D9" s="6"/>
      <c r="E9" s="6"/>
      <c r="F9" s="6"/>
      <c r="G9" s="6"/>
      <c r="H9" s="6"/>
    </row>
    <row r="10" spans="1:8" x14ac:dyDescent="0.25">
      <c r="B10" s="6"/>
      <c r="C10" s="6"/>
      <c r="D10" s="6"/>
      <c r="E10" s="6"/>
      <c r="F10" s="6"/>
      <c r="G10" s="6"/>
      <c r="H10" s="6"/>
    </row>
    <row r="11" spans="1:8" x14ac:dyDescent="0.25">
      <c r="B11" s="6">
        <v>1794.0064918994899</v>
      </c>
      <c r="C11" s="6"/>
      <c r="D11" s="6">
        <v>128113252.777448</v>
      </c>
      <c r="E11" s="6"/>
      <c r="F11" s="6"/>
      <c r="G11" s="6"/>
      <c r="H11" s="6"/>
    </row>
    <row r="12" spans="1:8" x14ac:dyDescent="0.25">
      <c r="B12" s="6">
        <v>3514.4</v>
      </c>
      <c r="C12" s="6"/>
      <c r="D12" s="6">
        <v>128101325.89746501</v>
      </c>
      <c r="E12" s="6"/>
      <c r="F12" s="6"/>
      <c r="G12" s="6"/>
      <c r="H12" s="6"/>
    </row>
    <row r="13" spans="1:8" x14ac:dyDescent="0.25">
      <c r="B13">
        <v>5257.4</v>
      </c>
      <c r="C13" s="6"/>
      <c r="D13" s="6">
        <v>128097632.303789</v>
      </c>
      <c r="E13" s="6"/>
      <c r="F13" s="6"/>
      <c r="G13" s="6"/>
      <c r="H13" s="6"/>
    </row>
    <row r="14" spans="1:8" x14ac:dyDescent="0.25">
      <c r="B14">
        <v>6920.5</v>
      </c>
      <c r="C14" s="6"/>
      <c r="D14" s="6">
        <v>128096113.66234601</v>
      </c>
      <c r="E14" s="6"/>
      <c r="F14" s="6"/>
      <c r="G14" s="6"/>
      <c r="H14" s="6"/>
    </row>
    <row r="15" spans="1:8" x14ac:dyDescent="0.25">
      <c r="B15">
        <v>7130.1</v>
      </c>
      <c r="C15" s="6"/>
      <c r="D15" s="6">
        <v>128096113.66236401</v>
      </c>
      <c r="E15" s="6"/>
      <c r="F15" s="6"/>
      <c r="G15" s="6"/>
      <c r="H15" s="6"/>
    </row>
    <row r="16" spans="1:8" x14ac:dyDescent="0.25">
      <c r="B16" s="6">
        <v>1794.0064964294399</v>
      </c>
      <c r="C16" s="6"/>
      <c r="D16" s="6"/>
      <c r="E16" s="6">
        <v>128113252.777448</v>
      </c>
      <c r="F16" s="6"/>
      <c r="G16" s="6"/>
      <c r="H16" s="6"/>
    </row>
    <row r="17" spans="2:8" x14ac:dyDescent="0.25">
      <c r="B17" s="6">
        <v>2104.4</v>
      </c>
      <c r="C17" s="6"/>
      <c r="D17" s="6"/>
      <c r="E17" s="6">
        <v>128102277.36855499</v>
      </c>
      <c r="F17" s="6"/>
      <c r="G17" s="6"/>
      <c r="H17" s="6"/>
    </row>
    <row r="18" spans="2:8" x14ac:dyDescent="0.25">
      <c r="B18" s="6">
        <v>2240.6</v>
      </c>
      <c r="C18" s="6"/>
      <c r="D18" s="6"/>
      <c r="E18" s="6">
        <v>128101402.299273</v>
      </c>
      <c r="F18" s="6"/>
      <c r="G18" s="6"/>
      <c r="H18" s="6"/>
    </row>
    <row r="19" spans="2:8" x14ac:dyDescent="0.25">
      <c r="B19" s="6">
        <v>2378.4</v>
      </c>
      <c r="C19" s="6"/>
      <c r="D19" s="6"/>
      <c r="E19" s="6">
        <v>128101072.84107099</v>
      </c>
      <c r="F19" s="6"/>
      <c r="G19" s="6"/>
      <c r="H19" s="6"/>
    </row>
    <row r="20" spans="2:8" x14ac:dyDescent="0.25">
      <c r="B20" s="6">
        <v>2522.9</v>
      </c>
      <c r="C20" s="6"/>
      <c r="D20" s="6"/>
      <c r="E20" s="6">
        <v>128101010.866</v>
      </c>
      <c r="F20" s="6"/>
      <c r="G20" s="6"/>
      <c r="H20" s="6"/>
    </row>
    <row r="21" spans="2:8" x14ac:dyDescent="0.25">
      <c r="B21" s="6">
        <v>2702.7</v>
      </c>
      <c r="C21" s="6"/>
      <c r="D21" s="6"/>
      <c r="E21" s="6">
        <v>128101010.865997</v>
      </c>
      <c r="F21" s="6"/>
      <c r="G21" s="6"/>
      <c r="H21" s="6"/>
    </row>
    <row r="22" spans="2:8" x14ac:dyDescent="0.25">
      <c r="B22" s="6">
        <v>2840.2</v>
      </c>
      <c r="C22" s="6"/>
      <c r="D22" s="6"/>
      <c r="E22" s="6">
        <v>128101010.865991</v>
      </c>
      <c r="F22" s="6"/>
    </row>
    <row r="23" spans="2:8" x14ac:dyDescent="0.25">
      <c r="B23" s="6">
        <v>2984.8</v>
      </c>
      <c r="C23" s="6"/>
      <c r="D23" s="6"/>
      <c r="E23" s="6">
        <v>128101010.86600301</v>
      </c>
      <c r="F23" s="6"/>
    </row>
    <row r="24" spans="2:8" x14ac:dyDescent="0.25">
      <c r="B24" s="6">
        <v>3129.8</v>
      </c>
      <c r="C24" s="6"/>
      <c r="D24" s="6"/>
      <c r="E24" s="6">
        <v>128100971.745994</v>
      </c>
      <c r="F24" s="6"/>
    </row>
    <row r="25" spans="2:8" x14ac:dyDescent="0.25">
      <c r="B25">
        <v>3271</v>
      </c>
      <c r="C25" s="6"/>
      <c r="D25" s="6"/>
      <c r="E25" s="6">
        <v>128100971.745986</v>
      </c>
      <c r="F25" s="6"/>
    </row>
    <row r="26" spans="2:8" x14ac:dyDescent="0.25">
      <c r="B26">
        <v>3415.6</v>
      </c>
      <c r="C26" s="6"/>
      <c r="D26" s="6"/>
      <c r="E26" s="6">
        <v>128100953.945995</v>
      </c>
      <c r="F26" s="6"/>
    </row>
    <row r="27" spans="2:8" x14ac:dyDescent="0.25">
      <c r="B27">
        <v>3541.3</v>
      </c>
      <c r="C27" s="6"/>
      <c r="D27" s="6"/>
      <c r="E27" s="6"/>
      <c r="F27" s="6"/>
    </row>
    <row r="28" spans="2:8" x14ac:dyDescent="0.25">
      <c r="B28">
        <v>3684.7</v>
      </c>
      <c r="C28" s="6"/>
      <c r="D28" s="6"/>
      <c r="E28" s="6">
        <v>128100953.94599999</v>
      </c>
      <c r="F28" s="6"/>
    </row>
    <row r="29" spans="2:8" x14ac:dyDescent="0.25">
      <c r="B29">
        <v>3859.1</v>
      </c>
      <c r="C29" s="6"/>
      <c r="D29" s="6"/>
      <c r="E29" s="6">
        <v>128100831.945999</v>
      </c>
      <c r="F29" s="6"/>
    </row>
    <row r="30" spans="2:8" x14ac:dyDescent="0.25">
      <c r="B30">
        <v>3983.7</v>
      </c>
      <c r="C30" s="6"/>
      <c r="D30" s="6"/>
      <c r="E30" s="6"/>
      <c r="F30" s="6"/>
    </row>
    <row r="31" spans="2:8" x14ac:dyDescent="0.25">
      <c r="B31">
        <v>4129.2</v>
      </c>
      <c r="C31" s="6"/>
      <c r="D31" s="6"/>
      <c r="E31" s="6">
        <v>128100831.945997</v>
      </c>
      <c r="F31" s="6"/>
    </row>
    <row r="32" spans="2:8" x14ac:dyDescent="0.25">
      <c r="B32">
        <v>4282.7</v>
      </c>
      <c r="C32" s="6"/>
      <c r="D32" s="6"/>
      <c r="E32" s="6">
        <v>128100831.945999</v>
      </c>
      <c r="F32" s="6"/>
    </row>
    <row r="33" spans="2:6" x14ac:dyDescent="0.25">
      <c r="B33">
        <v>4423.3</v>
      </c>
      <c r="C33" s="6"/>
      <c r="D33" s="6"/>
      <c r="E33" s="6">
        <v>128100831.94599099</v>
      </c>
      <c r="F33" s="6"/>
    </row>
    <row r="34" spans="2:6" x14ac:dyDescent="0.25">
      <c r="B34">
        <v>4562.1000000000004</v>
      </c>
      <c r="C34" s="6"/>
      <c r="D34" s="6"/>
      <c r="E34" s="6">
        <v>128100831.945986</v>
      </c>
      <c r="F34" s="6"/>
    </row>
    <row r="35" spans="2:6" x14ac:dyDescent="0.25">
      <c r="B35">
        <v>4691.1000000000004</v>
      </c>
      <c r="C35" s="6"/>
      <c r="D35" s="6"/>
      <c r="E35" s="6"/>
      <c r="F35" s="6"/>
    </row>
    <row r="36" spans="2:6" x14ac:dyDescent="0.25">
      <c r="B36">
        <v>4834.2</v>
      </c>
      <c r="C36" s="6"/>
      <c r="D36" s="6"/>
      <c r="E36" s="6">
        <v>128100831.945996</v>
      </c>
      <c r="F36" s="6"/>
    </row>
    <row r="37" spans="2:6" x14ac:dyDescent="0.25">
      <c r="B37">
        <v>4982.8</v>
      </c>
      <c r="C37" s="6"/>
      <c r="D37" s="6"/>
      <c r="E37" s="6">
        <v>128100791.94597</v>
      </c>
      <c r="F37" s="6"/>
    </row>
    <row r="38" spans="2:6" x14ac:dyDescent="0.25">
      <c r="B38">
        <v>5124.6000000000004</v>
      </c>
      <c r="C38" s="6"/>
      <c r="D38" s="6"/>
      <c r="E38" s="6">
        <v>128100791.945988</v>
      </c>
      <c r="F38" s="6"/>
    </row>
    <row r="39" spans="2:6" x14ac:dyDescent="0.25">
      <c r="B39">
        <v>5264.8</v>
      </c>
      <c r="C39" s="6"/>
      <c r="D39" s="6"/>
      <c r="E39" s="6">
        <v>128100791.945988</v>
      </c>
      <c r="F39" s="6"/>
    </row>
    <row r="40" spans="2:6" x14ac:dyDescent="0.25">
      <c r="B40">
        <v>5407.2</v>
      </c>
      <c r="C40" s="6"/>
      <c r="D40" s="6"/>
      <c r="E40" s="6">
        <v>128100722.345989</v>
      </c>
      <c r="F40" s="6"/>
    </row>
    <row r="41" spans="2:6" x14ac:dyDescent="0.25">
      <c r="B41">
        <v>5533.3</v>
      </c>
      <c r="C41" s="6"/>
      <c r="D41" s="6"/>
      <c r="E41" s="6"/>
      <c r="F41" s="6"/>
    </row>
    <row r="42" spans="2:6" x14ac:dyDescent="0.25">
      <c r="B42">
        <v>5702.2</v>
      </c>
      <c r="C42" s="6"/>
      <c r="D42" s="6"/>
      <c r="E42" s="6">
        <v>128100715.745998</v>
      </c>
      <c r="F42" s="6"/>
    </row>
    <row r="43" spans="2:6" x14ac:dyDescent="0.25">
      <c r="B43">
        <v>5847</v>
      </c>
      <c r="C43" s="6"/>
      <c r="D43" s="6"/>
      <c r="E43" s="6">
        <v>128100715.745988</v>
      </c>
      <c r="F43" s="6"/>
    </row>
    <row r="44" spans="2:6" x14ac:dyDescent="0.25">
      <c r="B44">
        <v>5974.4</v>
      </c>
      <c r="C44" s="6"/>
      <c r="D44" s="6"/>
      <c r="E44" s="6"/>
      <c r="F44" s="6"/>
    </row>
    <row r="45" spans="2:6" x14ac:dyDescent="0.25">
      <c r="B45">
        <v>6117.1</v>
      </c>
      <c r="C45" s="6"/>
      <c r="D45" s="6"/>
      <c r="E45" s="6">
        <v>128100672.545986</v>
      </c>
      <c r="F45" s="6"/>
    </row>
    <row r="46" spans="2:6" x14ac:dyDescent="0.25">
      <c r="B46">
        <v>6245.1</v>
      </c>
      <c r="C46" s="6"/>
      <c r="D46" s="6"/>
      <c r="E46" s="6"/>
      <c r="F46" s="6"/>
    </row>
    <row r="47" spans="2:6" x14ac:dyDescent="0.25">
      <c r="B47">
        <v>6590.3</v>
      </c>
      <c r="C47" s="6"/>
      <c r="D47" s="6"/>
      <c r="E47" s="6">
        <v>128100672.545986</v>
      </c>
      <c r="F47" s="6"/>
    </row>
    <row r="48" spans="2:6" x14ac:dyDescent="0.25">
      <c r="B48">
        <v>6715.8</v>
      </c>
      <c r="C48" s="6"/>
      <c r="D48" s="6"/>
      <c r="E48" s="6"/>
      <c r="F48" s="6"/>
    </row>
    <row r="49" spans="2:5" x14ac:dyDescent="0.25">
      <c r="B49">
        <v>6843.4</v>
      </c>
      <c r="E49" s="24"/>
    </row>
    <row r="50" spans="2:5" x14ac:dyDescent="0.25">
      <c r="B50">
        <v>6982.2</v>
      </c>
      <c r="E50" s="24"/>
    </row>
  </sheetData>
  <phoneticPr fontId="1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D65-7CD7-411B-A356-D1A038A742AB}">
  <dimension ref="A1"/>
  <sheetViews>
    <sheetView workbookViewId="0">
      <selection activeCell="J29" sqref="J29"/>
    </sheetView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2378-D37C-4972-B75A-F359EDA127CF}">
  <dimension ref="A1:E7"/>
  <sheetViews>
    <sheetView tabSelected="1" workbookViewId="0">
      <selection activeCell="E5" sqref="E5"/>
    </sheetView>
  </sheetViews>
  <sheetFormatPr baseColWidth="10" defaultRowHeight="15" x14ac:dyDescent="0.25"/>
  <cols>
    <col min="5" max="5" width="17.140625" bestFit="1" customWidth="1"/>
  </cols>
  <sheetData>
    <row r="1" spans="1:5" ht="17.25" x14ac:dyDescent="0.3">
      <c r="A1" s="48" t="s">
        <v>771</v>
      </c>
    </row>
    <row r="2" spans="1:5" x14ac:dyDescent="0.25">
      <c r="E2" t="s">
        <v>775</v>
      </c>
    </row>
    <row r="3" spans="1:5" x14ac:dyDescent="0.25">
      <c r="E3" t="s">
        <v>774</v>
      </c>
    </row>
    <row r="4" spans="1:5" x14ac:dyDescent="0.25">
      <c r="E4" t="s">
        <v>776</v>
      </c>
    </row>
    <row r="5" spans="1:5" x14ac:dyDescent="0.25">
      <c r="E5" t="s">
        <v>773</v>
      </c>
    </row>
    <row r="6" spans="1:5" x14ac:dyDescent="0.25">
      <c r="E6" t="s">
        <v>772</v>
      </c>
    </row>
    <row r="7" spans="1:5" x14ac:dyDescent="0.25">
      <c r="E7" s="24">
        <v>194858000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87F-0443-45F0-9ABD-FD006B4138E3}">
  <dimension ref="A2:F46"/>
  <sheetViews>
    <sheetView workbookViewId="0">
      <selection activeCell="A2" sqref="A2"/>
    </sheetView>
  </sheetViews>
  <sheetFormatPr baseColWidth="10" defaultRowHeight="15" x14ac:dyDescent="0.25"/>
  <sheetData>
    <row r="2" spans="1:6" x14ac:dyDescent="0.25">
      <c r="A2" t="s">
        <v>771</v>
      </c>
      <c r="F2" t="s">
        <v>622</v>
      </c>
    </row>
    <row r="3" spans="1:6" x14ac:dyDescent="0.25">
      <c r="B3" t="s">
        <v>559</v>
      </c>
      <c r="C3" t="s">
        <v>519</v>
      </c>
      <c r="D3" t="s">
        <v>557</v>
      </c>
      <c r="E3" t="s">
        <v>565</v>
      </c>
      <c r="F3" t="s">
        <v>516</v>
      </c>
    </row>
    <row r="4" spans="1:6" x14ac:dyDescent="0.25">
      <c r="B4">
        <v>1839.2435562610599</v>
      </c>
      <c r="C4">
        <v>170290112.789022</v>
      </c>
    </row>
    <row r="5" spans="1:6" x14ac:dyDescent="0.25">
      <c r="B5">
        <v>3644.5</v>
      </c>
      <c r="C5">
        <v>170289957.98904499</v>
      </c>
    </row>
    <row r="6" spans="1:6" x14ac:dyDescent="0.25">
      <c r="B6">
        <v>5409.4</v>
      </c>
      <c r="C6">
        <v>170289957.98905399</v>
      </c>
    </row>
    <row r="7" spans="1:6" x14ac:dyDescent="0.25">
      <c r="B7">
        <v>7260.9</v>
      </c>
      <c r="C7">
        <v>170289957.98905399</v>
      </c>
    </row>
    <row r="8" spans="1:6" x14ac:dyDescent="0.25">
      <c r="B8">
        <v>1839.2435562610599</v>
      </c>
      <c r="D8">
        <v>170290112.789022</v>
      </c>
    </row>
    <row r="9" spans="1:6" x14ac:dyDescent="0.25">
      <c r="B9">
        <v>3660.5</v>
      </c>
      <c r="D9">
        <v>170289957.98904401</v>
      </c>
    </row>
    <row r="10" spans="1:6" x14ac:dyDescent="0.25">
      <c r="B10">
        <v>5343.7</v>
      </c>
      <c r="D10">
        <v>170289502.189044</v>
      </c>
    </row>
    <row r="11" spans="1:6" x14ac:dyDescent="0.25">
      <c r="B11">
        <v>5702.9</v>
      </c>
      <c r="D11">
        <v>170289464.18905401</v>
      </c>
    </row>
    <row r="12" spans="1:6" x14ac:dyDescent="0.25">
      <c r="B12">
        <v>6059.9</v>
      </c>
      <c r="D12">
        <v>170289464.18905401</v>
      </c>
    </row>
    <row r="13" spans="1:6" x14ac:dyDescent="0.25">
      <c r="B13">
        <v>7551.4</v>
      </c>
    </row>
    <row r="14" spans="1:6" x14ac:dyDescent="0.25">
      <c r="B14">
        <v>1839.24357485771</v>
      </c>
      <c r="E14">
        <v>170290112.789022</v>
      </c>
    </row>
    <row r="15" spans="1:6" x14ac:dyDescent="0.25">
      <c r="B15">
        <v>2131.5</v>
      </c>
    </row>
    <row r="16" spans="1:6" x14ac:dyDescent="0.25">
      <c r="B16">
        <v>2254.8000000000002</v>
      </c>
    </row>
    <row r="17" spans="2:6" x14ac:dyDescent="0.25">
      <c r="B17">
        <v>2391</v>
      </c>
      <c r="F17" s="24"/>
    </row>
    <row r="18" spans="2:6" x14ac:dyDescent="0.25">
      <c r="B18">
        <v>2524.1</v>
      </c>
      <c r="F18" s="24"/>
    </row>
    <row r="19" spans="2:6" x14ac:dyDescent="0.25">
      <c r="B19">
        <v>2661.1</v>
      </c>
      <c r="F19" s="24"/>
    </row>
    <row r="20" spans="2:6" x14ac:dyDescent="0.25">
      <c r="B20">
        <v>2845.8</v>
      </c>
      <c r="E20">
        <v>170290055.588898</v>
      </c>
      <c r="F20" s="24"/>
    </row>
    <row r="21" spans="2:6" x14ac:dyDescent="0.25">
      <c r="B21">
        <v>3012.7</v>
      </c>
      <c r="E21">
        <v>170289983.78888199</v>
      </c>
      <c r="F21" s="24"/>
    </row>
    <row r="22" spans="2:6" x14ac:dyDescent="0.25">
      <c r="B22">
        <v>3146.8</v>
      </c>
    </row>
    <row r="23" spans="2:6" x14ac:dyDescent="0.25">
      <c r="B23">
        <v>3286</v>
      </c>
    </row>
    <row r="24" spans="2:6" x14ac:dyDescent="0.25">
      <c r="B24">
        <v>3425.9</v>
      </c>
      <c r="F24" s="24"/>
    </row>
    <row r="25" spans="2:6" x14ac:dyDescent="0.25">
      <c r="B25">
        <v>3573.2</v>
      </c>
      <c r="F25" s="24"/>
    </row>
    <row r="26" spans="2:6" x14ac:dyDescent="0.25">
      <c r="B26">
        <v>3762.1</v>
      </c>
      <c r="F26" s="24"/>
    </row>
    <row r="27" spans="2:6" x14ac:dyDescent="0.25">
      <c r="B27">
        <v>3948.3</v>
      </c>
      <c r="E27">
        <v>170289960.98888099</v>
      </c>
      <c r="F27" s="24"/>
    </row>
    <row r="28" spans="2:6" x14ac:dyDescent="0.25">
      <c r="B28">
        <v>4160.3999999999996</v>
      </c>
      <c r="E28">
        <v>170289960.98890099</v>
      </c>
      <c r="F28" s="24"/>
    </row>
    <row r="29" spans="2:6" x14ac:dyDescent="0.25">
      <c r="B29">
        <v>4336.3999999999996</v>
      </c>
      <c r="E29">
        <v>170289910.74729499</v>
      </c>
    </row>
    <row r="30" spans="2:6" x14ac:dyDescent="0.25">
      <c r="B30">
        <v>4486.8</v>
      </c>
    </row>
    <row r="31" spans="2:6" x14ac:dyDescent="0.25">
      <c r="B31">
        <v>4668.5</v>
      </c>
      <c r="E31">
        <v>170289737.36649799</v>
      </c>
    </row>
    <row r="32" spans="2:6" x14ac:dyDescent="0.25">
      <c r="B32">
        <v>4894.2</v>
      </c>
      <c r="E32">
        <v>170289706.408099</v>
      </c>
      <c r="F32" s="24"/>
    </row>
    <row r="33" spans="2:6" x14ac:dyDescent="0.25">
      <c r="B33">
        <v>5058.5</v>
      </c>
    </row>
    <row r="34" spans="2:6" x14ac:dyDescent="0.25">
      <c r="B34">
        <v>5223.1000000000004</v>
      </c>
      <c r="E34">
        <v>170289706.40808001</v>
      </c>
    </row>
    <row r="35" spans="2:6" x14ac:dyDescent="0.25">
      <c r="B35">
        <v>5378.1</v>
      </c>
      <c r="E35">
        <v>170289706.40808001</v>
      </c>
      <c r="F35" s="24"/>
    </row>
    <row r="36" spans="2:6" x14ac:dyDescent="0.25">
      <c r="B36">
        <v>5532.8</v>
      </c>
      <c r="E36">
        <v>170289706.40808001</v>
      </c>
    </row>
    <row r="37" spans="2:6" x14ac:dyDescent="0.25">
      <c r="B37">
        <v>5684.4</v>
      </c>
      <c r="E37">
        <v>170289706.40808001</v>
      </c>
    </row>
    <row r="38" spans="2:6" x14ac:dyDescent="0.25">
      <c r="B38">
        <v>5836.2</v>
      </c>
      <c r="E38">
        <v>170289706.40808001</v>
      </c>
    </row>
    <row r="39" spans="2:6" x14ac:dyDescent="0.25">
      <c r="B39">
        <v>5987.5</v>
      </c>
      <c r="E39">
        <v>170289706.40808001</v>
      </c>
    </row>
    <row r="40" spans="2:6" x14ac:dyDescent="0.25">
      <c r="B40">
        <v>6137.8</v>
      </c>
      <c r="E40">
        <v>170289706.40808001</v>
      </c>
    </row>
    <row r="41" spans="2:6" x14ac:dyDescent="0.25">
      <c r="B41">
        <v>6289.6</v>
      </c>
      <c r="E41">
        <v>170289706.40808001</v>
      </c>
    </row>
    <row r="42" spans="2:6" x14ac:dyDescent="0.25">
      <c r="B42">
        <v>6438.6</v>
      </c>
      <c r="E42">
        <v>170289706.40808001</v>
      </c>
    </row>
    <row r="43" spans="2:6" x14ac:dyDescent="0.25">
      <c r="B43">
        <v>6588.5</v>
      </c>
      <c r="E43">
        <v>170289706.40808001</v>
      </c>
    </row>
    <row r="44" spans="2:6" x14ac:dyDescent="0.25">
      <c r="B44">
        <v>6738.5</v>
      </c>
      <c r="E44">
        <v>170289706.40808001</v>
      </c>
    </row>
    <row r="45" spans="2:6" x14ac:dyDescent="0.25">
      <c r="B45">
        <v>7064.3</v>
      </c>
      <c r="E45">
        <v>170289706.40808001</v>
      </c>
    </row>
    <row r="46" spans="2:6" x14ac:dyDescent="0.25">
      <c r="B46">
        <v>3084.7</v>
      </c>
      <c r="F46">
        <v>170288000</v>
      </c>
    </row>
  </sheetData>
  <phoneticPr fontId="1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7E4-7666-4929-8CC4-97D161CEBA87}">
  <dimension ref="B1:H47"/>
  <sheetViews>
    <sheetView workbookViewId="0">
      <selection activeCell="E1" sqref="E1"/>
    </sheetView>
  </sheetViews>
  <sheetFormatPr baseColWidth="10" defaultRowHeight="15" x14ac:dyDescent="0.25"/>
  <cols>
    <col min="3" max="8" width="14.5703125" bestFit="1" customWidth="1"/>
  </cols>
  <sheetData>
    <row r="1" spans="2:8" ht="17.25" x14ac:dyDescent="0.3">
      <c r="B1">
        <v>2078.3000000000002</v>
      </c>
      <c r="C1">
        <v>167114054.5</v>
      </c>
      <c r="E1" s="48" t="s">
        <v>771</v>
      </c>
    </row>
    <row r="2" spans="2:8" x14ac:dyDescent="0.25">
      <c r="B2">
        <v>3000</v>
      </c>
      <c r="C2">
        <v>167108000</v>
      </c>
    </row>
    <row r="3" spans="2:8" x14ac:dyDescent="0.25">
      <c r="B3">
        <v>5200</v>
      </c>
      <c r="C3">
        <v>167108000</v>
      </c>
    </row>
    <row r="4" spans="2:8" x14ac:dyDescent="0.25">
      <c r="B4">
        <v>5574.27</v>
      </c>
      <c r="C4">
        <v>167107857.5</v>
      </c>
    </row>
    <row r="5" spans="2:8" x14ac:dyDescent="0.25">
      <c r="C5" t="s">
        <v>622</v>
      </c>
    </row>
    <row r="6" spans="2:8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8" x14ac:dyDescent="0.25">
      <c r="H7" s="45"/>
    </row>
    <row r="8" spans="2:8" x14ac:dyDescent="0.25">
      <c r="B8">
        <v>1844.7540032863601</v>
      </c>
      <c r="D8">
        <v>167107678.832228</v>
      </c>
      <c r="H8" s="45"/>
    </row>
    <row r="9" spans="2:8" x14ac:dyDescent="0.25">
      <c r="B9">
        <v>2426.9</v>
      </c>
      <c r="D9">
        <v>167107678.83226001</v>
      </c>
      <c r="H9" s="45"/>
    </row>
    <row r="10" spans="2:8" x14ac:dyDescent="0.25">
      <c r="B10">
        <v>4488.8999999999996</v>
      </c>
      <c r="D10">
        <v>167109785.43224201</v>
      </c>
      <c r="H10" s="45"/>
    </row>
    <row r="11" spans="2:8" x14ac:dyDescent="0.25">
      <c r="B11">
        <v>6289.6</v>
      </c>
      <c r="D11">
        <v>167108209.303442</v>
      </c>
      <c r="H11" s="45"/>
    </row>
    <row r="12" spans="2:8" x14ac:dyDescent="0.25">
      <c r="B12">
        <v>7159.7</v>
      </c>
      <c r="H12" s="45"/>
    </row>
    <row r="13" spans="2:8" x14ac:dyDescent="0.25">
      <c r="B13">
        <v>1844.7540032863601</v>
      </c>
      <c r="E13">
        <v>167107678.832228</v>
      </c>
      <c r="H13" s="45"/>
    </row>
    <row r="14" spans="2:8" x14ac:dyDescent="0.25">
      <c r="B14">
        <v>2522</v>
      </c>
      <c r="E14">
        <v>167107678.83226001</v>
      </c>
      <c r="H14" s="45"/>
    </row>
    <row r="15" spans="2:8" x14ac:dyDescent="0.25">
      <c r="B15">
        <v>4857.3</v>
      </c>
      <c r="E15">
        <v>167109107.30344099</v>
      </c>
      <c r="H15" s="45"/>
    </row>
    <row r="16" spans="2:8" x14ac:dyDescent="0.25">
      <c r="B16">
        <v>6765</v>
      </c>
      <c r="E16">
        <v>167108369.903442</v>
      </c>
      <c r="H16" s="45"/>
    </row>
    <row r="17" spans="2:8" x14ac:dyDescent="0.25">
      <c r="B17">
        <v>7153.8</v>
      </c>
      <c r="H17" s="45"/>
    </row>
    <row r="18" spans="2:8" x14ac:dyDescent="0.25">
      <c r="B18">
        <v>1844.7540185451501</v>
      </c>
      <c r="F18">
        <v>167107678.832228</v>
      </c>
      <c r="H18" s="45"/>
    </row>
    <row r="19" spans="2:8" x14ac:dyDescent="0.25">
      <c r="B19">
        <v>2134</v>
      </c>
      <c r="H19" s="45"/>
    </row>
    <row r="20" spans="2:8" x14ac:dyDescent="0.25">
      <c r="B20">
        <v>2261.1</v>
      </c>
      <c r="H20" s="45"/>
    </row>
    <row r="21" spans="2:8" x14ac:dyDescent="0.25">
      <c r="B21">
        <v>2400.1</v>
      </c>
      <c r="H21" s="45"/>
    </row>
    <row r="22" spans="2:8" x14ac:dyDescent="0.25">
      <c r="B22">
        <v>2689.3</v>
      </c>
      <c r="H22" s="45"/>
    </row>
    <row r="23" spans="2:8" x14ac:dyDescent="0.25">
      <c r="B23">
        <v>2829</v>
      </c>
      <c r="H23" s="45"/>
    </row>
    <row r="24" spans="2:8" x14ac:dyDescent="0.25">
      <c r="B24">
        <v>2965.8</v>
      </c>
      <c r="H24" s="45"/>
    </row>
    <row r="25" spans="2:8" x14ac:dyDescent="0.25">
      <c r="B25">
        <v>3129.5</v>
      </c>
      <c r="F25">
        <v>167107678.83207199</v>
      </c>
      <c r="H25" s="45"/>
    </row>
    <row r="26" spans="2:8" x14ac:dyDescent="0.25">
      <c r="B26">
        <v>3318.1</v>
      </c>
      <c r="F26">
        <v>167107678.832075</v>
      </c>
      <c r="H26" s="45"/>
    </row>
    <row r="27" spans="2:8" x14ac:dyDescent="0.25">
      <c r="B27">
        <v>3524.1</v>
      </c>
      <c r="F27">
        <v>167107678.83207399</v>
      </c>
      <c r="H27" s="45"/>
    </row>
    <row r="28" spans="2:8" x14ac:dyDescent="0.25">
      <c r="B28">
        <v>3793</v>
      </c>
      <c r="F28">
        <v>167107532.63209301</v>
      </c>
      <c r="H28" s="45"/>
    </row>
    <row r="29" spans="2:8" x14ac:dyDescent="0.25">
      <c r="B29">
        <v>4090.2</v>
      </c>
      <c r="H29" s="45"/>
    </row>
    <row r="30" spans="2:8" x14ac:dyDescent="0.25">
      <c r="B30">
        <v>4280.2</v>
      </c>
      <c r="H30" s="45"/>
    </row>
    <row r="31" spans="2:8" x14ac:dyDescent="0.25">
      <c r="B31">
        <v>4431.5</v>
      </c>
      <c r="H31" s="45"/>
    </row>
    <row r="32" spans="2:8" x14ac:dyDescent="0.25">
      <c r="B32">
        <v>4576.8999999999996</v>
      </c>
      <c r="H32" s="45"/>
    </row>
    <row r="33" spans="2:8" x14ac:dyDescent="0.25">
      <c r="B33">
        <v>4767.1000000000004</v>
      </c>
      <c r="F33">
        <v>167107532.63209701</v>
      </c>
      <c r="H33" s="45"/>
    </row>
    <row r="34" spans="2:8" x14ac:dyDescent="0.25">
      <c r="B34">
        <v>4919.1000000000004</v>
      </c>
      <c r="H34" s="45"/>
    </row>
    <row r="35" spans="2:8" x14ac:dyDescent="0.25">
      <c r="B35">
        <v>5072.7</v>
      </c>
      <c r="H35" s="45"/>
    </row>
    <row r="36" spans="2:8" x14ac:dyDescent="0.25">
      <c r="B36">
        <v>5224.3999999999996</v>
      </c>
      <c r="H36" s="45"/>
    </row>
    <row r="37" spans="2:8" x14ac:dyDescent="0.25">
      <c r="B37">
        <v>5381.7</v>
      </c>
      <c r="H37" s="45"/>
    </row>
    <row r="38" spans="2:8" x14ac:dyDescent="0.25">
      <c r="B38">
        <v>5536.6</v>
      </c>
      <c r="H38" s="45"/>
    </row>
    <row r="39" spans="2:8" x14ac:dyDescent="0.25">
      <c r="B39">
        <v>5691.2</v>
      </c>
      <c r="H39" s="45"/>
    </row>
    <row r="40" spans="2:8" x14ac:dyDescent="0.25">
      <c r="B40">
        <v>5844.4</v>
      </c>
      <c r="H40" s="45"/>
    </row>
    <row r="41" spans="2:8" x14ac:dyDescent="0.25">
      <c r="B41">
        <v>6129.9</v>
      </c>
    </row>
    <row r="42" spans="2:8" x14ac:dyDescent="0.25">
      <c r="B42">
        <v>6285.7</v>
      </c>
    </row>
    <row r="43" spans="2:8" x14ac:dyDescent="0.25">
      <c r="B43">
        <v>6447.5</v>
      </c>
    </row>
    <row r="44" spans="2:8" x14ac:dyDescent="0.25">
      <c r="B44">
        <v>6599.3</v>
      </c>
    </row>
    <row r="45" spans="2:8" x14ac:dyDescent="0.25">
      <c r="B45">
        <v>6752.4</v>
      </c>
      <c r="H45" s="24"/>
    </row>
    <row r="46" spans="2:8" x14ac:dyDescent="0.25">
      <c r="B46">
        <v>6904.6</v>
      </c>
    </row>
    <row r="47" spans="2:8" x14ac:dyDescent="0.25">
      <c r="B47">
        <v>7060.9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51D-8E0F-4629-9344-E972BCF08250}">
  <dimension ref="A1:Z261"/>
  <sheetViews>
    <sheetView workbookViewId="0">
      <selection activeCell="F3" sqref="F3"/>
    </sheetView>
  </sheetViews>
  <sheetFormatPr baseColWidth="10" defaultColWidth="13.28515625" defaultRowHeight="15" x14ac:dyDescent="0.25"/>
  <cols>
    <col min="1" max="1" width="10.140625" bestFit="1" customWidth="1"/>
    <col min="2" max="2" width="22.28515625" bestFit="1" customWidth="1"/>
    <col min="3" max="3" width="10.28515625" bestFit="1" customWidth="1"/>
    <col min="4" max="5" width="3" bestFit="1" customWidth="1"/>
    <col min="6" max="6" width="4.42578125" bestFit="1" customWidth="1"/>
    <col min="7" max="11" width="13.5703125" bestFit="1" customWidth="1"/>
    <col min="12" max="12" width="11.5703125" bestFit="1" customWidth="1"/>
    <col min="13" max="13" width="4.5703125" bestFit="1" customWidth="1"/>
    <col min="14" max="15" width="6.7109375" bestFit="1" customWidth="1"/>
    <col min="16" max="16" width="6.140625" bestFit="1" customWidth="1"/>
    <col min="17" max="17" width="9.85546875" bestFit="1" customWidth="1"/>
    <col min="18" max="18" width="5.28515625" bestFit="1" customWidth="1"/>
    <col min="19" max="19" width="19.28515625" bestFit="1" customWidth="1"/>
    <col min="20" max="20" width="6.85546875" bestFit="1" customWidth="1"/>
    <col min="21" max="21" width="10.28515625" bestFit="1" customWidth="1"/>
    <col min="22" max="22" width="12.42578125" bestFit="1" customWidth="1"/>
    <col min="23" max="23" width="9.7109375" bestFit="1" customWidth="1"/>
    <col min="24" max="24" width="6" customWidth="1"/>
    <col min="25" max="25" width="8" bestFit="1" customWidth="1"/>
    <col min="26" max="26" width="19.5703125" bestFit="1" customWidth="1"/>
  </cols>
  <sheetData>
    <row r="1" spans="1:26" s="1" customFormat="1" x14ac:dyDescent="0.25">
      <c r="A1" s="8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18</v>
      </c>
      <c r="I1" s="1" t="s">
        <v>6</v>
      </c>
      <c r="J1" s="1" t="s">
        <v>17</v>
      </c>
      <c r="K1" s="1" t="s">
        <v>95</v>
      </c>
      <c r="L1" s="1" t="s">
        <v>20</v>
      </c>
      <c r="M1" s="1" t="s">
        <v>5</v>
      </c>
      <c r="N1" s="1" t="s">
        <v>19</v>
      </c>
      <c r="O1" s="1" t="s">
        <v>7</v>
      </c>
      <c r="P1" s="1" t="s">
        <v>16</v>
      </c>
      <c r="Q1" s="1" t="s">
        <v>94</v>
      </c>
      <c r="R1" s="1" t="s">
        <v>21</v>
      </c>
      <c r="S1" s="1" t="s">
        <v>96</v>
      </c>
      <c r="T1" s="1" t="s">
        <v>10</v>
      </c>
      <c r="U1" s="1" t="s">
        <v>23</v>
      </c>
      <c r="V1" s="1" t="s">
        <v>97</v>
      </c>
      <c r="W1" s="1" t="s">
        <v>98</v>
      </c>
      <c r="X1" s="1" t="s">
        <v>24</v>
      </c>
      <c r="Y1" s="1" t="s">
        <v>104</v>
      </c>
    </row>
    <row r="2" spans="1:26" ht="9.75" customHeight="1" x14ac:dyDescent="0.25"/>
    <row r="3" spans="1:26" x14ac:dyDescent="0.25">
      <c r="A3" s="5" t="s">
        <v>101</v>
      </c>
      <c r="B3" t="s">
        <v>102</v>
      </c>
      <c r="C3" t="s">
        <v>38</v>
      </c>
      <c r="D3">
        <v>48</v>
      </c>
      <c r="E3">
        <v>73</v>
      </c>
      <c r="F3" s="7">
        <v>1E-3</v>
      </c>
      <c r="G3" s="7">
        <v>517818965.10000002</v>
      </c>
      <c r="H3" s="7">
        <v>519150298.69999999</v>
      </c>
      <c r="I3" s="7">
        <v>518920135.80000001</v>
      </c>
      <c r="J3" s="7">
        <v>518932442.19999999</v>
      </c>
      <c r="K3" s="7">
        <v>519049189.89999998</v>
      </c>
      <c r="L3" s="6">
        <v>518945792.89999998</v>
      </c>
      <c r="M3" s="6">
        <v>11.7</v>
      </c>
      <c r="N3" s="6">
        <v>21.4</v>
      </c>
      <c r="O3" s="6">
        <v>44.3</v>
      </c>
      <c r="P3" s="6">
        <v>45.3</v>
      </c>
      <c r="Q3" s="6">
        <v>87.7</v>
      </c>
      <c r="R3">
        <v>72.5</v>
      </c>
      <c r="S3">
        <v>25657.0785</v>
      </c>
      <c r="T3">
        <v>3128</v>
      </c>
      <c r="U3">
        <v>0</v>
      </c>
      <c r="V3">
        <v>0</v>
      </c>
      <c r="W3">
        <v>3504</v>
      </c>
      <c r="X3">
        <v>44</v>
      </c>
      <c r="Y3">
        <v>2816</v>
      </c>
    </row>
    <row r="4" spans="1:26" x14ac:dyDescent="0.25">
      <c r="A4" s="5" t="s">
        <v>101</v>
      </c>
      <c r="B4" t="s">
        <v>103</v>
      </c>
      <c r="C4" t="s">
        <v>38</v>
      </c>
      <c r="D4">
        <v>48</v>
      </c>
      <c r="E4">
        <v>73</v>
      </c>
      <c r="F4" s="7">
        <v>1E-3</v>
      </c>
      <c r="G4" s="7">
        <v>517818965.10000002</v>
      </c>
      <c r="H4" s="7">
        <v>519150298.69999999</v>
      </c>
      <c r="I4" s="7">
        <v>518920135.80000001</v>
      </c>
      <c r="J4" s="7">
        <v>518932442.19999999</v>
      </c>
      <c r="K4" s="7">
        <v>519049189.89999998</v>
      </c>
      <c r="L4" s="6">
        <v>518945792.89999998</v>
      </c>
      <c r="M4" s="6">
        <v>11.1</v>
      </c>
      <c r="N4" s="6">
        <v>21.1</v>
      </c>
      <c r="O4" s="6">
        <v>46.1</v>
      </c>
      <c r="P4" s="6">
        <v>46.7</v>
      </c>
      <c r="Q4" s="6">
        <v>89.8</v>
      </c>
      <c r="R4">
        <v>74.400000000000006</v>
      </c>
      <c r="S4">
        <v>25657.0785</v>
      </c>
      <c r="T4">
        <v>3128</v>
      </c>
      <c r="U4">
        <v>0</v>
      </c>
      <c r="V4">
        <v>0</v>
      </c>
      <c r="W4">
        <v>3504</v>
      </c>
      <c r="X4">
        <v>44</v>
      </c>
      <c r="Y4">
        <v>2816</v>
      </c>
    </row>
    <row r="5" spans="1:26" x14ac:dyDescent="0.25">
      <c r="A5" s="5" t="s">
        <v>101</v>
      </c>
      <c r="B5" t="s">
        <v>105</v>
      </c>
      <c r="C5" t="s">
        <v>38</v>
      </c>
      <c r="D5">
        <v>48</v>
      </c>
      <c r="E5">
        <v>73</v>
      </c>
      <c r="F5" s="7">
        <v>1E-3</v>
      </c>
      <c r="G5" s="7">
        <v>517818965.10000002</v>
      </c>
      <c r="H5" s="7">
        <v>519150298.69999999</v>
      </c>
      <c r="I5" s="7">
        <v>518920135.80000001</v>
      </c>
      <c r="J5" s="7">
        <v>518932442.19999999</v>
      </c>
      <c r="K5" s="7">
        <v>519049189.89999998</v>
      </c>
      <c r="L5" s="6">
        <v>519042678</v>
      </c>
      <c r="M5" s="6">
        <v>11.6</v>
      </c>
      <c r="N5" s="6">
        <v>22.1</v>
      </c>
      <c r="O5" s="6">
        <v>45.1</v>
      </c>
      <c r="P5" s="6">
        <v>48.3</v>
      </c>
      <c r="Q5" s="6">
        <v>96.1</v>
      </c>
      <c r="R5">
        <v>71.400000000000006</v>
      </c>
      <c r="S5">
        <v>122542.1606</v>
      </c>
      <c r="T5">
        <v>3128</v>
      </c>
      <c r="U5">
        <v>0</v>
      </c>
      <c r="V5">
        <v>0</v>
      </c>
      <c r="W5">
        <v>3504</v>
      </c>
      <c r="X5">
        <v>44</v>
      </c>
      <c r="Y5">
        <v>2816</v>
      </c>
    </row>
    <row r="6" spans="1:26" x14ac:dyDescent="0.25">
      <c r="A6" s="5" t="s">
        <v>101</v>
      </c>
      <c r="B6" t="s">
        <v>106</v>
      </c>
      <c r="C6" t="s">
        <v>38</v>
      </c>
      <c r="D6">
        <v>48</v>
      </c>
      <c r="E6">
        <v>73</v>
      </c>
      <c r="F6" s="7">
        <v>1E-3</v>
      </c>
      <c r="G6" s="7">
        <v>517818965.10000002</v>
      </c>
      <c r="H6" s="7">
        <v>519150298.69999999</v>
      </c>
      <c r="I6" s="7">
        <v>518920135.80000001</v>
      </c>
      <c r="J6" s="7">
        <v>518932442.19999999</v>
      </c>
      <c r="K6" s="7">
        <v>519049189.89999998</v>
      </c>
      <c r="L6" s="6">
        <v>519042678</v>
      </c>
      <c r="M6" s="6">
        <v>10.4</v>
      </c>
      <c r="N6" s="6">
        <v>20.6</v>
      </c>
      <c r="O6" s="6">
        <v>44.6</v>
      </c>
      <c r="P6" s="6">
        <v>44.2</v>
      </c>
      <c r="Q6" s="6">
        <v>87</v>
      </c>
      <c r="R6">
        <v>67.7</v>
      </c>
      <c r="S6">
        <v>122542.1606</v>
      </c>
      <c r="T6">
        <v>3128</v>
      </c>
      <c r="U6">
        <v>0</v>
      </c>
      <c r="V6">
        <v>0</v>
      </c>
      <c r="W6">
        <v>3504</v>
      </c>
      <c r="X6">
        <v>44</v>
      </c>
      <c r="Y6">
        <v>2816</v>
      </c>
    </row>
    <row r="7" spans="1:26" x14ac:dyDescent="0.25">
      <c r="A7" s="5" t="s">
        <v>101</v>
      </c>
      <c r="B7" t="s">
        <v>107</v>
      </c>
      <c r="C7" t="s">
        <v>38</v>
      </c>
      <c r="D7">
        <v>48</v>
      </c>
      <c r="E7">
        <v>73</v>
      </c>
      <c r="F7" s="7">
        <v>1E-3</v>
      </c>
      <c r="G7" s="7">
        <v>517818965.10000002</v>
      </c>
      <c r="H7" s="7">
        <v>519150298.69999999</v>
      </c>
      <c r="I7" s="7">
        <v>518920135.80000001</v>
      </c>
      <c r="J7" s="7">
        <v>518932442.19999999</v>
      </c>
      <c r="K7" s="7">
        <v>519049189.89999998</v>
      </c>
      <c r="L7" s="6">
        <v>519042678</v>
      </c>
      <c r="M7" s="6">
        <v>10.8</v>
      </c>
      <c r="N7" s="6">
        <v>20.5</v>
      </c>
      <c r="O7" s="6">
        <v>42.5</v>
      </c>
      <c r="P7" s="6">
        <v>43.7</v>
      </c>
      <c r="Q7" s="6">
        <v>86.9</v>
      </c>
      <c r="R7">
        <v>69.400000000000006</v>
      </c>
      <c r="S7">
        <v>122542.1606</v>
      </c>
      <c r="T7">
        <v>3128</v>
      </c>
      <c r="U7">
        <v>0</v>
      </c>
      <c r="V7">
        <v>0</v>
      </c>
      <c r="W7">
        <v>3504</v>
      </c>
      <c r="X7">
        <v>44</v>
      </c>
      <c r="Y7">
        <v>2816</v>
      </c>
    </row>
    <row r="8" spans="1:26" x14ac:dyDescent="0.25">
      <c r="A8" s="5" t="s">
        <v>101</v>
      </c>
      <c r="B8" t="s">
        <v>108</v>
      </c>
      <c r="C8" t="s">
        <v>38</v>
      </c>
      <c r="D8">
        <v>48</v>
      </c>
      <c r="E8">
        <v>73</v>
      </c>
      <c r="F8" s="7">
        <v>1E-3</v>
      </c>
      <c r="G8" s="7">
        <v>517818965.10000002</v>
      </c>
      <c r="H8" s="7">
        <v>519150298.69999999</v>
      </c>
      <c r="I8" s="7">
        <v>518920135.80000001</v>
      </c>
      <c r="J8" s="7">
        <v>518932442.19999999</v>
      </c>
      <c r="K8" s="7">
        <v>519049189.89999998</v>
      </c>
      <c r="L8" s="6">
        <v>518945792.89999998</v>
      </c>
      <c r="M8" s="6">
        <v>11.2</v>
      </c>
      <c r="N8" s="6">
        <v>21.7</v>
      </c>
      <c r="O8" s="6">
        <v>45.6</v>
      </c>
      <c r="P8" s="6">
        <v>45.6</v>
      </c>
      <c r="Q8" s="6">
        <v>86.1</v>
      </c>
      <c r="R8">
        <v>76.099999999999994</v>
      </c>
      <c r="S8">
        <v>25657.0785</v>
      </c>
      <c r="T8">
        <v>3128</v>
      </c>
      <c r="U8">
        <v>0</v>
      </c>
      <c r="V8">
        <v>0</v>
      </c>
      <c r="W8">
        <v>3504</v>
      </c>
      <c r="X8">
        <v>44</v>
      </c>
      <c r="Y8">
        <v>2816</v>
      </c>
    </row>
    <row r="9" spans="1:26" x14ac:dyDescent="0.25">
      <c r="A9" s="5" t="s">
        <v>101</v>
      </c>
      <c r="B9" t="s">
        <v>109</v>
      </c>
      <c r="C9" t="s">
        <v>38</v>
      </c>
      <c r="D9">
        <v>48</v>
      </c>
      <c r="E9">
        <v>73</v>
      </c>
      <c r="F9" s="7">
        <v>1E-3</v>
      </c>
      <c r="G9" s="7">
        <v>517818965.10000002</v>
      </c>
      <c r="H9" s="7">
        <v>519150298.69999999</v>
      </c>
      <c r="I9" s="7">
        <v>518920135.80000001</v>
      </c>
      <c r="J9" s="7">
        <v>518932442.19999999</v>
      </c>
      <c r="K9" s="7">
        <v>519049189.89999998</v>
      </c>
      <c r="L9" s="6">
        <v>518945792.89999998</v>
      </c>
      <c r="M9" s="6">
        <v>10.4</v>
      </c>
      <c r="N9" s="6">
        <v>20.2</v>
      </c>
      <c r="O9" s="6">
        <v>44.5</v>
      </c>
      <c r="P9" s="6">
        <v>44.4</v>
      </c>
      <c r="Q9" s="6">
        <v>87.9</v>
      </c>
      <c r="R9">
        <v>72.599999999999994</v>
      </c>
      <c r="S9">
        <v>25657.0785</v>
      </c>
      <c r="T9">
        <v>3128</v>
      </c>
      <c r="U9">
        <v>0</v>
      </c>
      <c r="V9">
        <v>0</v>
      </c>
      <c r="W9">
        <v>3504</v>
      </c>
      <c r="X9">
        <v>44</v>
      </c>
      <c r="Y9">
        <v>2816</v>
      </c>
    </row>
    <row r="10" spans="1:26" x14ac:dyDescent="0.25">
      <c r="A10" s="5" t="s">
        <v>101</v>
      </c>
      <c r="B10" t="s">
        <v>110</v>
      </c>
      <c r="C10" t="s">
        <v>38</v>
      </c>
      <c r="D10">
        <v>48</v>
      </c>
      <c r="E10">
        <v>73</v>
      </c>
      <c r="F10" s="7">
        <v>1E-3</v>
      </c>
      <c r="G10" s="7">
        <v>517818965.10000002</v>
      </c>
      <c r="H10" s="7">
        <v>519150298.69999999</v>
      </c>
      <c r="I10" s="7">
        <v>518920135.80000001</v>
      </c>
      <c r="J10" s="7">
        <v>518932442.19999999</v>
      </c>
      <c r="K10" s="7">
        <v>519049189.89999998</v>
      </c>
      <c r="L10" s="6">
        <v>518945792.89999998</v>
      </c>
      <c r="M10" s="6">
        <v>11.2</v>
      </c>
      <c r="N10" s="6">
        <v>21.3</v>
      </c>
      <c r="O10" s="6">
        <v>44.6</v>
      </c>
      <c r="P10" s="6">
        <v>44.9</v>
      </c>
      <c r="Q10" s="6">
        <v>83.4</v>
      </c>
      <c r="R10">
        <v>76.099999999999994</v>
      </c>
      <c r="S10">
        <v>25657.0785</v>
      </c>
      <c r="T10">
        <v>3128</v>
      </c>
      <c r="U10">
        <v>0</v>
      </c>
      <c r="V10">
        <v>0</v>
      </c>
      <c r="W10">
        <v>3504</v>
      </c>
      <c r="X10">
        <v>44</v>
      </c>
      <c r="Y10">
        <v>2816</v>
      </c>
    </row>
    <row r="11" spans="1:26" x14ac:dyDescent="0.25">
      <c r="A11" s="5" t="s">
        <v>101</v>
      </c>
      <c r="B11" t="s">
        <v>111</v>
      </c>
      <c r="C11" t="s">
        <v>38</v>
      </c>
      <c r="D11">
        <v>48</v>
      </c>
      <c r="E11">
        <v>73</v>
      </c>
      <c r="F11" s="7">
        <v>1E-3</v>
      </c>
      <c r="G11" s="7">
        <v>517818965.10000002</v>
      </c>
      <c r="H11" s="7">
        <v>519150298.69999999</v>
      </c>
      <c r="I11" s="7">
        <v>518920135.80000001</v>
      </c>
      <c r="J11" s="7">
        <v>518932442.19999999</v>
      </c>
      <c r="K11" s="7">
        <v>519049189.89999998</v>
      </c>
      <c r="L11" s="6">
        <v>518945792.89999998</v>
      </c>
      <c r="M11" s="6">
        <v>10.8</v>
      </c>
      <c r="N11" s="6">
        <v>20.8</v>
      </c>
      <c r="O11" s="6">
        <v>45.3</v>
      </c>
      <c r="P11" s="6">
        <v>43.7</v>
      </c>
      <c r="Q11" s="6">
        <v>82.8</v>
      </c>
      <c r="R11">
        <v>73.400000000000006</v>
      </c>
      <c r="S11">
        <v>25657.0785</v>
      </c>
      <c r="T11">
        <v>3128</v>
      </c>
      <c r="U11">
        <v>0</v>
      </c>
      <c r="V11">
        <v>0</v>
      </c>
      <c r="W11">
        <v>3504</v>
      </c>
      <c r="X11">
        <v>44</v>
      </c>
      <c r="Y11">
        <v>2816</v>
      </c>
      <c r="Z11" t="s">
        <v>112</v>
      </c>
    </row>
    <row r="12" spans="1:26" x14ac:dyDescent="0.25">
      <c r="A12" s="5" t="s">
        <v>101</v>
      </c>
      <c r="B12" t="s">
        <v>113</v>
      </c>
      <c r="C12" t="s">
        <v>38</v>
      </c>
      <c r="D12">
        <v>48</v>
      </c>
      <c r="E12">
        <v>73</v>
      </c>
      <c r="F12" s="7">
        <v>1E-3</v>
      </c>
      <c r="G12" s="7">
        <v>517818965.10000002</v>
      </c>
      <c r="H12" s="7">
        <v>519150298.69999999</v>
      </c>
      <c r="I12" s="7">
        <v>518920135.80000001</v>
      </c>
      <c r="J12" s="7">
        <v>518932442.19999999</v>
      </c>
      <c r="K12" s="7">
        <v>519049189.89999998</v>
      </c>
      <c r="L12" s="6">
        <v>519042678</v>
      </c>
      <c r="M12" s="6">
        <v>10.4</v>
      </c>
      <c r="N12" s="6">
        <v>20.3</v>
      </c>
      <c r="O12" s="6">
        <v>40.6</v>
      </c>
      <c r="P12" s="6">
        <v>43.3</v>
      </c>
      <c r="Q12" s="6">
        <v>79.900000000000006</v>
      </c>
      <c r="R12">
        <v>62.2</v>
      </c>
      <c r="S12">
        <v>122542.1606</v>
      </c>
      <c r="T12">
        <v>3128</v>
      </c>
      <c r="U12">
        <v>0</v>
      </c>
      <c r="V12">
        <v>0</v>
      </c>
      <c r="W12">
        <v>3504</v>
      </c>
      <c r="X12">
        <v>44</v>
      </c>
      <c r="Y12">
        <v>2816</v>
      </c>
      <c r="Z12" t="s">
        <v>114</v>
      </c>
    </row>
    <row r="13" spans="1:26" x14ac:dyDescent="0.25">
      <c r="A13" s="5" t="s">
        <v>117</v>
      </c>
      <c r="B13" t="s">
        <v>115</v>
      </c>
      <c r="C13" t="s">
        <v>38</v>
      </c>
      <c r="D13">
        <v>48</v>
      </c>
      <c r="E13">
        <v>73</v>
      </c>
      <c r="F13" s="7">
        <v>1E-3</v>
      </c>
      <c r="G13" s="7">
        <v>517818965.10000002</v>
      </c>
      <c r="H13" s="7">
        <v>519150298.69999999</v>
      </c>
      <c r="I13" s="7">
        <v>518920135.80000001</v>
      </c>
      <c r="J13" s="7">
        <v>518932442.19999999</v>
      </c>
      <c r="K13" s="7">
        <v>519049189.89999998</v>
      </c>
      <c r="L13" s="6">
        <v>518945792.89999998</v>
      </c>
      <c r="M13" s="6">
        <v>10.9</v>
      </c>
      <c r="N13" s="6">
        <v>20.8</v>
      </c>
      <c r="O13" s="6">
        <v>40.6</v>
      </c>
      <c r="P13" s="6">
        <v>10.9</v>
      </c>
      <c r="Q13" s="6">
        <v>79.3</v>
      </c>
      <c r="R13">
        <v>68.5</v>
      </c>
      <c r="S13">
        <v>518945792.89520001</v>
      </c>
      <c r="T13">
        <v>3128</v>
      </c>
      <c r="U13">
        <v>0</v>
      </c>
      <c r="V13">
        <v>0</v>
      </c>
      <c r="W13">
        <v>3504</v>
      </c>
      <c r="X13">
        <v>44</v>
      </c>
      <c r="Y13">
        <v>2816</v>
      </c>
      <c r="Z13" t="s">
        <v>116</v>
      </c>
    </row>
    <row r="14" spans="1:26" x14ac:dyDescent="0.25"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6"/>
    </row>
    <row r="15" spans="1:26" x14ac:dyDescent="0.25">
      <c r="F15" s="7"/>
      <c r="G15" s="7"/>
      <c r="H15" s="7"/>
      <c r="I15" s="7"/>
      <c r="J15" s="7"/>
      <c r="K15" s="7"/>
      <c r="L15" s="6"/>
      <c r="M15" s="6"/>
      <c r="N15" s="6"/>
      <c r="O15" s="6"/>
      <c r="P15" s="6"/>
      <c r="Q15" s="6"/>
    </row>
    <row r="16" spans="1:26" x14ac:dyDescent="0.25"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6:17" x14ac:dyDescent="0.25"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</row>
    <row r="18" spans="6:17" x14ac:dyDescent="0.25"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</row>
    <row r="19" spans="6:17" x14ac:dyDescent="0.25"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</row>
    <row r="20" spans="6:17" x14ac:dyDescent="0.25"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</row>
    <row r="21" spans="6:17" x14ac:dyDescent="0.25"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</row>
    <row r="22" spans="6:17" x14ac:dyDescent="0.25"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6:17" x14ac:dyDescent="0.25"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</row>
    <row r="24" spans="6:17" x14ac:dyDescent="0.25">
      <c r="F24" s="7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</row>
    <row r="25" spans="6:17" x14ac:dyDescent="0.25">
      <c r="F25" s="7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</row>
    <row r="26" spans="6:17" x14ac:dyDescent="0.25">
      <c r="F26" s="7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</row>
    <row r="27" spans="6:17" x14ac:dyDescent="0.25"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</row>
    <row r="28" spans="6:17" x14ac:dyDescent="0.25"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</row>
    <row r="29" spans="6:17" x14ac:dyDescent="0.25"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</row>
    <row r="30" spans="6:17" x14ac:dyDescent="0.25"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</row>
    <row r="31" spans="6:17" x14ac:dyDescent="0.25"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</row>
    <row r="32" spans="6:17" x14ac:dyDescent="0.25"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</row>
    <row r="33" spans="6:17" x14ac:dyDescent="0.25"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</row>
    <row r="34" spans="6:17" x14ac:dyDescent="0.25"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</row>
    <row r="35" spans="6:17" x14ac:dyDescent="0.25"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</row>
    <row r="36" spans="6:17" x14ac:dyDescent="0.25"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</row>
    <row r="37" spans="6:17" x14ac:dyDescent="0.25"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</row>
    <row r="38" spans="6:17" x14ac:dyDescent="0.25"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</row>
    <row r="39" spans="6:17" x14ac:dyDescent="0.25">
      <c r="F39" s="7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</row>
    <row r="40" spans="6:17" x14ac:dyDescent="0.25">
      <c r="F40" s="7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</row>
    <row r="41" spans="6:17" x14ac:dyDescent="0.25">
      <c r="F41" s="7"/>
      <c r="G41" s="7"/>
      <c r="H41" s="7"/>
      <c r="I41" s="7"/>
      <c r="J41" s="7"/>
      <c r="K41" s="7"/>
      <c r="L41" s="6"/>
      <c r="M41" s="6"/>
      <c r="N41" s="6"/>
      <c r="O41" s="6"/>
      <c r="P41" s="6"/>
      <c r="Q41" s="6"/>
    </row>
    <row r="42" spans="6:17" x14ac:dyDescent="0.25"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</row>
    <row r="43" spans="6:17" x14ac:dyDescent="0.25"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</row>
    <row r="44" spans="6:17" x14ac:dyDescent="0.25"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</row>
    <row r="45" spans="6:17" x14ac:dyDescent="0.25"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</row>
    <row r="46" spans="6:17" x14ac:dyDescent="0.25"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</row>
    <row r="47" spans="6:17" x14ac:dyDescent="0.25"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</row>
    <row r="48" spans="6:17" x14ac:dyDescent="0.25"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</row>
    <row r="49" spans="6:17" x14ac:dyDescent="0.25"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</row>
    <row r="50" spans="6:17" x14ac:dyDescent="0.25"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</row>
    <row r="51" spans="6:17" x14ac:dyDescent="0.25"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</row>
    <row r="52" spans="6:17" x14ac:dyDescent="0.25"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</row>
    <row r="53" spans="6:17" x14ac:dyDescent="0.25"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</row>
    <row r="54" spans="6:17" x14ac:dyDescent="0.25"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</row>
    <row r="55" spans="6:17" x14ac:dyDescent="0.25"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</row>
    <row r="56" spans="6:17" x14ac:dyDescent="0.25"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</row>
    <row r="57" spans="6:17" x14ac:dyDescent="0.25"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</row>
    <row r="58" spans="6:17" x14ac:dyDescent="0.25"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</row>
    <row r="59" spans="6:17" x14ac:dyDescent="0.25"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</row>
    <row r="60" spans="6:17" x14ac:dyDescent="0.25">
      <c r="F60" s="7"/>
      <c r="G60" s="7"/>
      <c r="H60" s="7"/>
      <c r="I60" s="7"/>
      <c r="J60" s="7"/>
      <c r="K60" s="7"/>
      <c r="L60" s="6"/>
      <c r="M60" s="6"/>
      <c r="N60" s="6"/>
      <c r="O60" s="6"/>
      <c r="P60" s="6"/>
      <c r="Q60" s="6"/>
    </row>
    <row r="61" spans="6:17" x14ac:dyDescent="0.25">
      <c r="F61" s="7"/>
      <c r="G61" s="7"/>
      <c r="H61" s="7"/>
      <c r="I61" s="7"/>
      <c r="J61" s="7"/>
      <c r="K61" s="7"/>
      <c r="L61" s="6"/>
      <c r="M61" s="6"/>
      <c r="N61" s="6"/>
      <c r="O61" s="6"/>
      <c r="P61" s="6"/>
      <c r="Q61" s="6"/>
    </row>
    <row r="62" spans="6:17" x14ac:dyDescent="0.25"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</row>
    <row r="63" spans="6:17" x14ac:dyDescent="0.25"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</row>
    <row r="64" spans="6:17" x14ac:dyDescent="0.25"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</row>
    <row r="65" spans="6:17" x14ac:dyDescent="0.25"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</row>
    <row r="66" spans="6:17" x14ac:dyDescent="0.25"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</row>
    <row r="67" spans="6:17" x14ac:dyDescent="0.25"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</row>
    <row r="68" spans="6:17" x14ac:dyDescent="0.25">
      <c r="F68" s="7"/>
      <c r="G68" s="7"/>
      <c r="H68" s="7"/>
      <c r="I68" s="7"/>
      <c r="J68" s="7"/>
      <c r="K68" s="7"/>
      <c r="L68" s="6"/>
      <c r="M68" s="6"/>
      <c r="N68" s="6"/>
      <c r="O68" s="6"/>
      <c r="P68" s="6"/>
      <c r="Q68" s="6"/>
    </row>
    <row r="69" spans="6:17" x14ac:dyDescent="0.25">
      <c r="F69" s="7"/>
      <c r="G69" s="7"/>
      <c r="H69" s="7"/>
      <c r="I69" s="7"/>
      <c r="J69" s="7"/>
      <c r="K69" s="7"/>
      <c r="L69" s="6"/>
      <c r="M69" s="6"/>
      <c r="N69" s="6"/>
      <c r="O69" s="6"/>
      <c r="P69" s="6"/>
      <c r="Q69" s="6"/>
    </row>
    <row r="70" spans="6:17" x14ac:dyDescent="0.25">
      <c r="F70" s="7"/>
      <c r="G70" s="7"/>
      <c r="H70" s="7"/>
      <c r="I70" s="7"/>
      <c r="J70" s="7"/>
      <c r="K70" s="7"/>
      <c r="L70" s="6"/>
      <c r="M70" s="6"/>
      <c r="N70" s="6"/>
      <c r="O70" s="6"/>
      <c r="P70" s="6"/>
      <c r="Q70" s="6"/>
    </row>
    <row r="71" spans="6:17" x14ac:dyDescent="0.25"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</row>
    <row r="72" spans="6:17" x14ac:dyDescent="0.25"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</row>
    <row r="73" spans="6:17" x14ac:dyDescent="0.25"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</row>
    <row r="74" spans="6:17" x14ac:dyDescent="0.25"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</row>
    <row r="75" spans="6:17" x14ac:dyDescent="0.25"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</row>
    <row r="76" spans="6:17" x14ac:dyDescent="0.25"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</row>
    <row r="77" spans="6:17" x14ac:dyDescent="0.25"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</row>
    <row r="78" spans="6:17" x14ac:dyDescent="0.25"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</row>
    <row r="79" spans="6:17" x14ac:dyDescent="0.25"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</row>
    <row r="80" spans="6:17" x14ac:dyDescent="0.25"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</row>
    <row r="81" spans="6:17" x14ac:dyDescent="0.25"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</row>
    <row r="82" spans="6:17" x14ac:dyDescent="0.25"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</row>
    <row r="83" spans="6:17" x14ac:dyDescent="0.25">
      <c r="F83" s="7"/>
      <c r="G83" s="7"/>
      <c r="H83" s="7"/>
      <c r="I83" s="7"/>
      <c r="J83" s="7"/>
      <c r="K83" s="7"/>
      <c r="L83" s="6"/>
      <c r="M83" s="6"/>
      <c r="N83" s="6"/>
      <c r="O83" s="6"/>
      <c r="P83" s="6"/>
      <c r="Q83" s="6"/>
    </row>
    <row r="84" spans="6:17" x14ac:dyDescent="0.25"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</row>
    <row r="85" spans="6:17" x14ac:dyDescent="0.25"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</row>
    <row r="86" spans="6:17" x14ac:dyDescent="0.25"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</row>
    <row r="87" spans="6:17" x14ac:dyDescent="0.25"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</row>
    <row r="88" spans="6:17" x14ac:dyDescent="0.25"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</row>
    <row r="89" spans="6:17" x14ac:dyDescent="0.25">
      <c r="F89" s="7"/>
      <c r="G89" s="7"/>
      <c r="H89" s="7"/>
      <c r="I89" s="7"/>
      <c r="J89" s="7"/>
      <c r="K89" s="7"/>
      <c r="L89" s="6"/>
      <c r="M89" s="6"/>
      <c r="N89" s="6"/>
      <c r="O89" s="6"/>
      <c r="P89" s="6"/>
      <c r="Q89" s="6"/>
    </row>
    <row r="90" spans="6:17" x14ac:dyDescent="0.25"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</row>
    <row r="91" spans="6:17" x14ac:dyDescent="0.25"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</row>
    <row r="92" spans="6:17" x14ac:dyDescent="0.25"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</row>
    <row r="93" spans="6:17" x14ac:dyDescent="0.25"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</row>
    <row r="94" spans="6:17" x14ac:dyDescent="0.25"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</row>
    <row r="95" spans="6:17" x14ac:dyDescent="0.25">
      <c r="F95" s="7"/>
      <c r="G95" s="7"/>
      <c r="H95" s="7"/>
      <c r="I95" s="7"/>
      <c r="J95" s="7"/>
      <c r="K95" s="7"/>
      <c r="L95" s="6"/>
      <c r="M95" s="6"/>
      <c r="N95" s="6"/>
      <c r="O95" s="6"/>
      <c r="P95" s="6"/>
      <c r="Q95" s="6"/>
    </row>
    <row r="96" spans="6:17" x14ac:dyDescent="0.25">
      <c r="F96" s="7"/>
      <c r="G96" s="7"/>
      <c r="H96" s="7"/>
      <c r="I96" s="7"/>
      <c r="J96" s="7"/>
      <c r="K96" s="7"/>
      <c r="L96" s="6"/>
      <c r="M96" s="6"/>
      <c r="N96" s="6"/>
      <c r="O96" s="6"/>
      <c r="P96" s="6"/>
      <c r="Q96" s="6"/>
    </row>
    <row r="97" spans="6:17" x14ac:dyDescent="0.25">
      <c r="F97" s="7"/>
      <c r="G97" s="7"/>
      <c r="H97" s="7"/>
      <c r="I97" s="7"/>
      <c r="J97" s="7"/>
      <c r="K97" s="7"/>
      <c r="L97" s="6"/>
      <c r="M97" s="6"/>
      <c r="N97" s="6"/>
      <c r="O97" s="6"/>
      <c r="P97" s="6"/>
      <c r="Q97" s="6"/>
    </row>
    <row r="98" spans="6:17" x14ac:dyDescent="0.25">
      <c r="F98" s="7"/>
      <c r="G98" s="7"/>
      <c r="H98" s="7"/>
      <c r="I98" s="7"/>
      <c r="J98" s="7"/>
      <c r="K98" s="7"/>
      <c r="L98" s="6"/>
      <c r="M98" s="6"/>
      <c r="N98" s="6"/>
      <c r="O98" s="6"/>
      <c r="P98" s="6"/>
      <c r="Q98" s="6"/>
    </row>
    <row r="99" spans="6:17" x14ac:dyDescent="0.25">
      <c r="F99" s="7"/>
      <c r="G99" s="7"/>
      <c r="H99" s="7"/>
      <c r="I99" s="7"/>
      <c r="J99" s="7"/>
      <c r="K99" s="7"/>
      <c r="L99" s="6"/>
      <c r="M99" s="6"/>
      <c r="N99" s="6"/>
      <c r="O99" s="6"/>
      <c r="P99" s="6"/>
      <c r="Q99" s="6"/>
    </row>
    <row r="100" spans="6:17" x14ac:dyDescent="0.25">
      <c r="F100" s="7"/>
      <c r="G100" s="7"/>
      <c r="H100" s="7"/>
      <c r="I100" s="7"/>
      <c r="J100" s="7"/>
      <c r="K100" s="7"/>
      <c r="L100" s="6"/>
      <c r="M100" s="6"/>
      <c r="N100" s="6"/>
      <c r="O100" s="6"/>
      <c r="P100" s="6"/>
      <c r="Q100" s="6"/>
    </row>
    <row r="101" spans="6:17" x14ac:dyDescent="0.25">
      <c r="F101" s="7"/>
      <c r="G101" s="7"/>
      <c r="H101" s="7"/>
      <c r="I101" s="7"/>
      <c r="J101" s="7"/>
      <c r="K101" s="7"/>
      <c r="L101" s="6"/>
      <c r="M101" s="6"/>
      <c r="N101" s="6"/>
      <c r="O101" s="6"/>
      <c r="P101" s="6"/>
      <c r="Q101" s="6"/>
    </row>
    <row r="102" spans="6:17" x14ac:dyDescent="0.25">
      <c r="F102" s="7"/>
      <c r="G102" s="7"/>
      <c r="H102" s="7"/>
      <c r="I102" s="7"/>
      <c r="J102" s="7"/>
      <c r="K102" s="7"/>
      <c r="L102" s="6"/>
      <c r="M102" s="6"/>
      <c r="N102" s="6"/>
      <c r="O102" s="6"/>
      <c r="P102" s="6"/>
      <c r="Q102" s="6"/>
    </row>
    <row r="103" spans="6:17" x14ac:dyDescent="0.25">
      <c r="F103" s="7"/>
      <c r="G103" s="7"/>
      <c r="H103" s="7"/>
      <c r="I103" s="7"/>
      <c r="J103" s="7"/>
      <c r="K103" s="7"/>
      <c r="L103" s="6"/>
      <c r="M103" s="6"/>
      <c r="N103" s="6"/>
      <c r="O103" s="6"/>
      <c r="P103" s="6"/>
      <c r="Q103" s="6"/>
    </row>
    <row r="104" spans="6:17" x14ac:dyDescent="0.25">
      <c r="F104" s="7"/>
      <c r="G104" s="7"/>
      <c r="H104" s="7"/>
      <c r="I104" s="7"/>
      <c r="J104" s="7"/>
      <c r="K104" s="7"/>
      <c r="L104" s="6"/>
      <c r="M104" s="6"/>
      <c r="N104" s="6"/>
      <c r="O104" s="6"/>
      <c r="P104" s="6"/>
      <c r="Q104" s="6"/>
    </row>
    <row r="105" spans="6:17" x14ac:dyDescent="0.25">
      <c r="F105" s="7"/>
      <c r="G105" s="7"/>
      <c r="H105" s="7"/>
      <c r="I105" s="7"/>
      <c r="J105" s="7"/>
      <c r="K105" s="7"/>
      <c r="L105" s="6"/>
      <c r="M105" s="6"/>
      <c r="N105" s="6"/>
      <c r="O105" s="6"/>
      <c r="P105" s="6"/>
      <c r="Q105" s="6"/>
    </row>
    <row r="106" spans="6:17" x14ac:dyDescent="0.25">
      <c r="F106" s="7"/>
      <c r="G106" s="7"/>
      <c r="H106" s="7"/>
      <c r="I106" s="7"/>
      <c r="J106" s="7"/>
      <c r="K106" s="7"/>
      <c r="L106" s="6"/>
      <c r="M106" s="6"/>
      <c r="N106" s="6"/>
      <c r="O106" s="6"/>
      <c r="P106" s="6"/>
      <c r="Q106" s="6"/>
    </row>
    <row r="107" spans="6:17" x14ac:dyDescent="0.25">
      <c r="F107" s="7"/>
      <c r="G107" s="7"/>
      <c r="H107" s="7"/>
      <c r="I107" s="7"/>
      <c r="J107" s="7"/>
      <c r="K107" s="7"/>
      <c r="L107" s="6"/>
      <c r="M107" s="6"/>
      <c r="N107" s="6"/>
      <c r="O107" s="6"/>
      <c r="P107" s="6"/>
      <c r="Q107" s="6"/>
    </row>
    <row r="108" spans="6:17" x14ac:dyDescent="0.25">
      <c r="F108" s="7"/>
      <c r="G108" s="7"/>
      <c r="H108" s="7"/>
      <c r="I108" s="7"/>
      <c r="J108" s="7"/>
      <c r="K108" s="7"/>
      <c r="L108" s="6"/>
      <c r="M108" s="6"/>
      <c r="N108" s="6"/>
      <c r="O108" s="6"/>
      <c r="P108" s="6"/>
      <c r="Q108" s="6"/>
    </row>
    <row r="109" spans="6:17" x14ac:dyDescent="0.25">
      <c r="F109" s="7"/>
      <c r="G109" s="7"/>
      <c r="H109" s="7"/>
      <c r="I109" s="7"/>
      <c r="J109" s="7"/>
      <c r="K109" s="7"/>
      <c r="L109" s="6"/>
      <c r="M109" s="6"/>
      <c r="N109" s="6"/>
      <c r="O109" s="6"/>
      <c r="P109" s="6"/>
      <c r="Q109" s="6"/>
    </row>
    <row r="110" spans="6:17" x14ac:dyDescent="0.25">
      <c r="F110" s="7"/>
      <c r="G110" s="7"/>
      <c r="H110" s="7"/>
      <c r="I110" s="7"/>
      <c r="J110" s="7"/>
      <c r="K110" s="7"/>
      <c r="L110" s="6"/>
      <c r="M110" s="6"/>
      <c r="N110" s="6"/>
      <c r="O110" s="6"/>
      <c r="P110" s="6"/>
      <c r="Q110" s="6"/>
    </row>
    <row r="111" spans="6:17" x14ac:dyDescent="0.25">
      <c r="F111" s="7"/>
      <c r="G111" s="7"/>
      <c r="H111" s="7"/>
      <c r="I111" s="7"/>
      <c r="J111" s="7"/>
      <c r="K111" s="7"/>
      <c r="L111" s="6"/>
      <c r="M111" s="6"/>
      <c r="N111" s="6"/>
      <c r="O111" s="6"/>
      <c r="P111" s="6"/>
      <c r="Q111" s="6"/>
    </row>
    <row r="112" spans="6:17" x14ac:dyDescent="0.25">
      <c r="F112" s="7"/>
      <c r="G112" s="7"/>
      <c r="H112" s="7"/>
      <c r="I112" s="7"/>
      <c r="J112" s="7"/>
      <c r="K112" s="7"/>
      <c r="L112" s="6"/>
      <c r="M112" s="6"/>
      <c r="N112" s="6"/>
      <c r="O112" s="6"/>
      <c r="P112" s="6"/>
      <c r="Q112" s="6"/>
    </row>
    <row r="113" spans="6:17" x14ac:dyDescent="0.25">
      <c r="F113" s="7"/>
      <c r="G113" s="7"/>
      <c r="H113" s="7"/>
      <c r="I113" s="7"/>
      <c r="J113" s="7"/>
      <c r="K113" s="7"/>
      <c r="L113" s="6"/>
      <c r="M113" s="6"/>
      <c r="N113" s="6"/>
      <c r="O113" s="6"/>
      <c r="P113" s="6"/>
      <c r="Q113" s="6"/>
    </row>
    <row r="114" spans="6:17" x14ac:dyDescent="0.25">
      <c r="F114" s="7"/>
      <c r="G114" s="7"/>
      <c r="H114" s="7"/>
      <c r="I114" s="7"/>
      <c r="J114" s="7"/>
      <c r="K114" s="7"/>
      <c r="L114" s="6"/>
      <c r="M114" s="6"/>
      <c r="N114" s="6"/>
      <c r="O114" s="6"/>
      <c r="P114" s="6"/>
      <c r="Q114" s="6"/>
    </row>
    <row r="115" spans="6:17" x14ac:dyDescent="0.25">
      <c r="F115" s="7"/>
      <c r="G115" s="7"/>
      <c r="H115" s="7"/>
      <c r="I115" s="7"/>
      <c r="J115" s="7"/>
      <c r="K115" s="7"/>
      <c r="L115" s="6"/>
      <c r="M115" s="6"/>
      <c r="N115" s="6"/>
      <c r="O115" s="6"/>
      <c r="P115" s="6"/>
      <c r="Q115" s="6"/>
    </row>
    <row r="116" spans="6:17" x14ac:dyDescent="0.25">
      <c r="F116" s="7"/>
      <c r="G116" s="7"/>
      <c r="H116" s="7"/>
      <c r="I116" s="7"/>
      <c r="J116" s="7"/>
      <c r="K116" s="7"/>
      <c r="L116" s="6"/>
      <c r="M116" s="6"/>
      <c r="N116" s="6"/>
      <c r="O116" s="6"/>
      <c r="P116" s="6"/>
      <c r="Q116" s="6"/>
    </row>
    <row r="117" spans="6:17" x14ac:dyDescent="0.25">
      <c r="F117" s="7"/>
      <c r="G117" s="7"/>
      <c r="H117" s="7"/>
      <c r="I117" s="7"/>
      <c r="J117" s="7"/>
      <c r="K117" s="7"/>
      <c r="L117" s="6"/>
      <c r="M117" s="6"/>
      <c r="N117" s="6"/>
      <c r="O117" s="6"/>
      <c r="P117" s="6"/>
      <c r="Q117" s="6"/>
    </row>
    <row r="118" spans="6:17" x14ac:dyDescent="0.25">
      <c r="F118" s="7"/>
      <c r="G118" s="7"/>
      <c r="H118" s="7"/>
      <c r="I118" s="7"/>
      <c r="J118" s="7"/>
      <c r="K118" s="7"/>
      <c r="L118" s="6"/>
      <c r="M118" s="6"/>
      <c r="N118" s="6"/>
      <c r="O118" s="6"/>
      <c r="P118" s="6"/>
      <c r="Q118" s="6"/>
    </row>
    <row r="119" spans="6:17" x14ac:dyDescent="0.25">
      <c r="F119" s="7"/>
      <c r="G119" s="7"/>
      <c r="H119" s="7"/>
      <c r="I119" s="7"/>
      <c r="J119" s="7"/>
      <c r="K119" s="7"/>
      <c r="L119" s="6"/>
      <c r="M119" s="6"/>
      <c r="N119" s="6"/>
      <c r="O119" s="6"/>
      <c r="P119" s="6"/>
      <c r="Q119" s="6"/>
    </row>
    <row r="120" spans="6:17" x14ac:dyDescent="0.25">
      <c r="F120" s="7"/>
      <c r="G120" s="7"/>
      <c r="H120" s="7"/>
      <c r="I120" s="7"/>
      <c r="J120" s="7"/>
      <c r="K120" s="7"/>
      <c r="L120" s="6"/>
      <c r="M120" s="6"/>
      <c r="N120" s="6"/>
      <c r="O120" s="6"/>
      <c r="P120" s="6"/>
      <c r="Q120" s="6"/>
    </row>
    <row r="121" spans="6:17" x14ac:dyDescent="0.25">
      <c r="F121" s="7"/>
      <c r="G121" s="7"/>
      <c r="H121" s="7"/>
      <c r="I121" s="7"/>
      <c r="J121" s="7"/>
      <c r="K121" s="7"/>
      <c r="L121" s="6"/>
      <c r="M121" s="6"/>
      <c r="N121" s="6"/>
      <c r="O121" s="6"/>
      <c r="P121" s="6"/>
      <c r="Q121" s="6"/>
    </row>
    <row r="122" spans="6:17" x14ac:dyDescent="0.25">
      <c r="F122" s="7"/>
      <c r="G122" s="7"/>
      <c r="H122" s="7"/>
      <c r="I122" s="7"/>
      <c r="J122" s="7"/>
      <c r="K122" s="7"/>
      <c r="L122" s="6"/>
      <c r="M122" s="6"/>
      <c r="N122" s="6"/>
      <c r="O122" s="6"/>
      <c r="P122" s="6"/>
      <c r="Q122" s="6"/>
    </row>
    <row r="123" spans="6:17" x14ac:dyDescent="0.25">
      <c r="F123" s="7"/>
      <c r="G123" s="7"/>
      <c r="H123" s="7"/>
      <c r="I123" s="7"/>
      <c r="J123" s="7"/>
      <c r="K123" s="7"/>
      <c r="L123" s="6"/>
      <c r="M123" s="6"/>
      <c r="N123" s="6"/>
      <c r="O123" s="6"/>
      <c r="P123" s="6"/>
      <c r="Q123" s="6"/>
    </row>
    <row r="124" spans="6:17" x14ac:dyDescent="0.25">
      <c r="F124" s="7"/>
      <c r="G124" s="7"/>
      <c r="H124" s="7"/>
      <c r="I124" s="7"/>
      <c r="J124" s="7"/>
      <c r="K124" s="7"/>
      <c r="L124" s="6"/>
      <c r="M124" s="6"/>
      <c r="N124" s="6"/>
      <c r="O124" s="6"/>
      <c r="P124" s="6"/>
      <c r="Q124" s="6"/>
    </row>
    <row r="125" spans="6:17" x14ac:dyDescent="0.25">
      <c r="F125" s="7"/>
      <c r="G125" s="7"/>
      <c r="H125" s="7"/>
      <c r="I125" s="7"/>
      <c r="J125" s="7"/>
      <c r="K125" s="7"/>
      <c r="L125" s="6"/>
      <c r="M125" s="6"/>
      <c r="N125" s="6"/>
      <c r="O125" s="6"/>
      <c r="P125" s="6"/>
      <c r="Q125" s="6"/>
    </row>
    <row r="126" spans="6:17" x14ac:dyDescent="0.25">
      <c r="F126" s="7"/>
      <c r="G126" s="7"/>
      <c r="H126" s="7"/>
      <c r="I126" s="7"/>
      <c r="J126" s="7"/>
      <c r="K126" s="7"/>
      <c r="L126" s="6"/>
      <c r="M126" s="6"/>
      <c r="N126" s="6"/>
      <c r="O126" s="6"/>
      <c r="P126" s="6"/>
      <c r="Q126" s="6"/>
    </row>
    <row r="127" spans="6:17" x14ac:dyDescent="0.25">
      <c r="F127" s="7"/>
      <c r="G127" s="7"/>
      <c r="H127" s="7"/>
      <c r="I127" s="7"/>
      <c r="J127" s="7"/>
      <c r="K127" s="7"/>
      <c r="L127" s="6"/>
      <c r="M127" s="6"/>
      <c r="N127" s="6"/>
      <c r="O127" s="6"/>
      <c r="P127" s="6"/>
      <c r="Q127" s="6"/>
    </row>
    <row r="128" spans="6:17" x14ac:dyDescent="0.25">
      <c r="F128" s="7"/>
      <c r="G128" s="7"/>
      <c r="H128" s="7"/>
      <c r="I128" s="7"/>
      <c r="J128" s="7"/>
      <c r="K128" s="7"/>
      <c r="L128" s="6"/>
      <c r="M128" s="6"/>
      <c r="N128" s="6"/>
      <c r="O128" s="6"/>
      <c r="P128" s="6"/>
      <c r="Q128" s="6"/>
    </row>
    <row r="129" spans="6:17" x14ac:dyDescent="0.25">
      <c r="F129" s="7"/>
      <c r="G129" s="7"/>
      <c r="H129" s="7"/>
      <c r="I129" s="7"/>
      <c r="J129" s="7"/>
      <c r="K129" s="7"/>
      <c r="L129" s="6"/>
      <c r="M129" s="6"/>
      <c r="N129" s="6"/>
      <c r="O129" s="6"/>
      <c r="P129" s="6"/>
      <c r="Q129" s="6"/>
    </row>
    <row r="130" spans="6:17" x14ac:dyDescent="0.25">
      <c r="F130" s="7"/>
      <c r="G130" s="7"/>
      <c r="H130" s="7"/>
      <c r="I130" s="7"/>
      <c r="J130" s="7"/>
      <c r="K130" s="7"/>
      <c r="L130" s="6"/>
      <c r="M130" s="6"/>
      <c r="N130" s="6"/>
      <c r="O130" s="6"/>
      <c r="P130" s="6"/>
      <c r="Q130" s="6"/>
    </row>
    <row r="131" spans="6:17" x14ac:dyDescent="0.25">
      <c r="F131" s="7"/>
      <c r="G131" s="7"/>
      <c r="H131" s="7"/>
      <c r="I131" s="7"/>
      <c r="J131" s="7"/>
      <c r="K131" s="7"/>
      <c r="L131" s="6"/>
      <c r="M131" s="6"/>
      <c r="N131" s="6"/>
      <c r="O131" s="6"/>
      <c r="P131" s="6"/>
      <c r="Q131" s="6"/>
    </row>
    <row r="132" spans="6:17" x14ac:dyDescent="0.25">
      <c r="F132" s="7"/>
      <c r="G132" s="7"/>
      <c r="H132" s="7"/>
      <c r="I132" s="7"/>
      <c r="J132" s="7"/>
      <c r="K132" s="7"/>
      <c r="L132" s="6"/>
      <c r="M132" s="6"/>
      <c r="N132" s="6"/>
      <c r="O132" s="6"/>
      <c r="P132" s="6"/>
      <c r="Q132" s="6"/>
    </row>
    <row r="133" spans="6:17" x14ac:dyDescent="0.25">
      <c r="F133" s="7"/>
      <c r="G133" s="7"/>
      <c r="H133" s="7"/>
      <c r="I133" s="7"/>
      <c r="J133" s="7"/>
      <c r="K133" s="7"/>
      <c r="L133" s="6"/>
      <c r="M133" s="6"/>
      <c r="N133" s="6"/>
      <c r="O133" s="6"/>
      <c r="P133" s="6"/>
      <c r="Q133" s="6"/>
    </row>
    <row r="134" spans="6:17" x14ac:dyDescent="0.25">
      <c r="F134" s="7"/>
      <c r="G134" s="7"/>
      <c r="H134" s="7"/>
      <c r="I134" s="7"/>
      <c r="J134" s="7"/>
      <c r="K134" s="7"/>
      <c r="L134" s="6"/>
      <c r="M134" s="6"/>
      <c r="N134" s="6"/>
      <c r="O134" s="6"/>
      <c r="P134" s="6"/>
      <c r="Q134" s="6"/>
    </row>
    <row r="135" spans="6:17" x14ac:dyDescent="0.25">
      <c r="F135" s="7"/>
      <c r="G135" s="7"/>
      <c r="H135" s="7"/>
      <c r="I135" s="7"/>
      <c r="J135" s="7"/>
      <c r="K135" s="7"/>
      <c r="L135" s="6"/>
      <c r="M135" s="6"/>
      <c r="N135" s="6"/>
      <c r="O135" s="6"/>
      <c r="P135" s="6"/>
      <c r="Q135" s="6"/>
    </row>
    <row r="136" spans="6:17" x14ac:dyDescent="0.25">
      <c r="F136" s="7"/>
      <c r="G136" s="7"/>
      <c r="H136" s="7"/>
      <c r="I136" s="7"/>
      <c r="J136" s="7"/>
      <c r="K136" s="7"/>
      <c r="L136" s="6"/>
      <c r="M136" s="6"/>
      <c r="N136" s="6"/>
      <c r="O136" s="6"/>
      <c r="P136" s="6"/>
      <c r="Q136" s="6"/>
    </row>
    <row r="137" spans="6:17" x14ac:dyDescent="0.25">
      <c r="F137" s="7"/>
      <c r="G137" s="7"/>
      <c r="H137" s="7"/>
      <c r="I137" s="7"/>
      <c r="J137" s="7"/>
      <c r="K137" s="7"/>
      <c r="L137" s="6"/>
      <c r="M137" s="6"/>
      <c r="N137" s="6"/>
      <c r="O137" s="6"/>
      <c r="P137" s="6"/>
      <c r="Q137" s="6"/>
    </row>
    <row r="138" spans="6:17" x14ac:dyDescent="0.25">
      <c r="F138" s="7"/>
      <c r="G138" s="7"/>
      <c r="H138" s="7"/>
      <c r="I138" s="7"/>
      <c r="J138" s="7"/>
      <c r="K138" s="7"/>
      <c r="L138" s="6"/>
      <c r="M138" s="6"/>
      <c r="N138" s="6"/>
      <c r="O138" s="6"/>
      <c r="P138" s="6"/>
      <c r="Q138" s="6"/>
    </row>
    <row r="139" spans="6:17" x14ac:dyDescent="0.25">
      <c r="F139" s="7"/>
      <c r="G139" s="7"/>
      <c r="H139" s="7"/>
      <c r="I139" s="7"/>
      <c r="J139" s="7"/>
      <c r="K139" s="7"/>
      <c r="L139" s="6"/>
      <c r="M139" s="6"/>
      <c r="N139" s="6"/>
      <c r="O139" s="6"/>
      <c r="P139" s="6"/>
      <c r="Q139" s="6"/>
    </row>
    <row r="140" spans="6:17" x14ac:dyDescent="0.25">
      <c r="F140" s="7"/>
      <c r="G140" s="7"/>
      <c r="H140" s="7"/>
      <c r="I140" s="7"/>
      <c r="J140" s="7"/>
      <c r="K140" s="7"/>
      <c r="L140" s="6"/>
      <c r="M140" s="6"/>
      <c r="N140" s="6"/>
      <c r="O140" s="6"/>
      <c r="P140" s="6"/>
      <c r="Q140" s="6"/>
    </row>
    <row r="141" spans="6:17" x14ac:dyDescent="0.25">
      <c r="F141" s="7"/>
      <c r="G141" s="7"/>
      <c r="H141" s="7"/>
      <c r="I141" s="7"/>
      <c r="J141" s="7"/>
      <c r="K141" s="7"/>
    </row>
    <row r="142" spans="6:17" x14ac:dyDescent="0.25">
      <c r="F142" s="7"/>
      <c r="G142" s="7"/>
      <c r="H142" s="7"/>
      <c r="I142" s="7"/>
      <c r="J142" s="7"/>
      <c r="K142" s="7"/>
    </row>
    <row r="143" spans="6:17" x14ac:dyDescent="0.25">
      <c r="F143" s="7"/>
      <c r="G143" s="7"/>
      <c r="H143" s="7"/>
      <c r="I143" s="7"/>
      <c r="J143" s="7"/>
      <c r="K143" s="7"/>
    </row>
    <row r="144" spans="6:17" x14ac:dyDescent="0.25">
      <c r="F144" s="7"/>
      <c r="G144" s="7"/>
      <c r="H144" s="7"/>
      <c r="I144" s="7"/>
      <c r="J144" s="7"/>
      <c r="K144" s="7"/>
    </row>
    <row r="145" spans="6:11" x14ac:dyDescent="0.25">
      <c r="F145" s="7"/>
      <c r="G145" s="7"/>
      <c r="H145" s="7"/>
      <c r="I145" s="7"/>
      <c r="J145" s="7"/>
      <c r="K145" s="7"/>
    </row>
    <row r="146" spans="6:11" x14ac:dyDescent="0.25">
      <c r="F146" s="7"/>
      <c r="G146" s="7"/>
      <c r="H146" s="7"/>
      <c r="I146" s="7"/>
      <c r="J146" s="7"/>
      <c r="K146" s="7"/>
    </row>
    <row r="147" spans="6:11" x14ac:dyDescent="0.25">
      <c r="F147" s="7"/>
      <c r="G147" s="7"/>
      <c r="H147" s="7"/>
      <c r="I147" s="7"/>
      <c r="J147" s="7"/>
      <c r="K147" s="7"/>
    </row>
    <row r="148" spans="6:11" x14ac:dyDescent="0.25">
      <c r="F148" s="7"/>
      <c r="G148" s="7"/>
      <c r="H148" s="7"/>
      <c r="I148" s="7"/>
      <c r="J148" s="7"/>
      <c r="K148" s="7"/>
    </row>
    <row r="149" spans="6:11" x14ac:dyDescent="0.25">
      <c r="F149" s="7"/>
      <c r="G149" s="7"/>
      <c r="H149" s="7"/>
      <c r="I149" s="7"/>
      <c r="J149" s="7"/>
      <c r="K149" s="7"/>
    </row>
    <row r="150" spans="6:11" x14ac:dyDescent="0.25">
      <c r="F150" s="7"/>
      <c r="G150" s="7"/>
      <c r="H150" s="7"/>
      <c r="I150" s="7"/>
      <c r="J150" s="7"/>
      <c r="K150" s="7"/>
    </row>
    <row r="151" spans="6:11" x14ac:dyDescent="0.25">
      <c r="F151" s="7"/>
      <c r="G151" s="7"/>
      <c r="H151" s="7"/>
      <c r="I151" s="7"/>
      <c r="J151" s="7"/>
      <c r="K151" s="7"/>
    </row>
    <row r="152" spans="6:11" x14ac:dyDescent="0.25">
      <c r="F152" s="7"/>
      <c r="G152" s="7"/>
      <c r="H152" s="7"/>
      <c r="I152" s="7"/>
      <c r="J152" s="7"/>
      <c r="K152" s="7"/>
    </row>
    <row r="153" spans="6:11" x14ac:dyDescent="0.25">
      <c r="F153" s="7"/>
      <c r="G153" s="7"/>
      <c r="H153" s="7"/>
      <c r="I153" s="7"/>
      <c r="J153" s="7"/>
      <c r="K153" s="7"/>
    </row>
    <row r="154" spans="6:11" x14ac:dyDescent="0.25">
      <c r="F154" s="7"/>
      <c r="G154" s="7"/>
      <c r="H154" s="7"/>
      <c r="I154" s="7"/>
      <c r="J154" s="7"/>
      <c r="K154" s="7"/>
    </row>
    <row r="155" spans="6:11" x14ac:dyDescent="0.25">
      <c r="F155" s="7"/>
      <c r="G155" s="7"/>
      <c r="H155" s="7"/>
      <c r="I155" s="7"/>
      <c r="J155" s="7"/>
      <c r="K155" s="7"/>
    </row>
    <row r="156" spans="6:11" x14ac:dyDescent="0.25">
      <c r="F156" s="7"/>
      <c r="G156" s="7"/>
      <c r="H156" s="7"/>
      <c r="I156" s="7"/>
      <c r="J156" s="7"/>
      <c r="K156" s="7"/>
    </row>
    <row r="157" spans="6:11" x14ac:dyDescent="0.25">
      <c r="F157" s="7"/>
      <c r="G157" s="7"/>
      <c r="H157" s="7"/>
      <c r="I157" s="7"/>
      <c r="J157" s="7"/>
      <c r="K157" s="7"/>
    </row>
    <row r="158" spans="6:11" x14ac:dyDescent="0.25">
      <c r="F158" s="7"/>
      <c r="G158" s="7"/>
      <c r="H158" s="7"/>
      <c r="I158" s="7"/>
      <c r="J158" s="7"/>
      <c r="K158" s="7"/>
    </row>
    <row r="159" spans="6:11" x14ac:dyDescent="0.25">
      <c r="F159" s="7"/>
      <c r="G159" s="7"/>
      <c r="H159" s="7"/>
      <c r="I159" s="7"/>
      <c r="J159" s="7"/>
      <c r="K159" s="7"/>
    </row>
    <row r="160" spans="6:11" x14ac:dyDescent="0.25">
      <c r="F160" s="7"/>
      <c r="G160" s="7"/>
      <c r="H160" s="7"/>
      <c r="I160" s="7"/>
      <c r="J160" s="7"/>
      <c r="K160" s="7"/>
    </row>
    <row r="161" spans="6:11" x14ac:dyDescent="0.25">
      <c r="F161" s="7"/>
      <c r="G161" s="7"/>
      <c r="H161" s="7"/>
      <c r="I161" s="7"/>
      <c r="J161" s="7"/>
      <c r="K161" s="7"/>
    </row>
    <row r="162" spans="6:11" x14ac:dyDescent="0.25">
      <c r="F162" s="7"/>
      <c r="G162" s="7"/>
      <c r="H162" s="7"/>
      <c r="I162" s="7"/>
      <c r="J162" s="7"/>
      <c r="K162" s="7"/>
    </row>
    <row r="163" spans="6:11" x14ac:dyDescent="0.25">
      <c r="F163" s="7"/>
      <c r="G163" s="7"/>
      <c r="H163" s="7"/>
      <c r="I163" s="7"/>
      <c r="J163" s="7"/>
      <c r="K163" s="7"/>
    </row>
    <row r="164" spans="6:11" x14ac:dyDescent="0.25">
      <c r="F164" s="7"/>
      <c r="G164" s="7"/>
      <c r="H164" s="7"/>
      <c r="I164" s="7"/>
      <c r="J164" s="7"/>
      <c r="K164" s="7"/>
    </row>
    <row r="165" spans="6:11" x14ac:dyDescent="0.25">
      <c r="F165" s="7"/>
      <c r="G165" s="7"/>
      <c r="H165" s="7"/>
      <c r="I165" s="7"/>
      <c r="J165" s="7"/>
      <c r="K165" s="7"/>
    </row>
    <row r="166" spans="6:11" x14ac:dyDescent="0.25">
      <c r="F166" s="7"/>
      <c r="G166" s="7"/>
      <c r="H166" s="7"/>
      <c r="I166" s="7"/>
      <c r="J166" s="7"/>
      <c r="K166" s="7"/>
    </row>
    <row r="167" spans="6:11" x14ac:dyDescent="0.25">
      <c r="F167" s="7"/>
      <c r="G167" s="7"/>
      <c r="H167" s="7"/>
      <c r="I167" s="7"/>
      <c r="J167" s="7"/>
      <c r="K167" s="7"/>
    </row>
    <row r="168" spans="6:11" x14ac:dyDescent="0.25">
      <c r="F168" s="7"/>
      <c r="G168" s="7"/>
      <c r="H168" s="7"/>
      <c r="I168" s="7"/>
      <c r="J168" s="7"/>
      <c r="K168" s="7"/>
    </row>
    <row r="169" spans="6:11" x14ac:dyDescent="0.25">
      <c r="F169" s="7"/>
      <c r="G169" s="7"/>
      <c r="H169" s="7"/>
      <c r="I169" s="7"/>
      <c r="J169" s="7"/>
      <c r="K169" s="7"/>
    </row>
    <row r="170" spans="6:11" x14ac:dyDescent="0.25">
      <c r="F170" s="7"/>
      <c r="G170" s="7"/>
      <c r="H170" s="7"/>
      <c r="I170" s="7"/>
      <c r="J170" s="7"/>
      <c r="K170" s="7"/>
    </row>
    <row r="171" spans="6:11" x14ac:dyDescent="0.25">
      <c r="F171" s="7"/>
      <c r="G171" s="7"/>
      <c r="H171" s="7"/>
      <c r="I171" s="7"/>
      <c r="J171" s="7"/>
      <c r="K171" s="7"/>
    </row>
    <row r="172" spans="6:11" x14ac:dyDescent="0.25">
      <c r="F172" s="7"/>
      <c r="G172" s="7"/>
      <c r="H172" s="7"/>
      <c r="I172" s="7"/>
      <c r="J172" s="7"/>
      <c r="K172" s="7"/>
    </row>
    <row r="173" spans="6:11" x14ac:dyDescent="0.25">
      <c r="F173" s="7"/>
      <c r="G173" s="7"/>
      <c r="H173" s="7"/>
      <c r="I173" s="7"/>
      <c r="J173" s="7"/>
      <c r="K173" s="7"/>
    </row>
    <row r="174" spans="6:11" x14ac:dyDescent="0.25">
      <c r="F174" s="7"/>
      <c r="G174" s="7"/>
      <c r="H174" s="7"/>
      <c r="I174" s="7"/>
      <c r="J174" s="7"/>
      <c r="K174" s="7"/>
    </row>
    <row r="175" spans="6:11" x14ac:dyDescent="0.25">
      <c r="F175" s="7"/>
      <c r="G175" s="7"/>
      <c r="H175" s="7"/>
      <c r="I175" s="7"/>
      <c r="J175" s="7"/>
      <c r="K175" s="7"/>
    </row>
    <row r="176" spans="6:11" x14ac:dyDescent="0.25">
      <c r="F176" s="7"/>
      <c r="G176" s="7"/>
      <c r="H176" s="7"/>
      <c r="I176" s="7"/>
      <c r="J176" s="7"/>
      <c r="K176" s="7"/>
    </row>
    <row r="177" spans="6:11" x14ac:dyDescent="0.25">
      <c r="F177" s="7"/>
      <c r="G177" s="7"/>
      <c r="H177" s="7"/>
      <c r="I177" s="7"/>
      <c r="J177" s="7"/>
      <c r="K177" s="7"/>
    </row>
    <row r="178" spans="6:11" x14ac:dyDescent="0.25">
      <c r="F178" s="7"/>
      <c r="G178" s="7"/>
      <c r="H178" s="7"/>
      <c r="I178" s="7"/>
      <c r="J178" s="7"/>
      <c r="K178" s="7"/>
    </row>
    <row r="179" spans="6:11" x14ac:dyDescent="0.25">
      <c r="F179" s="7"/>
      <c r="G179" s="7"/>
      <c r="H179" s="7"/>
      <c r="I179" s="7"/>
      <c r="J179" s="7"/>
      <c r="K179" s="7"/>
    </row>
    <row r="180" spans="6:11" x14ac:dyDescent="0.25">
      <c r="F180" s="7"/>
      <c r="G180" s="7"/>
      <c r="H180" s="7"/>
      <c r="I180" s="7"/>
      <c r="J180" s="7"/>
      <c r="K180" s="7"/>
    </row>
    <row r="181" spans="6:11" x14ac:dyDescent="0.25">
      <c r="F181" s="7"/>
      <c r="G181" s="7"/>
      <c r="H181" s="7"/>
      <c r="I181" s="7"/>
      <c r="J181" s="7"/>
      <c r="K181" s="7"/>
    </row>
    <row r="182" spans="6:11" x14ac:dyDescent="0.25">
      <c r="F182" s="7"/>
      <c r="G182" s="7"/>
      <c r="H182" s="7"/>
      <c r="I182" s="7"/>
      <c r="J182" s="7"/>
      <c r="K182" s="7"/>
    </row>
    <row r="183" spans="6:11" x14ac:dyDescent="0.25">
      <c r="F183" s="7"/>
      <c r="G183" s="7"/>
      <c r="H183" s="7"/>
      <c r="I183" s="7"/>
      <c r="J183" s="7"/>
      <c r="K183" s="7"/>
    </row>
    <row r="184" spans="6:11" x14ac:dyDescent="0.25">
      <c r="F184" s="7"/>
      <c r="G184" s="7"/>
      <c r="H184" s="7"/>
      <c r="I184" s="7"/>
      <c r="J184" s="7"/>
      <c r="K184" s="7"/>
    </row>
    <row r="185" spans="6:11" x14ac:dyDescent="0.25">
      <c r="F185" s="7"/>
      <c r="G185" s="7"/>
      <c r="H185" s="7"/>
      <c r="I185" s="7"/>
      <c r="J185" s="7"/>
      <c r="K185" s="7"/>
    </row>
    <row r="186" spans="6:11" x14ac:dyDescent="0.25">
      <c r="F186" s="7"/>
      <c r="G186" s="7"/>
      <c r="H186" s="7"/>
      <c r="I186" s="7"/>
      <c r="J186" s="7"/>
      <c r="K186" s="7"/>
    </row>
    <row r="187" spans="6:11" x14ac:dyDescent="0.25">
      <c r="F187" s="7"/>
      <c r="G187" s="7"/>
      <c r="H187" s="7"/>
      <c r="I187" s="7"/>
      <c r="J187" s="7"/>
      <c r="K187" s="7"/>
    </row>
    <row r="188" spans="6:11" x14ac:dyDescent="0.25">
      <c r="F188" s="7"/>
      <c r="G188" s="7"/>
      <c r="H188" s="7"/>
      <c r="I188" s="7"/>
      <c r="J188" s="7"/>
      <c r="K188" s="7"/>
    </row>
    <row r="189" spans="6:11" x14ac:dyDescent="0.25">
      <c r="F189" s="7"/>
      <c r="G189" s="7"/>
      <c r="H189" s="7"/>
      <c r="I189" s="7"/>
      <c r="J189" s="7"/>
      <c r="K189" s="7"/>
    </row>
    <row r="190" spans="6:11" x14ac:dyDescent="0.25">
      <c r="F190" s="7"/>
      <c r="G190" s="7"/>
      <c r="H190" s="7"/>
      <c r="I190" s="7"/>
      <c r="J190" s="7"/>
      <c r="K190" s="7"/>
    </row>
    <row r="191" spans="6:11" x14ac:dyDescent="0.25">
      <c r="F191" s="7"/>
      <c r="G191" s="7"/>
      <c r="H191" s="7"/>
      <c r="I191" s="7"/>
      <c r="J191" s="7"/>
      <c r="K191" s="7"/>
    </row>
    <row r="192" spans="6:11" x14ac:dyDescent="0.25">
      <c r="F192" s="7"/>
      <c r="G192" s="7"/>
      <c r="H192" s="7"/>
      <c r="I192" s="7"/>
      <c r="J192" s="7"/>
      <c r="K192" s="7"/>
    </row>
    <row r="193" spans="6:11" x14ac:dyDescent="0.25">
      <c r="F193" s="7"/>
      <c r="G193" s="7"/>
      <c r="H193" s="7"/>
      <c r="I193" s="7"/>
      <c r="J193" s="7"/>
      <c r="K193" s="7"/>
    </row>
    <row r="194" spans="6:11" x14ac:dyDescent="0.25">
      <c r="F194" s="7"/>
      <c r="G194" s="7"/>
      <c r="H194" s="7"/>
      <c r="I194" s="7"/>
      <c r="J194" s="7"/>
      <c r="K194" s="7"/>
    </row>
    <row r="195" spans="6:11" x14ac:dyDescent="0.25">
      <c r="F195" s="7"/>
      <c r="G195" s="7"/>
      <c r="H195" s="7"/>
      <c r="I195" s="7"/>
      <c r="J195" s="7"/>
      <c r="K195" s="7"/>
    </row>
    <row r="196" spans="6:11" x14ac:dyDescent="0.25">
      <c r="F196" s="7"/>
      <c r="G196" s="7"/>
      <c r="H196" s="7"/>
      <c r="I196" s="7"/>
      <c r="J196" s="7"/>
      <c r="K196" s="7"/>
    </row>
    <row r="197" spans="6:11" x14ac:dyDescent="0.25">
      <c r="F197" s="7"/>
      <c r="G197" s="7"/>
      <c r="H197" s="7"/>
      <c r="I197" s="7"/>
      <c r="J197" s="7"/>
      <c r="K197" s="7"/>
    </row>
    <row r="198" spans="6:11" x14ac:dyDescent="0.25">
      <c r="F198" s="7"/>
      <c r="G198" s="7"/>
      <c r="H198" s="7"/>
      <c r="I198" s="7"/>
      <c r="J198" s="7"/>
      <c r="K198" s="7"/>
    </row>
    <row r="199" spans="6:11" x14ac:dyDescent="0.25">
      <c r="F199" s="7"/>
      <c r="G199" s="7"/>
      <c r="H199" s="7"/>
      <c r="I199" s="7"/>
      <c r="J199" s="7"/>
      <c r="K199" s="7"/>
    </row>
    <row r="200" spans="6:11" x14ac:dyDescent="0.25">
      <c r="F200" s="7"/>
      <c r="G200" s="7"/>
      <c r="H200" s="7"/>
      <c r="I200" s="7"/>
      <c r="J200" s="7"/>
      <c r="K200" s="7"/>
    </row>
    <row r="201" spans="6:11" x14ac:dyDescent="0.25">
      <c r="F201" s="7"/>
      <c r="G201" s="7"/>
      <c r="H201" s="7"/>
      <c r="I201" s="7"/>
      <c r="J201" s="7"/>
      <c r="K201" s="7"/>
    </row>
    <row r="202" spans="6:11" x14ac:dyDescent="0.25">
      <c r="F202" s="7"/>
      <c r="G202" s="7"/>
      <c r="H202" s="7"/>
      <c r="I202" s="7"/>
      <c r="J202" s="7"/>
      <c r="K202" s="7"/>
    </row>
    <row r="203" spans="6:11" x14ac:dyDescent="0.25">
      <c r="F203" s="7"/>
      <c r="G203" s="7"/>
      <c r="H203" s="7"/>
      <c r="I203" s="7"/>
      <c r="J203" s="7"/>
      <c r="K203" s="7"/>
    </row>
    <row r="204" spans="6:11" x14ac:dyDescent="0.25">
      <c r="F204" s="7"/>
      <c r="G204" s="7"/>
      <c r="H204" s="7"/>
      <c r="I204" s="7"/>
      <c r="J204" s="7"/>
      <c r="K204" s="7"/>
    </row>
    <row r="205" spans="6:11" x14ac:dyDescent="0.25">
      <c r="F205" s="7"/>
      <c r="G205" s="7"/>
      <c r="H205" s="7"/>
      <c r="I205" s="7"/>
      <c r="J205" s="7"/>
      <c r="K205" s="7"/>
    </row>
    <row r="206" spans="6:11" x14ac:dyDescent="0.25">
      <c r="F206" s="7"/>
      <c r="G206" s="7"/>
      <c r="H206" s="7"/>
      <c r="I206" s="7"/>
      <c r="J206" s="7"/>
      <c r="K206" s="7"/>
    </row>
    <row r="207" spans="6:11" x14ac:dyDescent="0.25">
      <c r="F207" s="7"/>
      <c r="G207" s="7"/>
      <c r="H207" s="7"/>
      <c r="I207" s="7"/>
      <c r="J207" s="7"/>
      <c r="K207" s="7"/>
    </row>
    <row r="208" spans="6:11" x14ac:dyDescent="0.25">
      <c r="F208" s="7"/>
      <c r="G208" s="7"/>
      <c r="H208" s="7"/>
      <c r="I208" s="7"/>
      <c r="J208" s="7"/>
      <c r="K208" s="7"/>
    </row>
    <row r="209" spans="6:11" x14ac:dyDescent="0.25">
      <c r="F209" s="7"/>
      <c r="G209" s="7"/>
      <c r="H209" s="7"/>
      <c r="I209" s="7"/>
      <c r="J209" s="7"/>
      <c r="K209" s="7"/>
    </row>
    <row r="210" spans="6:11" x14ac:dyDescent="0.25">
      <c r="F210" s="7"/>
      <c r="G210" s="7"/>
      <c r="H210" s="7"/>
      <c r="I210" s="7"/>
      <c r="J210" s="7"/>
      <c r="K210" s="7"/>
    </row>
    <row r="211" spans="6:11" x14ac:dyDescent="0.25">
      <c r="F211" s="7"/>
      <c r="G211" s="7"/>
      <c r="H211" s="7"/>
      <c r="I211" s="7"/>
      <c r="J211" s="7"/>
      <c r="K211" s="7"/>
    </row>
    <row r="212" spans="6:11" x14ac:dyDescent="0.25">
      <c r="F212" s="7"/>
      <c r="G212" s="7"/>
      <c r="H212" s="7"/>
      <c r="I212" s="7"/>
      <c r="J212" s="7"/>
      <c r="K212" s="7"/>
    </row>
    <row r="213" spans="6:11" x14ac:dyDescent="0.25">
      <c r="F213" s="7"/>
      <c r="G213" s="7"/>
      <c r="H213" s="7"/>
      <c r="I213" s="7"/>
      <c r="J213" s="7"/>
      <c r="K213" s="7"/>
    </row>
    <row r="214" spans="6:11" x14ac:dyDescent="0.25">
      <c r="F214" s="7"/>
      <c r="G214" s="7"/>
      <c r="H214" s="7"/>
      <c r="I214" s="7"/>
      <c r="J214" s="7"/>
      <c r="K214" s="7"/>
    </row>
    <row r="215" spans="6:11" x14ac:dyDescent="0.25">
      <c r="F215" s="7"/>
      <c r="G215" s="7"/>
      <c r="H215" s="7"/>
      <c r="I215" s="7"/>
      <c r="J215" s="7"/>
      <c r="K215" s="7"/>
    </row>
    <row r="216" spans="6:11" x14ac:dyDescent="0.25">
      <c r="F216" s="7"/>
      <c r="G216" s="7"/>
      <c r="H216" s="7"/>
      <c r="I216" s="7"/>
      <c r="J216" s="7"/>
      <c r="K216" s="7"/>
    </row>
    <row r="217" spans="6:11" x14ac:dyDescent="0.25">
      <c r="F217" s="7"/>
      <c r="G217" s="7"/>
      <c r="H217" s="7"/>
      <c r="I217" s="7"/>
      <c r="J217" s="7"/>
      <c r="K217" s="7"/>
    </row>
    <row r="218" spans="6:11" x14ac:dyDescent="0.25">
      <c r="F218" s="7"/>
      <c r="G218" s="7"/>
      <c r="H218" s="7"/>
      <c r="I218" s="7"/>
      <c r="J218" s="7"/>
      <c r="K218" s="7"/>
    </row>
    <row r="219" spans="6:11" x14ac:dyDescent="0.25">
      <c r="F219" s="7"/>
      <c r="G219" s="7"/>
      <c r="H219" s="7"/>
      <c r="I219" s="7"/>
      <c r="J219" s="7"/>
      <c r="K219" s="7"/>
    </row>
    <row r="220" spans="6:11" x14ac:dyDescent="0.25">
      <c r="F220" s="7"/>
      <c r="G220" s="7"/>
      <c r="H220" s="7"/>
      <c r="I220" s="7"/>
      <c r="J220" s="7"/>
      <c r="K220" s="7"/>
    </row>
    <row r="221" spans="6:11" x14ac:dyDescent="0.25">
      <c r="F221" s="7"/>
      <c r="G221" s="7"/>
      <c r="H221" s="7"/>
      <c r="I221" s="7"/>
      <c r="J221" s="7"/>
      <c r="K221" s="7"/>
    </row>
    <row r="222" spans="6:11" x14ac:dyDescent="0.25">
      <c r="F222" s="7"/>
      <c r="G222" s="7"/>
      <c r="H222" s="7"/>
      <c r="I222" s="7"/>
      <c r="J222" s="7"/>
      <c r="K222" s="7"/>
    </row>
    <row r="223" spans="6:11" x14ac:dyDescent="0.25">
      <c r="F223" s="7"/>
      <c r="G223" s="7"/>
      <c r="H223" s="7"/>
      <c r="I223" s="7"/>
      <c r="J223" s="7"/>
      <c r="K223" s="7"/>
    </row>
    <row r="224" spans="6:11" x14ac:dyDescent="0.25">
      <c r="F224" s="7"/>
      <c r="G224" s="7"/>
      <c r="H224" s="7"/>
      <c r="I224" s="7"/>
      <c r="J224" s="7"/>
      <c r="K224" s="7"/>
    </row>
    <row r="225" spans="6:11" x14ac:dyDescent="0.25">
      <c r="F225" s="7"/>
      <c r="G225" s="7"/>
      <c r="H225" s="7"/>
      <c r="I225" s="7"/>
      <c r="J225" s="7"/>
      <c r="K225" s="7"/>
    </row>
    <row r="226" spans="6:11" x14ac:dyDescent="0.25">
      <c r="F226" s="7"/>
      <c r="G226" s="7"/>
      <c r="H226" s="7"/>
      <c r="I226" s="7"/>
      <c r="J226" s="7"/>
      <c r="K226" s="7"/>
    </row>
    <row r="227" spans="6:11" x14ac:dyDescent="0.25">
      <c r="F227" s="7"/>
      <c r="G227" s="7"/>
      <c r="H227" s="7"/>
      <c r="I227" s="7"/>
      <c r="J227" s="7"/>
      <c r="K227" s="7"/>
    </row>
    <row r="228" spans="6:11" x14ac:dyDescent="0.25">
      <c r="F228" s="7"/>
      <c r="G228" s="7"/>
      <c r="H228" s="7"/>
      <c r="I228" s="7"/>
      <c r="J228" s="7"/>
      <c r="K228" s="7"/>
    </row>
    <row r="229" spans="6:11" x14ac:dyDescent="0.25">
      <c r="F229" s="7"/>
      <c r="G229" s="7"/>
      <c r="H229" s="7"/>
      <c r="I229" s="7"/>
      <c r="J229" s="7"/>
      <c r="K229" s="7"/>
    </row>
    <row r="230" spans="6:11" x14ac:dyDescent="0.25">
      <c r="F230" s="7"/>
      <c r="G230" s="7"/>
      <c r="H230" s="7"/>
      <c r="I230" s="7"/>
      <c r="J230" s="7"/>
      <c r="K230" s="7"/>
    </row>
    <row r="231" spans="6:11" x14ac:dyDescent="0.25">
      <c r="F231" s="7"/>
      <c r="G231" s="7"/>
      <c r="H231" s="7"/>
      <c r="I231" s="7"/>
      <c r="J231" s="7"/>
      <c r="K231" s="7"/>
    </row>
    <row r="232" spans="6:11" x14ac:dyDescent="0.25">
      <c r="F232" s="7"/>
      <c r="G232" s="7"/>
      <c r="H232" s="7"/>
      <c r="I232" s="7"/>
      <c r="J232" s="7"/>
      <c r="K232" s="7"/>
    </row>
    <row r="233" spans="6:11" x14ac:dyDescent="0.25">
      <c r="F233" s="7"/>
      <c r="G233" s="7"/>
      <c r="H233" s="7"/>
      <c r="I233" s="7"/>
      <c r="J233" s="7"/>
      <c r="K233" s="7"/>
    </row>
    <row r="234" spans="6:11" x14ac:dyDescent="0.25">
      <c r="F234" s="7"/>
      <c r="G234" s="7"/>
      <c r="H234" s="7"/>
      <c r="I234" s="7"/>
      <c r="J234" s="7"/>
      <c r="K234" s="7"/>
    </row>
    <row r="235" spans="6:11" x14ac:dyDescent="0.25">
      <c r="F235" s="7"/>
      <c r="G235" s="7"/>
      <c r="H235" s="7"/>
      <c r="I235" s="7"/>
      <c r="J235" s="7"/>
      <c r="K235" s="7"/>
    </row>
    <row r="236" spans="6:11" x14ac:dyDescent="0.25">
      <c r="F236" s="7"/>
      <c r="G236" s="7"/>
      <c r="H236" s="7"/>
      <c r="I236" s="7"/>
      <c r="J236" s="7"/>
      <c r="K236" s="7"/>
    </row>
    <row r="237" spans="6:11" x14ac:dyDescent="0.25">
      <c r="F237" s="7"/>
      <c r="G237" s="7"/>
      <c r="H237" s="7"/>
      <c r="I237" s="7"/>
      <c r="J237" s="7"/>
      <c r="K237" s="7"/>
    </row>
    <row r="238" spans="6:11" x14ac:dyDescent="0.25">
      <c r="F238" s="7"/>
      <c r="G238" s="7"/>
      <c r="H238" s="7"/>
      <c r="I238" s="7"/>
      <c r="J238" s="7"/>
      <c r="K238" s="7"/>
    </row>
    <row r="239" spans="6:11" x14ac:dyDescent="0.25">
      <c r="F239" s="7"/>
      <c r="G239" s="7"/>
      <c r="H239" s="7"/>
      <c r="I239" s="7"/>
      <c r="J239" s="7"/>
      <c r="K239" s="7"/>
    </row>
    <row r="240" spans="6:11" x14ac:dyDescent="0.25">
      <c r="F240" s="7"/>
      <c r="G240" s="7"/>
      <c r="H240" s="7"/>
      <c r="I240" s="7"/>
      <c r="J240" s="7"/>
      <c r="K240" s="7"/>
    </row>
    <row r="241" spans="6:11" x14ac:dyDescent="0.25">
      <c r="F241" s="7"/>
      <c r="G241" s="7"/>
      <c r="H241" s="7"/>
      <c r="I241" s="7"/>
      <c r="J241" s="7"/>
      <c r="K241" s="7"/>
    </row>
    <row r="242" spans="6:11" x14ac:dyDescent="0.25">
      <c r="F242" s="7"/>
      <c r="G242" s="7"/>
      <c r="H242" s="7"/>
      <c r="I242" s="7"/>
      <c r="J242" s="7"/>
      <c r="K242" s="7"/>
    </row>
    <row r="243" spans="6:11" x14ac:dyDescent="0.25">
      <c r="F243" s="7"/>
      <c r="G243" s="7"/>
      <c r="H243" s="7"/>
      <c r="I243" s="7"/>
      <c r="J243" s="7"/>
      <c r="K243" s="7"/>
    </row>
    <row r="244" spans="6:11" x14ac:dyDescent="0.25">
      <c r="F244" s="7"/>
      <c r="G244" s="7"/>
      <c r="H244" s="7"/>
      <c r="I244" s="7"/>
      <c r="J244" s="7"/>
      <c r="K244" s="7"/>
    </row>
    <row r="245" spans="6:11" x14ac:dyDescent="0.25">
      <c r="F245" s="7"/>
      <c r="G245" s="7"/>
      <c r="H245" s="7"/>
      <c r="I245" s="7"/>
      <c r="J245" s="7"/>
      <c r="K245" s="7"/>
    </row>
    <row r="246" spans="6:11" x14ac:dyDescent="0.25">
      <c r="F246" s="7"/>
      <c r="G246" s="7"/>
      <c r="H246" s="7"/>
      <c r="I246" s="7"/>
      <c r="J246" s="7"/>
      <c r="K246" s="7"/>
    </row>
    <row r="247" spans="6:11" x14ac:dyDescent="0.25">
      <c r="F247" s="7"/>
      <c r="G247" s="7"/>
      <c r="H247" s="7"/>
      <c r="I247" s="7"/>
      <c r="J247" s="7"/>
      <c r="K247" s="7"/>
    </row>
    <row r="248" spans="6:11" x14ac:dyDescent="0.25">
      <c r="F248" s="7"/>
      <c r="G248" s="7"/>
      <c r="H248" s="7"/>
      <c r="I248" s="7"/>
      <c r="J248" s="7"/>
      <c r="K248" s="7"/>
    </row>
    <row r="249" spans="6:11" x14ac:dyDescent="0.25">
      <c r="F249" s="7"/>
      <c r="G249" s="7"/>
      <c r="H249" s="7"/>
      <c r="I249" s="7"/>
      <c r="J249" s="7"/>
      <c r="K249" s="7"/>
    </row>
    <row r="250" spans="6:11" x14ac:dyDescent="0.25">
      <c r="F250" s="7"/>
      <c r="G250" s="7"/>
      <c r="H250" s="7"/>
      <c r="I250" s="7"/>
      <c r="J250" s="7"/>
      <c r="K250" s="7"/>
    </row>
    <row r="251" spans="6:11" x14ac:dyDescent="0.25">
      <c r="F251" s="7"/>
      <c r="G251" s="7"/>
      <c r="H251" s="7"/>
      <c r="I251" s="7"/>
      <c r="J251" s="7"/>
      <c r="K251" s="7"/>
    </row>
    <row r="252" spans="6:11" x14ac:dyDescent="0.25">
      <c r="F252" s="7"/>
      <c r="G252" s="7"/>
      <c r="H252" s="7"/>
      <c r="I252" s="7"/>
      <c r="J252" s="7"/>
      <c r="K252" s="7"/>
    </row>
    <row r="253" spans="6:11" x14ac:dyDescent="0.25">
      <c r="F253" s="7"/>
      <c r="G253" s="7"/>
      <c r="H253" s="7"/>
      <c r="I253" s="7"/>
      <c r="J253" s="7"/>
      <c r="K253" s="7"/>
    </row>
    <row r="254" spans="6:11" x14ac:dyDescent="0.25">
      <c r="F254" s="7"/>
      <c r="G254" s="7"/>
      <c r="H254" s="7"/>
      <c r="I254" s="7"/>
      <c r="J254" s="7"/>
      <c r="K254" s="7"/>
    </row>
    <row r="255" spans="6:11" x14ac:dyDescent="0.25">
      <c r="F255" s="7"/>
      <c r="G255" s="7"/>
      <c r="H255" s="7"/>
      <c r="I255" s="7"/>
      <c r="J255" s="7"/>
      <c r="K255" s="7"/>
    </row>
    <row r="256" spans="6:11" x14ac:dyDescent="0.25">
      <c r="F256" s="7"/>
      <c r="G256" s="7"/>
      <c r="H256" s="7"/>
      <c r="I256" s="7"/>
      <c r="J256" s="7"/>
      <c r="K256" s="7"/>
    </row>
    <row r="257" spans="6:11" x14ac:dyDescent="0.25">
      <c r="F257" s="7"/>
      <c r="G257" s="7"/>
      <c r="H257" s="7"/>
      <c r="I257" s="7"/>
      <c r="J257" s="7"/>
      <c r="K257" s="7"/>
    </row>
    <row r="258" spans="6:11" x14ac:dyDescent="0.25">
      <c r="F258" s="7"/>
      <c r="G258" s="7"/>
      <c r="H258" s="7"/>
      <c r="I258" s="7"/>
      <c r="J258" s="7"/>
      <c r="K258" s="7"/>
    </row>
    <row r="259" spans="6:11" x14ac:dyDescent="0.25">
      <c r="F259" s="7"/>
      <c r="G259" s="7"/>
      <c r="H259" s="7"/>
      <c r="I259" s="7"/>
      <c r="J259" s="7"/>
      <c r="K259" s="7"/>
    </row>
    <row r="260" spans="6:11" x14ac:dyDescent="0.25">
      <c r="F260" s="7"/>
      <c r="G260" s="7"/>
      <c r="H260" s="7"/>
      <c r="I260" s="7"/>
      <c r="J260" s="7"/>
      <c r="K260" s="7"/>
    </row>
    <row r="261" spans="6:11" x14ac:dyDescent="0.25">
      <c r="F261" s="7"/>
      <c r="G261" s="7"/>
      <c r="H261" s="7"/>
      <c r="I261" s="7"/>
      <c r="J261" s="7"/>
      <c r="K261" s="7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1C8-F269-4421-BCC2-52EDFB6959D8}">
  <dimension ref="B1:F43"/>
  <sheetViews>
    <sheetView workbookViewId="0">
      <selection activeCell="B1" sqref="B1"/>
    </sheetView>
  </sheetViews>
  <sheetFormatPr baseColWidth="10" defaultRowHeight="15" x14ac:dyDescent="0.25"/>
  <sheetData>
    <row r="1" spans="2:6" ht="17.25" x14ac:dyDescent="0.3">
      <c r="B1" s="48" t="s">
        <v>771</v>
      </c>
    </row>
    <row r="3" spans="2:6" x14ac:dyDescent="0.25">
      <c r="B3">
        <v>2277.3000000000002</v>
      </c>
      <c r="C3" s="6">
        <v>199078919.30000001</v>
      </c>
    </row>
    <row r="4" spans="2:6" x14ac:dyDescent="0.25">
      <c r="C4" t="s">
        <v>622</v>
      </c>
    </row>
    <row r="5" spans="2:6" x14ac:dyDescent="0.25">
      <c r="B5" t="s">
        <v>497</v>
      </c>
      <c r="C5" t="s">
        <v>516</v>
      </c>
      <c r="D5" t="s">
        <v>519</v>
      </c>
      <c r="E5" t="s">
        <v>557</v>
      </c>
      <c r="F5" s="6" t="s">
        <v>565</v>
      </c>
    </row>
    <row r="6" spans="2:6" x14ac:dyDescent="0.25">
      <c r="C6" s="6"/>
      <c r="D6" s="6"/>
      <c r="E6" s="6"/>
      <c r="F6" s="6"/>
    </row>
    <row r="7" spans="2:6" x14ac:dyDescent="0.25">
      <c r="B7">
        <v>1850.28822875022</v>
      </c>
      <c r="C7" s="6"/>
      <c r="D7" s="6">
        <v>199069114.55985099</v>
      </c>
      <c r="E7" s="6"/>
      <c r="F7" s="6"/>
    </row>
    <row r="8" spans="2:6" x14ac:dyDescent="0.25">
      <c r="B8">
        <v>3492.8</v>
      </c>
      <c r="C8" s="6"/>
      <c r="D8" s="6">
        <v>199068374.64348501</v>
      </c>
      <c r="E8" s="6"/>
      <c r="F8" s="6"/>
    </row>
    <row r="9" spans="2:6" x14ac:dyDescent="0.25">
      <c r="B9">
        <v>5547.2</v>
      </c>
      <c r="C9" s="6"/>
      <c r="D9" s="6">
        <v>199067813.40508601</v>
      </c>
      <c r="E9" s="6"/>
      <c r="F9" s="6"/>
    </row>
    <row r="10" spans="2:6" x14ac:dyDescent="0.25">
      <c r="B10">
        <v>7154.9</v>
      </c>
      <c r="C10" s="6"/>
      <c r="D10" s="6">
        <v>199067797.165084</v>
      </c>
      <c r="E10" s="6"/>
      <c r="F10" s="6"/>
    </row>
    <row r="11" spans="2:6" x14ac:dyDescent="0.25">
      <c r="B11">
        <v>1850.28822875022</v>
      </c>
      <c r="D11" s="6"/>
      <c r="E11" s="6">
        <v>199069114.55985099</v>
      </c>
      <c r="F11" s="6"/>
    </row>
    <row r="12" spans="2:6" x14ac:dyDescent="0.25">
      <c r="B12">
        <v>3503.1</v>
      </c>
      <c r="D12" s="6"/>
      <c r="E12" s="6">
        <v>199068110.76348501</v>
      </c>
      <c r="F12" s="6"/>
    </row>
    <row r="13" spans="2:6" x14ac:dyDescent="0.25">
      <c r="B13">
        <v>5452.3</v>
      </c>
      <c r="D13" s="6"/>
      <c r="E13" s="6">
        <v>199067963.663266</v>
      </c>
      <c r="F13" s="6"/>
    </row>
    <row r="14" spans="2:6" x14ac:dyDescent="0.25">
      <c r="B14">
        <v>7386.8</v>
      </c>
      <c r="D14" s="6"/>
      <c r="E14" s="6">
        <v>199067930.765084</v>
      </c>
      <c r="F14" s="6"/>
    </row>
    <row r="15" spans="2:6" x14ac:dyDescent="0.25">
      <c r="B15">
        <v>1850.28824210166</v>
      </c>
      <c r="F15">
        <v>199069114.55985099</v>
      </c>
    </row>
    <row r="16" spans="2:6" x14ac:dyDescent="0.25">
      <c r="B16">
        <v>2191.9</v>
      </c>
      <c r="D16" s="6"/>
      <c r="E16" s="6"/>
      <c r="F16" s="6">
        <v>199068309.28493199</v>
      </c>
    </row>
    <row r="17" spans="2:6" x14ac:dyDescent="0.25">
      <c r="B17">
        <v>2326.1999999999998</v>
      </c>
      <c r="E17" s="6"/>
      <c r="F17" s="24"/>
    </row>
    <row r="18" spans="2:6" x14ac:dyDescent="0.25">
      <c r="B18">
        <v>2468.9</v>
      </c>
      <c r="D18" s="6"/>
      <c r="E18" s="6"/>
      <c r="F18" s="24"/>
    </row>
    <row r="19" spans="2:6" x14ac:dyDescent="0.25">
      <c r="B19">
        <v>2609.4</v>
      </c>
      <c r="F19" s="24"/>
    </row>
    <row r="20" spans="2:6" x14ac:dyDescent="0.25">
      <c r="B20">
        <v>2755.9</v>
      </c>
      <c r="F20" s="24"/>
    </row>
    <row r="21" spans="2:6" x14ac:dyDescent="0.25">
      <c r="B21">
        <v>2898.6</v>
      </c>
      <c r="F21" s="24"/>
    </row>
    <row r="22" spans="2:6" x14ac:dyDescent="0.25">
      <c r="B22">
        <v>3071.1</v>
      </c>
      <c r="F22">
        <v>199067846.30409101</v>
      </c>
    </row>
    <row r="23" spans="2:6" x14ac:dyDescent="0.25">
      <c r="B23">
        <v>3218.1</v>
      </c>
      <c r="F23" s="24"/>
    </row>
    <row r="24" spans="2:6" x14ac:dyDescent="0.25">
      <c r="B24">
        <v>3363.5</v>
      </c>
      <c r="F24" s="24"/>
    </row>
    <row r="25" spans="2:6" x14ac:dyDescent="0.25">
      <c r="B25">
        <v>3509.2</v>
      </c>
      <c r="F25" s="24"/>
    </row>
    <row r="26" spans="2:6" x14ac:dyDescent="0.25">
      <c r="B26">
        <v>3666.7</v>
      </c>
      <c r="F26" s="24"/>
    </row>
    <row r="27" spans="2:6" x14ac:dyDescent="0.25">
      <c r="B27">
        <v>3821.9</v>
      </c>
      <c r="F27" s="24"/>
    </row>
    <row r="28" spans="2:6" x14ac:dyDescent="0.25">
      <c r="B28">
        <v>3997.7</v>
      </c>
      <c r="F28">
        <v>199067846.304084</v>
      </c>
    </row>
    <row r="29" spans="2:6" x14ac:dyDescent="0.25">
      <c r="B29">
        <v>4173.2</v>
      </c>
      <c r="F29">
        <v>199067846.30408299</v>
      </c>
    </row>
    <row r="30" spans="2:6" x14ac:dyDescent="0.25">
      <c r="B30">
        <v>4418.6000000000004</v>
      </c>
      <c r="F30">
        <v>199067476.224085</v>
      </c>
    </row>
    <row r="31" spans="2:6" x14ac:dyDescent="0.25">
      <c r="B31">
        <v>4642.8999999999996</v>
      </c>
      <c r="F31">
        <v>199067395.379565</v>
      </c>
    </row>
    <row r="32" spans="2:6" x14ac:dyDescent="0.25">
      <c r="B32">
        <v>4874.8</v>
      </c>
      <c r="F32">
        <v>199067395.38090801</v>
      </c>
    </row>
    <row r="33" spans="2:6" x14ac:dyDescent="0.25">
      <c r="B33">
        <v>5169.7</v>
      </c>
      <c r="F33">
        <v>199067395.380907</v>
      </c>
    </row>
    <row r="34" spans="2:6" x14ac:dyDescent="0.25">
      <c r="B34">
        <v>5344.8</v>
      </c>
      <c r="F34">
        <v>199067395.380907</v>
      </c>
    </row>
    <row r="35" spans="2:6" x14ac:dyDescent="0.25">
      <c r="B35">
        <v>5544.3</v>
      </c>
      <c r="F35">
        <v>199067395.38088199</v>
      </c>
    </row>
    <row r="36" spans="2:6" x14ac:dyDescent="0.25">
      <c r="B36">
        <v>5740.2</v>
      </c>
      <c r="F36" s="24"/>
    </row>
    <row r="37" spans="2:6" x14ac:dyDescent="0.25">
      <c r="B37">
        <v>6051.3</v>
      </c>
      <c r="F37">
        <v>199067360.784096</v>
      </c>
    </row>
    <row r="38" spans="2:6" x14ac:dyDescent="0.25">
      <c r="B38">
        <v>6255.6</v>
      </c>
      <c r="F38">
        <v>199067360.78408301</v>
      </c>
    </row>
    <row r="39" spans="2:6" x14ac:dyDescent="0.25">
      <c r="B39">
        <v>6432.4</v>
      </c>
      <c r="F39" s="24"/>
    </row>
    <row r="40" spans="2:6" x14ac:dyDescent="0.25">
      <c r="B40">
        <v>6606.4</v>
      </c>
      <c r="F40">
        <v>199067316.38408801</v>
      </c>
    </row>
    <row r="41" spans="2:6" x14ac:dyDescent="0.25">
      <c r="B41">
        <v>6808.5</v>
      </c>
      <c r="F41">
        <v>199067316.38412601</v>
      </c>
    </row>
    <row r="42" spans="2:6" x14ac:dyDescent="0.25">
      <c r="B42">
        <v>6971.4</v>
      </c>
      <c r="F42" s="24"/>
    </row>
    <row r="43" spans="2:6" x14ac:dyDescent="0.25">
      <c r="B43">
        <v>7118.5</v>
      </c>
      <c r="F43" s="24"/>
    </row>
  </sheetData>
  <phoneticPr fontId="1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85-C7A7-4C88-988F-ACAB1D680E67}">
  <dimension ref="B1:K51"/>
  <sheetViews>
    <sheetView workbookViewId="0">
      <selection activeCell="E1" sqref="E1"/>
    </sheetView>
  </sheetViews>
  <sheetFormatPr baseColWidth="10" defaultRowHeight="15" x14ac:dyDescent="0.25"/>
  <sheetData>
    <row r="1" spans="2:11" ht="17.25" x14ac:dyDescent="0.3">
      <c r="B1">
        <v>1300.1300000000001</v>
      </c>
      <c r="C1">
        <v>171736000</v>
      </c>
      <c r="E1" s="48" t="s">
        <v>771</v>
      </c>
    </row>
    <row r="2" spans="2:11" x14ac:dyDescent="0.25">
      <c r="B2">
        <v>3281.74</v>
      </c>
      <c r="C2">
        <v>171736000</v>
      </c>
      <c r="E2" s="56" t="s">
        <v>623</v>
      </c>
      <c r="F2" s="56" t="s">
        <v>624</v>
      </c>
      <c r="G2" s="56" t="s">
        <v>625</v>
      </c>
      <c r="H2" s="56" t="s">
        <v>626</v>
      </c>
      <c r="I2" s="56" t="s">
        <v>627</v>
      </c>
      <c r="J2" s="56" t="s">
        <v>628</v>
      </c>
      <c r="K2" s="56">
        <v>171717603.527702</v>
      </c>
    </row>
    <row r="3" spans="2:11" x14ac:dyDescent="0.25">
      <c r="B3">
        <v>3479.3</v>
      </c>
      <c r="C3">
        <v>171725077.59999999</v>
      </c>
      <c r="E3" s="56" t="s">
        <v>629</v>
      </c>
      <c r="F3" s="56">
        <v>134.80000000000001</v>
      </c>
      <c r="G3" s="56" t="s">
        <v>630</v>
      </c>
      <c r="H3" s="56">
        <v>171717590.32789999</v>
      </c>
      <c r="I3" s="56" t="s">
        <v>631</v>
      </c>
      <c r="J3" s="56">
        <v>0</v>
      </c>
      <c r="K3" s="56"/>
    </row>
    <row r="4" spans="2:11" x14ac:dyDescent="0.25">
      <c r="C4">
        <v>1E-4</v>
      </c>
    </row>
    <row r="5" spans="2:11" x14ac:dyDescent="0.25">
      <c r="B5" t="s">
        <v>497</v>
      </c>
      <c r="C5" t="s">
        <v>516</v>
      </c>
      <c r="D5" t="s">
        <v>519</v>
      </c>
      <c r="E5" s="6" t="s">
        <v>557</v>
      </c>
      <c r="F5" s="6" t="s">
        <v>565</v>
      </c>
    </row>
    <row r="6" spans="2:11" x14ac:dyDescent="0.25">
      <c r="C6" s="6"/>
      <c r="D6" s="6"/>
      <c r="E6" s="6"/>
      <c r="F6" s="6"/>
    </row>
    <row r="7" spans="2:11" x14ac:dyDescent="0.25">
      <c r="B7">
        <v>797.34156823158196</v>
      </c>
      <c r="C7" s="6"/>
      <c r="D7" s="6">
        <v>171717829.327833</v>
      </c>
      <c r="E7" s="6"/>
      <c r="F7" s="6"/>
    </row>
    <row r="8" spans="2:11" x14ac:dyDescent="0.25">
      <c r="B8">
        <v>2746.5</v>
      </c>
      <c r="C8" s="6"/>
      <c r="D8" s="6">
        <v>171717696.327851</v>
      </c>
      <c r="E8" s="6"/>
      <c r="F8" s="6"/>
    </row>
    <row r="9" spans="2:11" x14ac:dyDescent="0.25">
      <c r="B9">
        <v>4574.1000000000004</v>
      </c>
      <c r="C9" s="6"/>
      <c r="D9" s="6">
        <v>171717626.72784999</v>
      </c>
      <c r="E9" s="6"/>
      <c r="F9" s="6"/>
    </row>
    <row r="10" spans="2:11" x14ac:dyDescent="0.25">
      <c r="B10">
        <v>6466.6</v>
      </c>
      <c r="C10" s="6"/>
      <c r="D10" s="6">
        <v>171717614.52785099</v>
      </c>
      <c r="E10" s="6"/>
      <c r="F10" s="6"/>
    </row>
    <row r="11" spans="2:11" x14ac:dyDescent="0.25">
      <c r="B11">
        <v>7158.8</v>
      </c>
      <c r="C11" s="6"/>
      <c r="D11" s="6">
        <v>171717620.12786201</v>
      </c>
      <c r="E11" s="6"/>
      <c r="F11" s="6"/>
    </row>
    <row r="12" spans="2:11" x14ac:dyDescent="0.25">
      <c r="B12">
        <v>797.34156823158196</v>
      </c>
      <c r="C12" s="6"/>
      <c r="D12" s="6"/>
      <c r="E12" s="6">
        <v>171717829.327833</v>
      </c>
      <c r="F12" s="6"/>
    </row>
    <row r="13" spans="2:11" x14ac:dyDescent="0.25">
      <c r="B13">
        <v>2798.9</v>
      </c>
      <c r="C13" s="6"/>
      <c r="D13" s="6"/>
      <c r="E13" s="6">
        <v>171717696.327851</v>
      </c>
      <c r="F13" s="6"/>
    </row>
    <row r="14" spans="2:11" x14ac:dyDescent="0.25">
      <c r="B14">
        <v>5029.8999999999996</v>
      </c>
      <c r="C14" s="6"/>
      <c r="D14" s="6"/>
      <c r="E14" s="6">
        <v>171717620.12785101</v>
      </c>
      <c r="F14" s="6"/>
    </row>
    <row r="15" spans="2:11" x14ac:dyDescent="0.25">
      <c r="B15">
        <v>6945.5</v>
      </c>
      <c r="E15">
        <v>171717620.12786201</v>
      </c>
      <c r="F15" s="6"/>
    </row>
    <row r="16" spans="2:11" x14ac:dyDescent="0.25">
      <c r="B16">
        <v>7163.7</v>
      </c>
      <c r="C16" s="6"/>
      <c r="D16" s="6"/>
      <c r="E16" s="6">
        <v>171717620.12786201</v>
      </c>
      <c r="F16" s="6"/>
    </row>
    <row r="17" spans="2:6" x14ac:dyDescent="0.25">
      <c r="B17">
        <v>797.34158301353398</v>
      </c>
      <c r="C17" s="6"/>
      <c r="D17" s="6"/>
      <c r="E17" s="6"/>
      <c r="F17" s="6">
        <v>171717829.327833</v>
      </c>
    </row>
    <row r="18" spans="2:6" x14ac:dyDescent="0.25">
      <c r="B18">
        <v>1108.8</v>
      </c>
      <c r="C18" s="6"/>
      <c r="D18" s="6"/>
      <c r="E18" s="6"/>
      <c r="F18" s="6"/>
    </row>
    <row r="19" spans="2:6" x14ac:dyDescent="0.25">
      <c r="B19">
        <v>1242.5</v>
      </c>
    </row>
    <row r="20" spans="2:6" x14ac:dyDescent="0.25">
      <c r="B20">
        <v>1388.8</v>
      </c>
      <c r="C20" s="24"/>
    </row>
    <row r="21" spans="2:6" x14ac:dyDescent="0.25">
      <c r="B21">
        <v>1532.2</v>
      </c>
      <c r="C21" s="24"/>
    </row>
    <row r="22" spans="2:6" x14ac:dyDescent="0.25">
      <c r="B22">
        <v>1688.9</v>
      </c>
      <c r="C22" s="24"/>
    </row>
    <row r="23" spans="2:6" x14ac:dyDescent="0.25">
      <c r="B23">
        <v>1857.1</v>
      </c>
      <c r="C23" s="24"/>
      <c r="F23">
        <v>171717772.527697</v>
      </c>
    </row>
    <row r="24" spans="2:6" x14ac:dyDescent="0.25">
      <c r="B24">
        <v>2032.2</v>
      </c>
      <c r="C24" s="24"/>
      <c r="F24">
        <v>171717772.527697</v>
      </c>
    </row>
    <row r="25" spans="2:6" x14ac:dyDescent="0.25">
      <c r="B25">
        <v>2178.6</v>
      </c>
    </row>
    <row r="26" spans="2:6" x14ac:dyDescent="0.25">
      <c r="B26">
        <v>2337.4</v>
      </c>
    </row>
    <row r="27" spans="2:6" x14ac:dyDescent="0.25">
      <c r="B27">
        <v>2494.6</v>
      </c>
      <c r="C27" s="24"/>
    </row>
    <row r="28" spans="2:6" x14ac:dyDescent="0.25">
      <c r="B28">
        <v>2655</v>
      </c>
      <c r="C28" s="24"/>
    </row>
    <row r="29" spans="2:6" x14ac:dyDescent="0.25">
      <c r="B29">
        <v>2804.9</v>
      </c>
      <c r="C29" s="24"/>
    </row>
    <row r="30" spans="2:6" x14ac:dyDescent="0.25">
      <c r="B30">
        <v>2988.7</v>
      </c>
      <c r="C30" s="24"/>
    </row>
    <row r="31" spans="2:6" x14ac:dyDescent="0.25">
      <c r="B31">
        <v>3324.9</v>
      </c>
      <c r="C31" s="24"/>
    </row>
    <row r="32" spans="2:6" x14ac:dyDescent="0.25">
      <c r="B32">
        <v>3518.5</v>
      </c>
      <c r="C32" s="24"/>
      <c r="F32">
        <v>171717766.92768201</v>
      </c>
    </row>
    <row r="33" spans="2:6" x14ac:dyDescent="0.25">
      <c r="B33">
        <v>3855.5</v>
      </c>
      <c r="C33" s="24"/>
      <c r="F33">
        <v>171717723.127702</v>
      </c>
    </row>
    <row r="34" spans="2:6" x14ac:dyDescent="0.25">
      <c r="B34">
        <v>4132.6000000000004</v>
      </c>
      <c r="F34">
        <v>171717672.12769601</v>
      </c>
    </row>
    <row r="35" spans="2:6" x14ac:dyDescent="0.25">
      <c r="B35">
        <v>4322.8</v>
      </c>
    </row>
    <row r="36" spans="2:6" x14ac:dyDescent="0.25">
      <c r="B36">
        <v>4511.2</v>
      </c>
      <c r="F36">
        <v>171717672.127682</v>
      </c>
    </row>
    <row r="37" spans="2:6" x14ac:dyDescent="0.25">
      <c r="B37">
        <v>4697.2</v>
      </c>
      <c r="C37" s="24"/>
      <c r="F37">
        <v>171717672.12768099</v>
      </c>
    </row>
    <row r="38" spans="2:6" x14ac:dyDescent="0.25">
      <c r="B38">
        <v>4849</v>
      </c>
    </row>
    <row r="39" spans="2:6" x14ac:dyDescent="0.25">
      <c r="B39">
        <v>5106.1000000000004</v>
      </c>
      <c r="F39">
        <v>171717666.52769601</v>
      </c>
    </row>
    <row r="40" spans="2:6" x14ac:dyDescent="0.25">
      <c r="B40">
        <v>5301.8</v>
      </c>
      <c r="C40" s="24"/>
      <c r="F40">
        <v>171717603.527702</v>
      </c>
    </row>
    <row r="41" spans="2:6" x14ac:dyDescent="0.25">
      <c r="B41">
        <v>5485.3</v>
      </c>
    </row>
    <row r="42" spans="2:6" x14ac:dyDescent="0.25">
      <c r="B42">
        <v>5646.2</v>
      </c>
    </row>
    <row r="43" spans="2:6" x14ac:dyDescent="0.25">
      <c r="B43">
        <v>5812.7</v>
      </c>
      <c r="C43" s="24"/>
    </row>
    <row r="44" spans="2:6" x14ac:dyDescent="0.25">
      <c r="B44">
        <v>5977</v>
      </c>
      <c r="C44" s="24"/>
    </row>
    <row r="45" spans="2:6" x14ac:dyDescent="0.25">
      <c r="B45">
        <v>6139.5</v>
      </c>
      <c r="C45" s="24"/>
    </row>
    <row r="46" spans="2:6" x14ac:dyDescent="0.25">
      <c r="B46">
        <v>6303</v>
      </c>
      <c r="C46" s="24"/>
    </row>
    <row r="47" spans="2:6" x14ac:dyDescent="0.25">
      <c r="B47">
        <v>6469.3</v>
      </c>
      <c r="C47" s="24"/>
    </row>
    <row r="48" spans="2:6" x14ac:dyDescent="0.25">
      <c r="B48">
        <v>6829</v>
      </c>
      <c r="C48" s="24"/>
    </row>
    <row r="49" spans="2:3" x14ac:dyDescent="0.25">
      <c r="B49">
        <v>6973</v>
      </c>
      <c r="C49" s="24"/>
    </row>
    <row r="50" spans="2:3" x14ac:dyDescent="0.25">
      <c r="C50" s="24"/>
    </row>
    <row r="51" spans="2:3" x14ac:dyDescent="0.25">
      <c r="C51" s="24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D18-7001-41AB-A157-8154D4882901}">
  <dimension ref="B1:O66"/>
  <sheetViews>
    <sheetView workbookViewId="0">
      <selection activeCell="B1" sqref="B1"/>
    </sheetView>
  </sheetViews>
  <sheetFormatPr baseColWidth="10" defaultRowHeight="15" x14ac:dyDescent="0.25"/>
  <cols>
    <col min="6" max="6" width="12" bestFit="1" customWidth="1"/>
  </cols>
  <sheetData>
    <row r="1" spans="2:8" ht="17.25" x14ac:dyDescent="0.3">
      <c r="B1" s="48" t="s">
        <v>771</v>
      </c>
    </row>
    <row r="2" spans="2:8" x14ac:dyDescent="0.25">
      <c r="B2">
        <v>3119.7</v>
      </c>
      <c r="C2">
        <v>192795141.09999999</v>
      </c>
    </row>
    <row r="3" spans="2:8" x14ac:dyDescent="0.25">
      <c r="C3" t="s">
        <v>620</v>
      </c>
    </row>
    <row r="4" spans="2:8" x14ac:dyDescent="0.25">
      <c r="C4" t="s">
        <v>524</v>
      </c>
    </row>
    <row r="5" spans="2:8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</row>
    <row r="6" spans="2:8" x14ac:dyDescent="0.25">
      <c r="C6" s="6"/>
      <c r="D6" s="6"/>
      <c r="E6" s="6"/>
      <c r="F6" s="6"/>
      <c r="G6" s="6"/>
      <c r="H6" s="6"/>
    </row>
    <row r="7" spans="2:8" x14ac:dyDescent="0.25">
      <c r="B7">
        <v>1889.06607222557</v>
      </c>
      <c r="C7" s="6"/>
      <c r="D7" s="6">
        <v>192812021.382568</v>
      </c>
      <c r="E7" s="6"/>
      <c r="F7" s="6"/>
      <c r="G7" s="6"/>
      <c r="H7" s="6"/>
    </row>
    <row r="8" spans="2:8" x14ac:dyDescent="0.25">
      <c r="B8">
        <v>2357.1999999999998</v>
      </c>
      <c r="C8" s="6"/>
      <c r="D8" s="6">
        <v>192807441.38267499</v>
      </c>
      <c r="E8" s="6"/>
      <c r="F8" s="6"/>
      <c r="G8" s="6"/>
      <c r="H8" s="6"/>
    </row>
    <row r="9" spans="2:8" x14ac:dyDescent="0.25">
      <c r="B9">
        <v>2733.4</v>
      </c>
      <c r="C9" s="6"/>
      <c r="D9" s="6">
        <v>192803331.38267499</v>
      </c>
      <c r="E9" s="6"/>
      <c r="F9" s="6"/>
      <c r="G9" s="6"/>
      <c r="H9" s="6"/>
    </row>
    <row r="10" spans="2:8" x14ac:dyDescent="0.25">
      <c r="B10">
        <v>3178.9</v>
      </c>
      <c r="C10" s="6"/>
      <c r="D10" s="6">
        <v>192798969.58267501</v>
      </c>
      <c r="E10" s="6"/>
      <c r="F10" s="6"/>
      <c r="G10" s="6"/>
      <c r="H10" s="6"/>
    </row>
    <row r="11" spans="2:8" x14ac:dyDescent="0.25">
      <c r="B11">
        <v>5328.9</v>
      </c>
      <c r="C11" s="6"/>
      <c r="D11" s="6">
        <v>192797483.646676</v>
      </c>
      <c r="E11" s="6"/>
      <c r="F11" s="6"/>
      <c r="G11" s="6"/>
      <c r="H11" s="6"/>
    </row>
    <row r="12" spans="2:8" x14ac:dyDescent="0.25">
      <c r="B12">
        <v>7174.7</v>
      </c>
      <c r="C12" s="6"/>
      <c r="D12" s="6">
        <v>192796868.646676</v>
      </c>
      <c r="E12" s="6"/>
      <c r="F12" s="6"/>
      <c r="G12" s="6"/>
      <c r="H12" s="6"/>
    </row>
    <row r="13" spans="2:8" x14ac:dyDescent="0.25">
      <c r="B13">
        <v>1889.06607222557</v>
      </c>
      <c r="C13" s="6"/>
      <c r="D13" s="6"/>
      <c r="E13" s="6">
        <v>192812021.382568</v>
      </c>
      <c r="F13" s="6"/>
      <c r="G13" s="6"/>
      <c r="H13" s="6"/>
    </row>
    <row r="14" spans="2:8" x14ac:dyDescent="0.25">
      <c r="B14">
        <v>2379</v>
      </c>
      <c r="C14" s="6"/>
      <c r="D14" s="6"/>
      <c r="E14" s="6">
        <v>192807441.38267401</v>
      </c>
      <c r="F14" s="6"/>
      <c r="G14" s="6"/>
      <c r="H14" s="6"/>
    </row>
    <row r="15" spans="2:8" x14ac:dyDescent="0.25">
      <c r="B15">
        <v>3144.1</v>
      </c>
      <c r="C15" s="6"/>
      <c r="D15" s="6"/>
      <c r="E15" s="6">
        <v>192803331.38267401</v>
      </c>
      <c r="F15" s="6"/>
      <c r="G15" s="6"/>
      <c r="H15" s="6"/>
    </row>
    <row r="16" spans="2:8" x14ac:dyDescent="0.25">
      <c r="B16">
        <v>3587.5</v>
      </c>
      <c r="C16" s="6"/>
      <c r="D16" s="6"/>
      <c r="E16" s="6">
        <v>192798751.38267601</v>
      </c>
      <c r="F16" s="6"/>
      <c r="G16" s="6"/>
      <c r="H16" s="6"/>
    </row>
    <row r="17" spans="2:9" x14ac:dyDescent="0.25">
      <c r="B17">
        <v>3929</v>
      </c>
      <c r="C17" s="6"/>
      <c r="D17" s="6"/>
      <c r="E17" s="6">
        <v>192796940.51307499</v>
      </c>
      <c r="F17" s="6"/>
      <c r="G17" s="6"/>
      <c r="H17" s="6"/>
    </row>
    <row r="18" spans="2:9" x14ac:dyDescent="0.25">
      <c r="B18">
        <v>5592.2</v>
      </c>
      <c r="C18" s="6"/>
      <c r="D18" s="6"/>
      <c r="E18" s="6">
        <v>192796205.11308801</v>
      </c>
      <c r="F18" s="6"/>
      <c r="G18" s="6"/>
      <c r="H18" s="6"/>
    </row>
    <row r="19" spans="2:9" x14ac:dyDescent="0.25">
      <c r="B19">
        <v>7164.4</v>
      </c>
      <c r="C19" s="6"/>
      <c r="D19" s="6"/>
      <c r="E19" s="6">
        <v>192796077.246676</v>
      </c>
      <c r="F19" s="6"/>
      <c r="G19" s="6"/>
      <c r="H19" s="6"/>
    </row>
    <row r="20" spans="2:9" x14ac:dyDescent="0.25">
      <c r="B20">
        <v>1889.0660829543999</v>
      </c>
      <c r="C20" s="6"/>
      <c r="D20" s="6"/>
      <c r="E20" s="6"/>
      <c r="F20" s="6">
        <v>192812021.382568</v>
      </c>
      <c r="G20" s="6"/>
      <c r="H20" s="6"/>
    </row>
    <row r="21" spans="2:9" x14ac:dyDescent="0.25">
      <c r="B21">
        <v>2210.1</v>
      </c>
      <c r="C21" s="6"/>
      <c r="D21" s="6"/>
      <c r="E21" s="6"/>
      <c r="F21" s="6"/>
      <c r="G21" s="6"/>
      <c r="H21" s="6"/>
    </row>
    <row r="22" spans="2:9" x14ac:dyDescent="0.25">
      <c r="B22">
        <v>2355</v>
      </c>
      <c r="C22" s="6"/>
      <c r="D22" s="6"/>
      <c r="E22" s="6"/>
      <c r="F22" s="6"/>
      <c r="G22" s="6"/>
      <c r="H22" s="6"/>
    </row>
    <row r="23" spans="2:9" x14ac:dyDescent="0.25">
      <c r="B23">
        <v>2507</v>
      </c>
      <c r="C23" s="6"/>
      <c r="D23" s="6"/>
      <c r="E23" s="6"/>
      <c r="F23" s="6"/>
      <c r="G23" s="6"/>
      <c r="H23" s="6"/>
    </row>
    <row r="24" spans="2:9" x14ac:dyDescent="0.25">
      <c r="B24">
        <v>2655.2</v>
      </c>
      <c r="C24" s="6"/>
      <c r="D24" s="6"/>
      <c r="E24" s="6"/>
      <c r="F24" s="6"/>
      <c r="G24" s="6"/>
      <c r="H24" s="6"/>
    </row>
    <row r="25" spans="2:9" x14ac:dyDescent="0.25">
      <c r="B25">
        <v>2807.9</v>
      </c>
      <c r="C25" s="6"/>
      <c r="D25" s="6"/>
      <c r="E25" s="6"/>
      <c r="F25" s="6"/>
      <c r="G25" s="6"/>
      <c r="H25" s="6"/>
    </row>
    <row r="26" spans="2:9" x14ac:dyDescent="0.25">
      <c r="B26">
        <v>3036.2</v>
      </c>
      <c r="C26" s="6"/>
      <c r="D26" s="6"/>
      <c r="E26" s="6"/>
      <c r="F26" s="6">
        <v>192805019.51298201</v>
      </c>
      <c r="G26" s="6"/>
      <c r="H26" s="6"/>
    </row>
    <row r="27" spans="2:9" x14ac:dyDescent="0.25">
      <c r="B27" s="6">
        <v>3293.4</v>
      </c>
      <c r="D27" s="6"/>
      <c r="E27" s="6"/>
      <c r="F27">
        <v>192796685.51298201</v>
      </c>
      <c r="G27" s="6"/>
      <c r="H27" s="6"/>
    </row>
    <row r="28" spans="2:9" x14ac:dyDescent="0.25">
      <c r="B28" s="6">
        <v>3467</v>
      </c>
      <c r="D28" s="6"/>
      <c r="E28" s="6"/>
      <c r="F28">
        <v>192796498.11288801</v>
      </c>
      <c r="G28" s="6"/>
      <c r="H28" s="6"/>
    </row>
    <row r="29" spans="2:9" x14ac:dyDescent="0.25">
      <c r="B29" s="6">
        <v>3621.7</v>
      </c>
      <c r="C29" s="24"/>
      <c r="D29" s="6"/>
      <c r="E29" s="6"/>
      <c r="G29" s="6"/>
      <c r="H29" s="6"/>
    </row>
    <row r="30" spans="2:9" x14ac:dyDescent="0.25">
      <c r="B30" s="6">
        <v>3816.1</v>
      </c>
      <c r="C30" s="24"/>
      <c r="D30" s="6"/>
      <c r="E30" s="6"/>
      <c r="G30" s="6"/>
      <c r="H30" s="6"/>
    </row>
    <row r="31" spans="2:9" x14ac:dyDescent="0.25">
      <c r="B31">
        <v>4023.2</v>
      </c>
      <c r="C31" s="6"/>
      <c r="D31" s="6"/>
      <c r="E31" s="6"/>
      <c r="F31" s="6">
        <v>192796174.51288599</v>
      </c>
      <c r="G31" s="6"/>
      <c r="H31" s="6"/>
      <c r="I31" s="6"/>
    </row>
    <row r="32" spans="2:9" x14ac:dyDescent="0.25">
      <c r="B32">
        <v>4241.8999999999996</v>
      </c>
      <c r="C32" s="6"/>
      <c r="D32" s="6"/>
      <c r="E32" s="6"/>
      <c r="F32" s="6">
        <v>192796174.512885</v>
      </c>
      <c r="G32" s="6"/>
      <c r="H32" s="6"/>
      <c r="I32" s="6"/>
    </row>
    <row r="33" spans="2:9" x14ac:dyDescent="0.25">
      <c r="B33">
        <v>4549.3999999999996</v>
      </c>
      <c r="C33" s="6"/>
      <c r="D33" s="6"/>
      <c r="E33" s="6"/>
      <c r="F33" s="6"/>
      <c r="G33" s="6"/>
      <c r="H33" s="6"/>
      <c r="I33" s="6"/>
    </row>
    <row r="34" spans="2:9" x14ac:dyDescent="0.25">
      <c r="B34">
        <v>4786.1000000000004</v>
      </c>
      <c r="C34" s="6"/>
      <c r="D34" s="6"/>
      <c r="E34" s="6"/>
      <c r="F34" s="6">
        <v>192796174.512896</v>
      </c>
      <c r="G34" s="6"/>
      <c r="H34" s="6"/>
      <c r="I34" s="6"/>
    </row>
    <row r="35" spans="2:9" x14ac:dyDescent="0.25">
      <c r="B35">
        <v>4999.8999999999996</v>
      </c>
      <c r="C35" s="6"/>
      <c r="D35" s="6"/>
      <c r="E35" s="6"/>
      <c r="F35" s="6">
        <v>192796174.51295301</v>
      </c>
      <c r="G35" s="6"/>
      <c r="H35" s="6"/>
      <c r="I35" s="6"/>
    </row>
    <row r="36" spans="2:9" x14ac:dyDescent="0.25">
      <c r="B36">
        <v>5195.7</v>
      </c>
      <c r="C36" s="6"/>
      <c r="D36" s="6"/>
      <c r="E36" s="6"/>
      <c r="F36" s="6">
        <v>192796174.51290399</v>
      </c>
      <c r="G36" s="6"/>
      <c r="H36" s="6"/>
      <c r="I36" s="6"/>
    </row>
    <row r="37" spans="2:9" x14ac:dyDescent="0.25">
      <c r="B37">
        <v>5362.1</v>
      </c>
      <c r="C37" s="6"/>
      <c r="D37" s="6"/>
      <c r="E37" s="6"/>
      <c r="F37" s="6"/>
      <c r="G37" s="6"/>
      <c r="H37" s="6"/>
      <c r="I37" s="6"/>
    </row>
    <row r="38" spans="2:9" x14ac:dyDescent="0.25">
      <c r="B38">
        <v>5534.8</v>
      </c>
      <c r="C38" s="6"/>
      <c r="D38" s="6"/>
      <c r="E38" s="6"/>
      <c r="F38" s="6"/>
      <c r="G38" s="6"/>
      <c r="H38" s="6"/>
      <c r="I38" s="6"/>
    </row>
    <row r="39" spans="2:9" x14ac:dyDescent="0.25">
      <c r="B39">
        <v>5790.2</v>
      </c>
      <c r="C39" s="6"/>
      <c r="D39" s="6"/>
      <c r="E39" s="6"/>
      <c r="F39" s="6"/>
      <c r="G39" s="6"/>
      <c r="H39" s="6"/>
      <c r="I39" s="6"/>
    </row>
    <row r="40" spans="2:9" x14ac:dyDescent="0.25">
      <c r="B40">
        <v>5961.1</v>
      </c>
      <c r="C40" s="6"/>
      <c r="D40" s="6"/>
      <c r="E40" s="6"/>
      <c r="F40" s="6"/>
      <c r="G40" s="6"/>
      <c r="H40" s="6"/>
      <c r="I40" s="6"/>
    </row>
    <row r="41" spans="2:9" x14ac:dyDescent="0.25">
      <c r="B41">
        <v>6135</v>
      </c>
      <c r="C41" s="6"/>
      <c r="D41" s="6"/>
      <c r="E41" s="6"/>
      <c r="F41" s="6"/>
      <c r="G41" s="6"/>
      <c r="H41" s="6"/>
      <c r="I41" s="6"/>
    </row>
    <row r="42" spans="2:9" x14ac:dyDescent="0.25">
      <c r="B42">
        <v>6307.5</v>
      </c>
      <c r="C42" s="6"/>
      <c r="D42" s="6"/>
      <c r="E42" s="6"/>
      <c r="F42" s="6"/>
      <c r="G42" s="6"/>
      <c r="H42" s="6"/>
      <c r="I42" s="6"/>
    </row>
    <row r="43" spans="2:9" x14ac:dyDescent="0.25">
      <c r="B43">
        <v>6476</v>
      </c>
      <c r="C43" s="6"/>
      <c r="D43" s="6"/>
      <c r="E43" s="6"/>
      <c r="F43" s="6"/>
      <c r="G43" s="6"/>
      <c r="H43" s="6"/>
      <c r="I43" s="6"/>
    </row>
    <row r="44" spans="2:9" x14ac:dyDescent="0.25">
      <c r="B44">
        <v>6644.8</v>
      </c>
      <c r="C44" s="24"/>
    </row>
    <row r="45" spans="2:9" x14ac:dyDescent="0.25">
      <c r="B45">
        <v>6816.1</v>
      </c>
      <c r="C45" s="24"/>
    </row>
    <row r="46" spans="2:9" x14ac:dyDescent="0.25">
      <c r="B46">
        <v>6984.8</v>
      </c>
      <c r="C46" s="24"/>
    </row>
    <row r="54" spans="2:2" x14ac:dyDescent="0.25">
      <c r="B54">
        <v>3119.7</v>
      </c>
    </row>
    <row r="55" spans="2:2" x14ac:dyDescent="0.25">
      <c r="B55">
        <v>470.18176722526499</v>
      </c>
    </row>
    <row r="56" spans="2:2" x14ac:dyDescent="0.25">
      <c r="B56">
        <v>846.6</v>
      </c>
    </row>
    <row r="57" spans="2:2" x14ac:dyDescent="0.25">
      <c r="B57">
        <v>2777.9</v>
      </c>
    </row>
    <row r="58" spans="2:2" x14ac:dyDescent="0.25">
      <c r="B58">
        <v>3315.7</v>
      </c>
    </row>
    <row r="59" spans="2:2" x14ac:dyDescent="0.25">
      <c r="B59">
        <v>3868.3</v>
      </c>
    </row>
    <row r="60" spans="2:2" x14ac:dyDescent="0.25">
      <c r="B60">
        <v>4998.1000000000004</v>
      </c>
    </row>
    <row r="61" spans="2:2" x14ac:dyDescent="0.25">
      <c r="B61">
        <v>7396</v>
      </c>
    </row>
    <row r="62" spans="2:2" x14ac:dyDescent="0.25">
      <c r="B62">
        <v>470.18176722526499</v>
      </c>
    </row>
    <row r="63" spans="2:2" x14ac:dyDescent="0.25">
      <c r="B63">
        <v>903.7</v>
      </c>
    </row>
    <row r="64" spans="2:2" x14ac:dyDescent="0.25">
      <c r="B64">
        <v>2746.7</v>
      </c>
    </row>
    <row r="65" spans="2:15" x14ac:dyDescent="0.25">
      <c r="B65">
        <v>6057.4</v>
      </c>
    </row>
    <row r="66" spans="2:15" x14ac:dyDescent="0.25">
      <c r="O66" s="3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A1E-4A87-4BE1-974E-865EFADD26AB}">
  <dimension ref="B2:N41"/>
  <sheetViews>
    <sheetView topLeftCell="A4" workbookViewId="0">
      <selection activeCell="B4" sqref="B4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5" max="5" width="12" bestFit="1" customWidth="1"/>
    <col min="6" max="7" width="12.5703125" bestFit="1" customWidth="1"/>
    <col min="8" max="8" width="15.85546875" bestFit="1" customWidth="1"/>
    <col min="9" max="9" width="12" bestFit="1" customWidth="1"/>
    <col min="14" max="14" width="1.42578125" bestFit="1" customWidth="1"/>
  </cols>
  <sheetData>
    <row r="2" spans="2:7" x14ac:dyDescent="0.25">
      <c r="B2">
        <v>3033.8</v>
      </c>
      <c r="C2">
        <v>194625493.30000001</v>
      </c>
    </row>
    <row r="3" spans="2:7" x14ac:dyDescent="0.25">
      <c r="B3">
        <v>2520.1</v>
      </c>
      <c r="D3" s="6">
        <v>194624156.5</v>
      </c>
    </row>
    <row r="4" spans="2:7" ht="17.25" x14ac:dyDescent="0.3">
      <c r="B4" s="48" t="s">
        <v>771</v>
      </c>
    </row>
    <row r="5" spans="2:7" x14ac:dyDescent="0.25">
      <c r="F5" t="s">
        <v>622</v>
      </c>
    </row>
    <row r="6" spans="2:7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7" x14ac:dyDescent="0.25">
      <c r="C7" s="6"/>
      <c r="D7" s="6"/>
      <c r="E7" s="6"/>
      <c r="F7" s="6"/>
      <c r="G7" s="37"/>
    </row>
    <row r="8" spans="2:7" x14ac:dyDescent="0.25">
      <c r="B8">
        <v>1903.01899385452</v>
      </c>
      <c r="C8" s="6"/>
      <c r="D8" s="6">
        <v>194623430.61623001</v>
      </c>
      <c r="E8" s="6"/>
      <c r="F8" s="6"/>
      <c r="G8" s="37"/>
    </row>
    <row r="9" spans="2:7" x14ac:dyDescent="0.25">
      <c r="B9">
        <v>3562.5</v>
      </c>
      <c r="C9" s="6"/>
      <c r="D9" s="6">
        <v>194623117.38137099</v>
      </c>
      <c r="E9" s="6"/>
      <c r="F9" s="6"/>
      <c r="G9" s="37"/>
    </row>
    <row r="10" spans="2:7" x14ac:dyDescent="0.25">
      <c r="B10">
        <v>5226.5</v>
      </c>
      <c r="C10" s="6"/>
      <c r="D10" s="6">
        <v>194623016.9923</v>
      </c>
      <c r="E10" s="6"/>
      <c r="F10" s="6"/>
      <c r="G10" s="37"/>
    </row>
    <row r="11" spans="2:7" x14ac:dyDescent="0.25">
      <c r="B11">
        <v>6893.2</v>
      </c>
      <c r="C11" s="6"/>
      <c r="D11" s="6">
        <v>194623016.9923</v>
      </c>
      <c r="E11" s="6"/>
      <c r="F11" s="6"/>
      <c r="G11" s="37"/>
    </row>
    <row r="12" spans="2:7" x14ac:dyDescent="0.25">
      <c r="B12">
        <v>7172.7</v>
      </c>
      <c r="C12" s="6"/>
      <c r="D12" s="6">
        <v>194623016.9923</v>
      </c>
      <c r="E12" s="6"/>
      <c r="F12" s="6"/>
      <c r="G12" s="37"/>
    </row>
    <row r="13" spans="2:7" x14ac:dyDescent="0.25">
      <c r="B13">
        <v>1903.01899385452</v>
      </c>
      <c r="E13">
        <v>194623430.61623001</v>
      </c>
      <c r="F13" s="6"/>
      <c r="G13" s="37"/>
    </row>
    <row r="14" spans="2:7" x14ac:dyDescent="0.25">
      <c r="B14">
        <v>3573.2</v>
      </c>
      <c r="D14" s="6"/>
      <c r="E14" s="6">
        <v>194623331.27228001</v>
      </c>
      <c r="F14" s="6"/>
      <c r="G14" s="37"/>
    </row>
    <row r="15" spans="2:7" x14ac:dyDescent="0.25">
      <c r="B15">
        <v>5245</v>
      </c>
      <c r="D15" s="6"/>
      <c r="E15" s="6">
        <v>194623289.792301</v>
      </c>
      <c r="F15" s="6"/>
      <c r="G15" s="37"/>
    </row>
    <row r="16" spans="2:7" x14ac:dyDescent="0.25">
      <c r="B16">
        <v>6915.4</v>
      </c>
      <c r="D16" s="6"/>
      <c r="E16" s="6">
        <v>194623289.792301</v>
      </c>
      <c r="F16" s="6"/>
      <c r="G16" s="37"/>
    </row>
    <row r="17" spans="2:7" x14ac:dyDescent="0.25">
      <c r="B17">
        <v>7171.5</v>
      </c>
      <c r="D17" s="6"/>
      <c r="E17" s="6">
        <v>194623289.792301</v>
      </c>
      <c r="F17" s="6"/>
    </row>
    <row r="18" spans="2:7" x14ac:dyDescent="0.25">
      <c r="B18">
        <v>1903.0190093517299</v>
      </c>
      <c r="F18">
        <v>194623430.61623001</v>
      </c>
    </row>
    <row r="19" spans="2:7" x14ac:dyDescent="0.25">
      <c r="B19">
        <v>2238.6999999999998</v>
      </c>
      <c r="C19" s="24"/>
      <c r="F19" s="37"/>
      <c r="G19" s="37"/>
    </row>
    <row r="20" spans="2:7" x14ac:dyDescent="0.25">
      <c r="B20">
        <v>2384.1999999999998</v>
      </c>
      <c r="C20" s="6"/>
      <c r="D20" s="6"/>
      <c r="E20" s="6"/>
      <c r="F20" s="6"/>
      <c r="G20" s="37"/>
    </row>
    <row r="21" spans="2:7" x14ac:dyDescent="0.25">
      <c r="B21">
        <v>2544.9</v>
      </c>
      <c r="C21" s="6"/>
      <c r="D21" s="6"/>
      <c r="E21" s="6"/>
    </row>
    <row r="22" spans="2:7" x14ac:dyDescent="0.25">
      <c r="B22">
        <v>2793.3</v>
      </c>
      <c r="F22">
        <v>194621950.19218799</v>
      </c>
    </row>
    <row r="23" spans="2:7" x14ac:dyDescent="0.25">
      <c r="B23">
        <v>2983</v>
      </c>
      <c r="C23" s="24"/>
      <c r="D23" s="37"/>
      <c r="E23" s="37"/>
      <c r="F23" s="37">
        <v>194621368.99210101</v>
      </c>
      <c r="G23" s="37"/>
    </row>
    <row r="24" spans="2:7" x14ac:dyDescent="0.25">
      <c r="B24">
        <v>3147.2</v>
      </c>
      <c r="C24" s="24"/>
      <c r="G24" s="37"/>
    </row>
    <row r="25" spans="2:7" x14ac:dyDescent="0.25">
      <c r="B25">
        <v>3355.6</v>
      </c>
      <c r="F25">
        <v>194621019.992082</v>
      </c>
      <c r="G25" s="37"/>
    </row>
    <row r="26" spans="2:7" x14ac:dyDescent="0.25">
      <c r="B26">
        <v>3586.8</v>
      </c>
      <c r="F26">
        <v>194620959.192085</v>
      </c>
      <c r="G26" s="37"/>
    </row>
    <row r="27" spans="2:7" x14ac:dyDescent="0.25">
      <c r="B27">
        <v>3902.3</v>
      </c>
      <c r="C27" s="37"/>
      <c r="D27" s="37"/>
      <c r="E27" s="37"/>
      <c r="F27" s="37"/>
      <c r="G27" s="37"/>
    </row>
    <row r="28" spans="2:7" x14ac:dyDescent="0.25">
      <c r="B28">
        <v>4219</v>
      </c>
      <c r="C28" s="24"/>
    </row>
    <row r="29" spans="2:7" x14ac:dyDescent="0.25">
      <c r="B29">
        <v>4426.2</v>
      </c>
      <c r="F29">
        <v>194620959.192081</v>
      </c>
    </row>
    <row r="30" spans="2:7" x14ac:dyDescent="0.25">
      <c r="B30">
        <v>4603.6000000000004</v>
      </c>
      <c r="C30" s="24"/>
    </row>
    <row r="31" spans="2:7" x14ac:dyDescent="0.25">
      <c r="B31">
        <v>4778.5</v>
      </c>
      <c r="C31" s="24"/>
    </row>
    <row r="32" spans="2:7" x14ac:dyDescent="0.25">
      <c r="B32">
        <v>4953.2</v>
      </c>
      <c r="C32" s="24"/>
    </row>
    <row r="33" spans="2:14" x14ac:dyDescent="0.25">
      <c r="B33">
        <v>5223.3999999999996</v>
      </c>
      <c r="F33">
        <v>194620959.192083</v>
      </c>
    </row>
    <row r="34" spans="2:14" x14ac:dyDescent="0.25">
      <c r="B34">
        <v>5541.4</v>
      </c>
      <c r="C34" s="24"/>
    </row>
    <row r="35" spans="2:14" x14ac:dyDescent="0.25">
      <c r="B35">
        <v>5709.8</v>
      </c>
      <c r="C35" s="24"/>
    </row>
    <row r="36" spans="2:14" x14ac:dyDescent="0.25">
      <c r="B36">
        <v>6029.6</v>
      </c>
      <c r="C36" s="24"/>
    </row>
    <row r="37" spans="2:14" x14ac:dyDescent="0.25">
      <c r="B37">
        <v>6244.5</v>
      </c>
      <c r="F37">
        <v>194620959.19210199</v>
      </c>
    </row>
    <row r="38" spans="2:14" x14ac:dyDescent="0.25">
      <c r="B38">
        <v>6551.7</v>
      </c>
      <c r="C38" s="24"/>
    </row>
    <row r="39" spans="2:14" x14ac:dyDescent="0.25">
      <c r="B39">
        <v>6728.2</v>
      </c>
      <c r="C39" s="24"/>
      <c r="N39" t="s">
        <v>556</v>
      </c>
    </row>
    <row r="40" spans="2:14" x14ac:dyDescent="0.25">
      <c r="B40">
        <v>6903.3</v>
      </c>
      <c r="C40" s="24"/>
    </row>
    <row r="41" spans="2:14" x14ac:dyDescent="0.25">
      <c r="B41">
        <v>7081.2</v>
      </c>
      <c r="C41" s="24"/>
    </row>
  </sheetData>
  <phoneticPr fontId="1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299D-46AF-909C-DAD776A1B550}">
  <dimension ref="B1:F37"/>
  <sheetViews>
    <sheetView workbookViewId="0">
      <selection activeCell="B1" sqref="B1"/>
    </sheetView>
  </sheetViews>
  <sheetFormatPr baseColWidth="10" defaultRowHeight="15" x14ac:dyDescent="0.25"/>
  <cols>
    <col min="4" max="5" width="12" bestFit="1" customWidth="1"/>
  </cols>
  <sheetData>
    <row r="1" spans="2:6" ht="17.25" x14ac:dyDescent="0.3">
      <c r="B1" s="48" t="s">
        <v>771</v>
      </c>
    </row>
    <row r="2" spans="2:6" x14ac:dyDescent="0.25">
      <c r="B2">
        <v>2622.3</v>
      </c>
      <c r="F2">
        <v>193744824.19999999</v>
      </c>
    </row>
    <row r="4" spans="2:6" x14ac:dyDescent="0.25">
      <c r="B4" t="s">
        <v>497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1907.91555190086</v>
      </c>
      <c r="C5">
        <v>193743433.83546799</v>
      </c>
    </row>
    <row r="6" spans="2:6" x14ac:dyDescent="0.25">
      <c r="B6">
        <v>3567.3</v>
      </c>
      <c r="C6">
        <v>193742597.64188099</v>
      </c>
    </row>
    <row r="7" spans="2:6" x14ac:dyDescent="0.25">
      <c r="B7">
        <v>5233</v>
      </c>
      <c r="C7">
        <v>193742335.36828101</v>
      </c>
    </row>
    <row r="8" spans="2:6" x14ac:dyDescent="0.25">
      <c r="B8">
        <v>6900.4</v>
      </c>
      <c r="C8">
        <v>193742270.968292</v>
      </c>
    </row>
    <row r="9" spans="2:6" x14ac:dyDescent="0.25">
      <c r="B9">
        <v>7169.8</v>
      </c>
      <c r="C9">
        <v>193742270.968292</v>
      </c>
    </row>
    <row r="10" spans="2:6" x14ac:dyDescent="0.25">
      <c r="B10">
        <v>1907.91555190086</v>
      </c>
      <c r="D10">
        <v>193743433.83546799</v>
      </c>
    </row>
    <row r="11" spans="2:6" x14ac:dyDescent="0.25">
      <c r="B11">
        <v>3580.2</v>
      </c>
      <c r="D11">
        <v>193742837.635481</v>
      </c>
    </row>
    <row r="12" spans="2:6" x14ac:dyDescent="0.25">
      <c r="B12">
        <v>5253.3</v>
      </c>
      <c r="D12">
        <v>193742837.635492</v>
      </c>
    </row>
    <row r="13" spans="2:6" x14ac:dyDescent="0.25">
      <c r="B13">
        <v>7000</v>
      </c>
      <c r="D13">
        <v>193742837.635492</v>
      </c>
    </row>
    <row r="14" spans="2:6" x14ac:dyDescent="0.25">
      <c r="B14">
        <v>1907.91556406021</v>
      </c>
      <c r="E14">
        <v>193743433.83546799</v>
      </c>
    </row>
    <row r="15" spans="2:6" x14ac:dyDescent="0.25">
      <c r="B15">
        <v>2244.5</v>
      </c>
      <c r="C15" s="24"/>
    </row>
    <row r="16" spans="2:6" x14ac:dyDescent="0.25">
      <c r="B16">
        <v>2396.6</v>
      </c>
      <c r="C16" s="24"/>
    </row>
    <row r="17" spans="2:5" x14ac:dyDescent="0.25">
      <c r="B17">
        <v>2554.4</v>
      </c>
      <c r="C17" s="24"/>
    </row>
    <row r="18" spans="2:5" x14ac:dyDescent="0.25">
      <c r="B18">
        <v>2708.7</v>
      </c>
      <c r="C18" s="24"/>
    </row>
    <row r="19" spans="2:5" x14ac:dyDescent="0.25">
      <c r="B19">
        <v>2868.2</v>
      </c>
      <c r="C19" s="24"/>
    </row>
    <row r="20" spans="2:5" x14ac:dyDescent="0.25">
      <c r="B20">
        <v>3024</v>
      </c>
      <c r="C20" s="24"/>
    </row>
    <row r="21" spans="2:5" x14ac:dyDescent="0.25">
      <c r="B21">
        <v>3335.7</v>
      </c>
      <c r="C21" s="24"/>
    </row>
    <row r="22" spans="2:5" x14ac:dyDescent="0.25">
      <c r="B22">
        <v>3538.7</v>
      </c>
      <c r="E22">
        <v>193743342.635315</v>
      </c>
    </row>
    <row r="23" spans="2:5" x14ac:dyDescent="0.25">
      <c r="B23">
        <v>3700.7</v>
      </c>
      <c r="C23" s="24"/>
    </row>
    <row r="24" spans="2:5" x14ac:dyDescent="0.25">
      <c r="B24">
        <v>3872.7</v>
      </c>
      <c r="C24" s="24"/>
    </row>
    <row r="25" spans="2:5" x14ac:dyDescent="0.25">
      <c r="B25">
        <v>4050.5</v>
      </c>
      <c r="C25" s="24"/>
    </row>
    <row r="26" spans="2:5" x14ac:dyDescent="0.25">
      <c r="B26">
        <v>4274.7</v>
      </c>
      <c r="E26">
        <v>193743197.835291</v>
      </c>
    </row>
    <row r="27" spans="2:5" x14ac:dyDescent="0.25">
      <c r="B27">
        <v>4491</v>
      </c>
      <c r="E27">
        <v>193742986.03528899</v>
      </c>
    </row>
    <row r="28" spans="2:5" x14ac:dyDescent="0.25">
      <c r="B28">
        <v>4694.6000000000004</v>
      </c>
      <c r="E28">
        <v>193742932.83528799</v>
      </c>
    </row>
    <row r="29" spans="2:5" x14ac:dyDescent="0.25">
      <c r="B29">
        <v>5008.6000000000004</v>
      </c>
      <c r="E29">
        <v>193742850.568113</v>
      </c>
    </row>
    <row r="30" spans="2:5" x14ac:dyDescent="0.25">
      <c r="B30">
        <v>5322.3</v>
      </c>
      <c r="C30" s="24"/>
    </row>
    <row r="31" spans="2:5" x14ac:dyDescent="0.25">
      <c r="B31">
        <v>5623.9</v>
      </c>
      <c r="E31">
        <v>193742801.76810601</v>
      </c>
    </row>
    <row r="32" spans="2:5" x14ac:dyDescent="0.25">
      <c r="B32">
        <v>5789.4</v>
      </c>
      <c r="C32" s="24"/>
    </row>
    <row r="33" spans="2:3" x14ac:dyDescent="0.25">
      <c r="B33">
        <v>5957</v>
      </c>
      <c r="C33" s="24"/>
    </row>
    <row r="34" spans="2:3" x14ac:dyDescent="0.25">
      <c r="B34">
        <v>6274.4</v>
      </c>
      <c r="C34" s="24"/>
    </row>
    <row r="35" spans="2:3" x14ac:dyDescent="0.25">
      <c r="B35">
        <v>6593.5</v>
      </c>
      <c r="C35" s="24"/>
    </row>
    <row r="36" spans="2:3" x14ac:dyDescent="0.25">
      <c r="B36">
        <v>6760.2</v>
      </c>
      <c r="C36" s="24"/>
    </row>
    <row r="37" spans="2:3" x14ac:dyDescent="0.25">
      <c r="B37">
        <v>7079.9</v>
      </c>
      <c r="C37" s="24"/>
    </row>
  </sheetData>
  <phoneticPr fontId="1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A86-6CC3-4DF9-A507-2854442C4FAA}">
  <dimension ref="B1:L41"/>
  <sheetViews>
    <sheetView topLeftCell="A3" zoomScaleNormal="100" workbookViewId="0">
      <selection activeCell="J29" sqref="J29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8.7109375" bestFit="1" customWidth="1"/>
    <col min="4" max="4" width="17.7109375" bestFit="1" customWidth="1"/>
    <col min="5" max="5" width="13.42578125" bestFit="1" customWidth="1"/>
    <col min="8" max="8" width="12.5703125" bestFit="1" customWidth="1"/>
    <col min="9" max="9" width="15.28515625" bestFit="1" customWidth="1"/>
    <col min="10" max="10" width="12.5703125" bestFit="1" customWidth="1"/>
  </cols>
  <sheetData>
    <row r="1" spans="2:9" x14ac:dyDescent="0.25">
      <c r="C1" s="42"/>
    </row>
    <row r="2" spans="2:9" x14ac:dyDescent="0.25">
      <c r="B2" s="9"/>
    </row>
    <row r="3" spans="2:9" x14ac:dyDescent="0.25">
      <c r="B3" s="9"/>
    </row>
    <row r="4" spans="2:9" x14ac:dyDescent="0.25">
      <c r="B4" t="s">
        <v>559</v>
      </c>
      <c r="C4" t="s">
        <v>519</v>
      </c>
      <c r="D4" t="s">
        <v>557</v>
      </c>
    </row>
    <row r="5" spans="2:9" x14ac:dyDescent="0.25">
      <c r="B5">
        <v>1285.3620128631501</v>
      </c>
      <c r="C5" s="57">
        <v>198774067.28622201</v>
      </c>
      <c r="D5" s="57"/>
    </row>
    <row r="6" spans="2:9" x14ac:dyDescent="0.25">
      <c r="B6">
        <v>2949.7</v>
      </c>
      <c r="C6" s="58">
        <v>198774067.28631201</v>
      </c>
      <c r="D6" s="59"/>
      <c r="E6" s="14"/>
      <c r="F6" s="43"/>
      <c r="G6" s="43"/>
      <c r="H6" s="43"/>
      <c r="I6" s="14"/>
    </row>
    <row r="7" spans="2:9" s="38" customFormat="1" x14ac:dyDescent="0.25">
      <c r="B7" s="38">
        <v>3546.8</v>
      </c>
      <c r="C7" s="59">
        <v>198774067.28631201</v>
      </c>
      <c r="D7" s="59"/>
      <c r="E7" s="43"/>
      <c r="F7" s="43"/>
      <c r="G7" s="43"/>
      <c r="H7" s="43"/>
      <c r="I7" s="43"/>
    </row>
    <row r="8" spans="2:9" x14ac:dyDescent="0.25">
      <c r="B8" s="6">
        <v>5894.1</v>
      </c>
      <c r="C8" s="58">
        <v>198774823.72988501</v>
      </c>
      <c r="D8" s="58"/>
      <c r="E8" s="14"/>
      <c r="I8" s="14"/>
    </row>
    <row r="9" spans="2:9" x14ac:dyDescent="0.25">
      <c r="B9" s="6">
        <v>7184.7</v>
      </c>
      <c r="C9" s="57">
        <v>198794926.809885</v>
      </c>
      <c r="D9" s="57"/>
    </row>
    <row r="10" spans="2:9" x14ac:dyDescent="0.25">
      <c r="B10" s="6">
        <v>1285.3620128631501</v>
      </c>
      <c r="D10" s="57">
        <v>198774067.28622201</v>
      </c>
    </row>
    <row r="11" spans="2:9" x14ac:dyDescent="0.25">
      <c r="B11" s="6">
        <v>2960.9</v>
      </c>
      <c r="D11" s="57">
        <v>198774067.28631201</v>
      </c>
    </row>
    <row r="12" spans="2:9" x14ac:dyDescent="0.25">
      <c r="B12" s="6">
        <v>3577.6</v>
      </c>
      <c r="D12" s="57">
        <v>198774067.28631201</v>
      </c>
    </row>
    <row r="13" spans="2:9" x14ac:dyDescent="0.25">
      <c r="B13">
        <v>5482.9</v>
      </c>
      <c r="D13">
        <v>198774006.88628501</v>
      </c>
    </row>
    <row r="14" spans="2:9" x14ac:dyDescent="0.25">
      <c r="B14">
        <v>7163.7</v>
      </c>
      <c r="D14">
        <v>198774006.88631201</v>
      </c>
    </row>
    <row r="15" spans="2:9" x14ac:dyDescent="0.25">
      <c r="B15">
        <v>1285.3620247840799</v>
      </c>
      <c r="E15">
        <v>198774067.28622201</v>
      </c>
    </row>
    <row r="16" spans="2:9" x14ac:dyDescent="0.25">
      <c r="B16">
        <v>1631.8</v>
      </c>
      <c r="E16" s="24"/>
    </row>
    <row r="17" spans="2:12" x14ac:dyDescent="0.25">
      <c r="B17">
        <v>1790.2</v>
      </c>
      <c r="E17" s="24"/>
    </row>
    <row r="18" spans="2:12" x14ac:dyDescent="0.25">
      <c r="B18">
        <v>1956.3</v>
      </c>
      <c r="E18" s="24"/>
    </row>
    <row r="19" spans="2:12" x14ac:dyDescent="0.25">
      <c r="B19">
        <v>2117.9</v>
      </c>
      <c r="E19" s="24"/>
    </row>
    <row r="20" spans="2:12" x14ac:dyDescent="0.25">
      <c r="B20">
        <v>2284.1999999999998</v>
      </c>
      <c r="E20" s="24"/>
    </row>
    <row r="21" spans="2:12" x14ac:dyDescent="0.25">
      <c r="B21">
        <v>2446.1</v>
      </c>
      <c r="D21" s="37"/>
      <c r="E21" s="24"/>
      <c r="F21" s="37"/>
      <c r="J21" s="37"/>
      <c r="K21" s="37"/>
      <c r="L21" s="37"/>
    </row>
    <row r="22" spans="2:12" x14ac:dyDescent="0.25">
      <c r="B22">
        <v>2647.7</v>
      </c>
      <c r="E22">
        <v>198774067.286098</v>
      </c>
    </row>
    <row r="23" spans="2:12" x14ac:dyDescent="0.25">
      <c r="B23">
        <v>2849.4</v>
      </c>
      <c r="E23">
        <v>198773920.886134</v>
      </c>
    </row>
    <row r="24" spans="2:12" x14ac:dyDescent="0.25">
      <c r="B24">
        <v>3015.6</v>
      </c>
      <c r="E24" s="24"/>
    </row>
    <row r="25" spans="2:12" x14ac:dyDescent="0.25">
      <c r="B25">
        <v>3191.9</v>
      </c>
      <c r="E25" s="24"/>
    </row>
    <row r="26" spans="2:12" x14ac:dyDescent="0.25">
      <c r="B26">
        <v>3373.4</v>
      </c>
      <c r="E26" s="24"/>
    </row>
    <row r="27" spans="2:12" x14ac:dyDescent="0.25">
      <c r="B27">
        <v>3550.9</v>
      </c>
      <c r="E27" s="24"/>
    </row>
    <row r="28" spans="2:12" x14ac:dyDescent="0.25">
      <c r="B28">
        <v>3772.1</v>
      </c>
      <c r="E28" s="24"/>
    </row>
    <row r="29" spans="2:12" x14ac:dyDescent="0.25">
      <c r="B29">
        <v>3974.9</v>
      </c>
      <c r="E29">
        <v>198773920.886134</v>
      </c>
    </row>
    <row r="30" spans="2:12" x14ac:dyDescent="0.25">
      <c r="B30">
        <v>4202.2</v>
      </c>
      <c r="E30">
        <v>198773920.88613299</v>
      </c>
    </row>
    <row r="31" spans="2:12" x14ac:dyDescent="0.25">
      <c r="B31">
        <v>4431.3</v>
      </c>
      <c r="E31">
        <v>198773920.886134</v>
      </c>
    </row>
    <row r="32" spans="2:12" x14ac:dyDescent="0.25">
      <c r="B32">
        <v>4772.5</v>
      </c>
      <c r="E32" s="24"/>
    </row>
    <row r="33" spans="2:5" x14ac:dyDescent="0.25">
      <c r="B33">
        <v>5112.8999999999996</v>
      </c>
      <c r="E33" s="24"/>
    </row>
    <row r="34" spans="2:5" x14ac:dyDescent="0.25">
      <c r="B34">
        <v>5458.3</v>
      </c>
      <c r="E34" s="24"/>
    </row>
    <row r="35" spans="2:5" x14ac:dyDescent="0.25">
      <c r="B35">
        <v>5635.8</v>
      </c>
      <c r="E35" s="24"/>
    </row>
    <row r="36" spans="2:5" x14ac:dyDescent="0.25">
      <c r="B36">
        <v>5979.8</v>
      </c>
      <c r="E36" s="24"/>
    </row>
    <row r="37" spans="2:5" x14ac:dyDescent="0.25">
      <c r="B37">
        <v>6323.1</v>
      </c>
      <c r="E37" s="24"/>
    </row>
    <row r="38" spans="2:5" x14ac:dyDescent="0.25">
      <c r="B38">
        <v>6505.8</v>
      </c>
      <c r="E38" s="24"/>
    </row>
    <row r="39" spans="2:5" x14ac:dyDescent="0.25">
      <c r="B39">
        <v>6688.4</v>
      </c>
      <c r="E39" s="24"/>
    </row>
    <row r="40" spans="2:5" x14ac:dyDescent="0.25">
      <c r="B40">
        <v>6870.9</v>
      </c>
      <c r="E40" s="24"/>
    </row>
    <row r="41" spans="2:5" x14ac:dyDescent="0.25">
      <c r="B41">
        <v>7053.2</v>
      </c>
      <c r="E41" s="24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C07B-A8D6-437F-983E-1C45CE6BD513}">
  <dimension ref="A1"/>
  <sheetViews>
    <sheetView workbookViewId="0">
      <selection activeCell="O34" sqref="O34"/>
    </sheetView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5430-6D08-4B60-AAA4-6FB38D5E2DFE}">
  <dimension ref="B4:I63"/>
  <sheetViews>
    <sheetView workbookViewId="0">
      <selection activeCell="R29" sqref="R29"/>
    </sheetView>
  </sheetViews>
  <sheetFormatPr baseColWidth="10" defaultRowHeight="15" x14ac:dyDescent="0.25"/>
  <cols>
    <col min="5" max="5" width="16.7109375" bestFit="1" customWidth="1"/>
  </cols>
  <sheetData>
    <row r="4" spans="2:9" x14ac:dyDescent="0.25">
      <c r="H4" t="s">
        <v>621</v>
      </c>
    </row>
    <row r="5" spans="2:9" x14ac:dyDescent="0.25">
      <c r="B5" t="s">
        <v>559</v>
      </c>
      <c r="C5" t="s">
        <v>519</v>
      </c>
      <c r="D5" t="s">
        <v>557</v>
      </c>
      <c r="E5" t="s">
        <v>516</v>
      </c>
      <c r="F5" t="s">
        <v>565</v>
      </c>
      <c r="G5" t="s">
        <v>619</v>
      </c>
      <c r="H5" t="s">
        <v>516</v>
      </c>
    </row>
    <row r="6" spans="2:9" x14ac:dyDescent="0.25">
      <c r="B6">
        <v>248.10576367378201</v>
      </c>
      <c r="H6">
        <v>22395094.399999999</v>
      </c>
      <c r="I6" s="60"/>
    </row>
    <row r="7" spans="2:9" x14ac:dyDescent="0.25">
      <c r="B7">
        <v>324</v>
      </c>
    </row>
    <row r="8" spans="2:9" x14ac:dyDescent="0.25">
      <c r="B8">
        <v>360.1</v>
      </c>
    </row>
    <row r="9" spans="2:9" x14ac:dyDescent="0.25">
      <c r="B9">
        <v>398.2</v>
      </c>
    </row>
    <row r="10" spans="2:9" x14ac:dyDescent="0.25">
      <c r="B10">
        <v>437.1</v>
      </c>
    </row>
    <row r="11" spans="2:9" x14ac:dyDescent="0.25">
      <c r="B11">
        <v>477.5</v>
      </c>
    </row>
    <row r="12" spans="2:9" x14ac:dyDescent="0.25">
      <c r="B12">
        <v>560.29999999999995</v>
      </c>
    </row>
    <row r="13" spans="2:9" x14ac:dyDescent="0.25">
      <c r="B13">
        <v>597.6</v>
      </c>
    </row>
    <row r="14" spans="2:9" x14ac:dyDescent="0.25">
      <c r="B14">
        <v>248.10576367378201</v>
      </c>
      <c r="C14">
        <v>22439219.144354399</v>
      </c>
    </row>
    <row r="15" spans="2:9" x14ac:dyDescent="0.25">
      <c r="B15">
        <v>304.39999999999998</v>
      </c>
      <c r="C15">
        <v>22421007.9811785</v>
      </c>
    </row>
    <row r="16" spans="2:9" x14ac:dyDescent="0.25">
      <c r="B16">
        <v>588.9</v>
      </c>
      <c r="C16">
        <v>22408213.890634701</v>
      </c>
    </row>
    <row r="17" spans="2:6" x14ac:dyDescent="0.25">
      <c r="B17">
        <v>884</v>
      </c>
      <c r="C17">
        <v>22399448.7599678</v>
      </c>
    </row>
    <row r="18" spans="2:6" x14ac:dyDescent="0.25">
      <c r="B18">
        <v>1070.5999999999999</v>
      </c>
      <c r="C18">
        <v>22398951.623911899</v>
      </c>
    </row>
    <row r="19" spans="2:6" x14ac:dyDescent="0.25">
      <c r="B19">
        <v>248.10576367378201</v>
      </c>
      <c r="D19">
        <v>22439219.144354399</v>
      </c>
    </row>
    <row r="20" spans="2:6" x14ac:dyDescent="0.25">
      <c r="B20">
        <v>304.8</v>
      </c>
      <c r="D20">
        <v>22420980.122551501</v>
      </c>
    </row>
    <row r="21" spans="2:6" x14ac:dyDescent="0.25">
      <c r="B21">
        <v>596.29999999999995</v>
      </c>
      <c r="D21">
        <v>22407243.890634701</v>
      </c>
    </row>
    <row r="22" spans="2:6" x14ac:dyDescent="0.25">
      <c r="B22">
        <v>917.1</v>
      </c>
      <c r="D22">
        <v>22401349.150511801</v>
      </c>
    </row>
    <row r="23" spans="2:6" x14ac:dyDescent="0.25">
      <c r="B23">
        <v>1069.5</v>
      </c>
      <c r="D23">
        <v>22401349.1505103</v>
      </c>
    </row>
    <row r="24" spans="2:6" x14ac:dyDescent="0.25">
      <c r="B24">
        <v>100</v>
      </c>
      <c r="E24">
        <v>22420300</v>
      </c>
    </row>
    <row r="25" spans="2:6" x14ac:dyDescent="0.25">
      <c r="B25">
        <v>200</v>
      </c>
      <c r="E25">
        <v>22411900</v>
      </c>
    </row>
    <row r="26" spans="2:6" x14ac:dyDescent="0.25">
      <c r="B26">
        <v>300</v>
      </c>
      <c r="E26">
        <v>22407000</v>
      </c>
    </row>
    <row r="27" spans="2:6" x14ac:dyDescent="0.25">
      <c r="B27">
        <v>643</v>
      </c>
      <c r="E27">
        <v>22403500</v>
      </c>
    </row>
    <row r="28" spans="2:6" x14ac:dyDescent="0.25">
      <c r="B28">
        <v>1000</v>
      </c>
      <c r="E28">
        <v>22403471.480999999</v>
      </c>
    </row>
    <row r="29" spans="2:6" x14ac:dyDescent="0.25">
      <c r="B29">
        <v>248.10576367378201</v>
      </c>
      <c r="F29">
        <v>22439219.144354399</v>
      </c>
    </row>
    <row r="30" spans="2:6" x14ac:dyDescent="0.25">
      <c r="B30">
        <v>326.60000000000002</v>
      </c>
      <c r="F30">
        <v>22407130.141059998</v>
      </c>
    </row>
    <row r="31" spans="2:6" x14ac:dyDescent="0.25">
      <c r="B31">
        <v>364</v>
      </c>
      <c r="F31">
        <v>22406534.2117352</v>
      </c>
    </row>
    <row r="32" spans="2:6" x14ac:dyDescent="0.25">
      <c r="B32">
        <v>402.5</v>
      </c>
      <c r="F32">
        <v>22405531.117658399</v>
      </c>
    </row>
    <row r="33" spans="2:6" x14ac:dyDescent="0.25">
      <c r="B33">
        <v>442.3</v>
      </c>
      <c r="F33">
        <v>22405061.117658298</v>
      </c>
    </row>
    <row r="34" spans="2:6" x14ac:dyDescent="0.25">
      <c r="B34">
        <v>484.6</v>
      </c>
      <c r="F34">
        <v>22404186.141499098</v>
      </c>
    </row>
    <row r="35" spans="2:6" x14ac:dyDescent="0.25">
      <c r="B35">
        <v>526</v>
      </c>
      <c r="F35">
        <v>22399787.141499799</v>
      </c>
    </row>
    <row r="36" spans="2:6" x14ac:dyDescent="0.25">
      <c r="B36">
        <v>561.4</v>
      </c>
      <c r="C36" s="24"/>
    </row>
    <row r="37" spans="2:6" x14ac:dyDescent="0.25">
      <c r="B37">
        <v>601.1</v>
      </c>
      <c r="F37">
        <v>22399787.1414974</v>
      </c>
    </row>
    <row r="38" spans="2:6" x14ac:dyDescent="0.25">
      <c r="B38">
        <v>636</v>
      </c>
      <c r="C38" s="24"/>
    </row>
    <row r="39" spans="2:6" x14ac:dyDescent="0.25">
      <c r="B39">
        <v>670.5</v>
      </c>
      <c r="C39" s="24"/>
    </row>
    <row r="40" spans="2:6" x14ac:dyDescent="0.25">
      <c r="B40">
        <v>714.4</v>
      </c>
      <c r="F40">
        <v>22399787.141497001</v>
      </c>
    </row>
    <row r="41" spans="2:6" x14ac:dyDescent="0.25">
      <c r="B41">
        <v>756.9</v>
      </c>
      <c r="F41">
        <v>22399727.141497001</v>
      </c>
    </row>
    <row r="42" spans="2:6" x14ac:dyDescent="0.25">
      <c r="B42">
        <v>796.6</v>
      </c>
      <c r="F42">
        <v>22398757.141497001</v>
      </c>
    </row>
    <row r="43" spans="2:6" x14ac:dyDescent="0.25">
      <c r="B43">
        <v>836.2</v>
      </c>
      <c r="F43">
        <v>22398287.141497001</v>
      </c>
    </row>
    <row r="44" spans="2:6" x14ac:dyDescent="0.25">
      <c r="B44">
        <v>871.4</v>
      </c>
      <c r="C44" s="24"/>
    </row>
    <row r="45" spans="2:6" x14ac:dyDescent="0.25">
      <c r="B45">
        <v>906.7</v>
      </c>
      <c r="C45" s="24"/>
    </row>
    <row r="46" spans="2:6" x14ac:dyDescent="0.25">
      <c r="B46">
        <v>942.3</v>
      </c>
      <c r="C46" s="24"/>
    </row>
    <row r="47" spans="2:6" x14ac:dyDescent="0.25">
      <c r="B47">
        <v>977.7</v>
      </c>
      <c r="C47" s="24"/>
    </row>
    <row r="48" spans="2:6" x14ac:dyDescent="0.25">
      <c r="B48">
        <v>1013.1</v>
      </c>
      <c r="C48" s="24"/>
    </row>
    <row r="49" spans="2:7" x14ac:dyDescent="0.25">
      <c r="B49">
        <v>248.10576367378201</v>
      </c>
      <c r="G49">
        <v>22439219.144354399</v>
      </c>
    </row>
    <row r="50" spans="2:7" x14ac:dyDescent="0.25">
      <c r="B50">
        <v>343.4</v>
      </c>
      <c r="G50">
        <v>22407130.141059998</v>
      </c>
    </row>
    <row r="51" spans="2:7" x14ac:dyDescent="0.25">
      <c r="B51">
        <v>382.6</v>
      </c>
      <c r="G51">
        <v>22406534.2117352</v>
      </c>
    </row>
    <row r="52" spans="2:7" x14ac:dyDescent="0.25">
      <c r="B52">
        <v>423.7</v>
      </c>
      <c r="G52">
        <v>22405531.117658399</v>
      </c>
    </row>
    <row r="53" spans="2:7" x14ac:dyDescent="0.25">
      <c r="B53">
        <v>508.1</v>
      </c>
      <c r="G53">
        <v>22404178.786990099</v>
      </c>
    </row>
    <row r="54" spans="2:7" x14ac:dyDescent="0.25">
      <c r="B54">
        <v>547.70000000000005</v>
      </c>
      <c r="G54">
        <v>22404151.6509353</v>
      </c>
    </row>
    <row r="55" spans="2:7" x14ac:dyDescent="0.25">
      <c r="B55">
        <v>587</v>
      </c>
      <c r="G55">
        <v>22404151.650934</v>
      </c>
    </row>
    <row r="56" spans="2:7" x14ac:dyDescent="0.25">
      <c r="B56">
        <v>671.9</v>
      </c>
      <c r="G56">
        <v>22401371.650935698</v>
      </c>
    </row>
    <row r="57" spans="2:7" x14ac:dyDescent="0.25">
      <c r="B57">
        <v>710.7</v>
      </c>
      <c r="G57">
        <v>22401371.650935501</v>
      </c>
    </row>
    <row r="58" spans="2:7" x14ac:dyDescent="0.25">
      <c r="B58">
        <v>750.2</v>
      </c>
      <c r="G58">
        <v>22401371.6509341</v>
      </c>
    </row>
    <row r="59" spans="2:7" x14ac:dyDescent="0.25">
      <c r="B59">
        <v>834.6</v>
      </c>
      <c r="G59">
        <v>22401371.650935601</v>
      </c>
    </row>
    <row r="60" spans="2:7" x14ac:dyDescent="0.25">
      <c r="B60">
        <v>872.6</v>
      </c>
      <c r="G60">
        <v>22401371.6509341</v>
      </c>
    </row>
    <row r="61" spans="2:7" x14ac:dyDescent="0.25">
      <c r="B61">
        <v>913.6</v>
      </c>
      <c r="G61">
        <v>22401241.650935799</v>
      </c>
    </row>
    <row r="62" spans="2:7" x14ac:dyDescent="0.25">
      <c r="B62">
        <v>992.6</v>
      </c>
      <c r="G62" s="24"/>
    </row>
    <row r="63" spans="2:7" x14ac:dyDescent="0.25">
      <c r="B63">
        <v>1026.2</v>
      </c>
      <c r="G63" s="24"/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5C1D-9A18-45E2-914D-59E2A30AF4DB}">
  <dimension ref="A5:Q76"/>
  <sheetViews>
    <sheetView workbookViewId="0">
      <selection activeCell="C2" sqref="C2"/>
    </sheetView>
  </sheetViews>
  <sheetFormatPr baseColWidth="10" defaultRowHeight="15" x14ac:dyDescent="0.25"/>
  <cols>
    <col min="1" max="1" width="7.7109375" customWidth="1"/>
    <col min="2" max="2" width="10.140625" bestFit="1" customWidth="1"/>
    <col min="3" max="3" width="9.5703125" bestFit="1" customWidth="1"/>
    <col min="8" max="8" width="12.5703125" bestFit="1" customWidth="1"/>
  </cols>
  <sheetData>
    <row r="5" spans="1:15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15" x14ac:dyDescent="0.25">
      <c r="A6" s="6"/>
      <c r="B6" s="6">
        <v>20.071991205215401</v>
      </c>
      <c r="C6" s="6">
        <v>2847708.4195199902</v>
      </c>
      <c r="D6" s="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B7" s="55">
        <v>21.706641912460299</v>
      </c>
      <c r="D7" s="6">
        <v>2847708.4195199902</v>
      </c>
      <c r="E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5">
      <c r="B8" s="55">
        <v>33.5</v>
      </c>
      <c r="D8" s="6">
        <v>2847708.41952</v>
      </c>
      <c r="E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5">
      <c r="B9" s="55">
        <v>48.4</v>
      </c>
      <c r="D9" s="6">
        <v>2848002.8227199898</v>
      </c>
      <c r="E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5">
      <c r="B10" s="55">
        <v>63.1</v>
      </c>
      <c r="D10" s="6">
        <v>2848002.8227199898</v>
      </c>
      <c r="E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B11" s="55">
        <v>81.2</v>
      </c>
      <c r="D11" s="6">
        <v>2848002.8227199898</v>
      </c>
      <c r="E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B12" s="55">
        <v>102.9</v>
      </c>
      <c r="D12" s="6">
        <v>2848340.51647999</v>
      </c>
      <c r="E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B13" s="55">
        <v>124.2</v>
      </c>
      <c r="D13" s="6">
        <v>2848406.6291199899</v>
      </c>
      <c r="E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B14" s="55">
        <v>152.30000000000001</v>
      </c>
      <c r="D14" s="6">
        <v>2848455.2259199899</v>
      </c>
      <c r="E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25">
      <c r="B15" s="55">
        <v>178.4</v>
      </c>
      <c r="D15" s="6">
        <v>2848550.2889599898</v>
      </c>
      <c r="E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25">
      <c r="B16" s="55">
        <v>211.2</v>
      </c>
      <c r="D16" s="6">
        <v>2848605.8758399901</v>
      </c>
      <c r="E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x14ac:dyDescent="0.25">
      <c r="B17" s="55">
        <v>263.60000000000002</v>
      </c>
      <c r="D17" s="6">
        <v>2848668.1971026598</v>
      </c>
      <c r="E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x14ac:dyDescent="0.25">
      <c r="B18" s="55">
        <v>308.8</v>
      </c>
      <c r="D18">
        <v>2848830.60031999</v>
      </c>
      <c r="E18" s="6"/>
      <c r="G18" s="37"/>
      <c r="H18" s="37"/>
      <c r="I18" s="37"/>
      <c r="J18" s="37"/>
      <c r="K18" s="37"/>
      <c r="L18" s="37"/>
      <c r="M18" s="37"/>
      <c r="N18" s="37"/>
      <c r="O18" s="37"/>
    </row>
    <row r="19" spans="2:15" x14ac:dyDescent="0.25">
      <c r="B19" s="55">
        <v>21.706641912460299</v>
      </c>
      <c r="D19" s="6"/>
      <c r="E19" s="6">
        <v>2847708.4195199902</v>
      </c>
      <c r="G19" s="37"/>
      <c r="H19" s="37"/>
      <c r="I19" s="37"/>
      <c r="J19" s="37"/>
      <c r="K19" s="37"/>
      <c r="L19" s="37"/>
      <c r="M19" s="37"/>
      <c r="N19" s="37"/>
      <c r="O19" s="37"/>
    </row>
    <row r="20" spans="2:15" x14ac:dyDescent="0.25">
      <c r="B20" s="55">
        <v>37.799999999999997</v>
      </c>
      <c r="D20" s="6"/>
      <c r="E20" s="6">
        <v>2847708.41952</v>
      </c>
      <c r="G20" s="37"/>
      <c r="H20" s="37"/>
      <c r="I20" s="37"/>
      <c r="J20" s="37"/>
      <c r="K20" s="37"/>
      <c r="L20" s="37"/>
      <c r="M20" s="37"/>
      <c r="N20" s="37"/>
      <c r="O20" s="37"/>
    </row>
    <row r="21" spans="2:15" x14ac:dyDescent="0.25">
      <c r="B21" s="55">
        <v>55.7</v>
      </c>
      <c r="D21" s="6"/>
      <c r="E21" s="6">
        <v>2848002.8227193402</v>
      </c>
      <c r="G21" s="37"/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B22">
        <v>73.8</v>
      </c>
      <c r="E22">
        <v>2848002.8227199898</v>
      </c>
      <c r="G22" s="37"/>
      <c r="H22" s="37"/>
      <c r="I22" s="37"/>
      <c r="J22" s="37"/>
      <c r="K22" s="37"/>
      <c r="L22" s="37"/>
      <c r="M22" s="37"/>
      <c r="N22" s="37"/>
      <c r="O22" s="37"/>
    </row>
    <row r="23" spans="2:15" x14ac:dyDescent="0.25">
      <c r="B23">
        <v>93.2</v>
      </c>
      <c r="E23">
        <v>2848002.8227199898</v>
      </c>
      <c r="G23" s="37"/>
      <c r="H23" s="37"/>
      <c r="I23" s="37"/>
      <c r="J23" s="37"/>
      <c r="K23" s="37"/>
      <c r="L23" s="37"/>
      <c r="M23" s="37"/>
      <c r="N23" s="37"/>
      <c r="O23" s="37"/>
    </row>
    <row r="24" spans="2:15" x14ac:dyDescent="0.25">
      <c r="B24">
        <v>114.5</v>
      </c>
      <c r="E24">
        <v>2848340.51647999</v>
      </c>
      <c r="G24" s="37"/>
      <c r="H24" s="37"/>
      <c r="I24" s="37"/>
      <c r="J24" s="37"/>
      <c r="K24" s="37"/>
      <c r="L24" s="37"/>
      <c r="M24" s="37"/>
      <c r="N24" s="37"/>
      <c r="O24" s="37"/>
    </row>
    <row r="25" spans="2:15" x14ac:dyDescent="0.25">
      <c r="B25">
        <v>141.19999999999999</v>
      </c>
      <c r="E25">
        <v>2848406.6291199899</v>
      </c>
      <c r="G25" s="37"/>
      <c r="H25" s="37"/>
      <c r="I25" s="37"/>
      <c r="J25" s="37"/>
      <c r="K25" s="37"/>
      <c r="L25" s="37"/>
      <c r="M25" s="37"/>
      <c r="N25" s="37"/>
      <c r="O25" s="37"/>
    </row>
    <row r="26" spans="2:15" x14ac:dyDescent="0.25">
      <c r="B26">
        <v>179.3</v>
      </c>
      <c r="E26">
        <v>2848451.6460799901</v>
      </c>
      <c r="G26" s="37"/>
      <c r="H26" s="37"/>
      <c r="I26" s="37"/>
      <c r="J26" s="37"/>
      <c r="K26" s="37"/>
      <c r="L26" s="37"/>
      <c r="M26" s="37"/>
      <c r="N26" s="37"/>
      <c r="O26" s="37"/>
    </row>
    <row r="27" spans="2:15" x14ac:dyDescent="0.25">
      <c r="B27">
        <v>243.2</v>
      </c>
      <c r="E27">
        <v>2848550.2889599702</v>
      </c>
      <c r="G27" s="37"/>
      <c r="H27" s="37"/>
      <c r="I27" s="37"/>
      <c r="J27" s="37"/>
      <c r="K27" s="37"/>
      <c r="L27" s="37"/>
      <c r="M27" s="37"/>
      <c r="N27" s="37"/>
      <c r="O27" s="37"/>
    </row>
    <row r="28" spans="2:15" x14ac:dyDescent="0.25">
      <c r="B28">
        <v>315.8</v>
      </c>
      <c r="E28">
        <v>2848562.2259199899</v>
      </c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25">
      <c r="B29">
        <v>26.608527660369798</v>
      </c>
      <c r="F29" s="37">
        <v>2847708.4195199902</v>
      </c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25">
      <c r="B30">
        <v>34.299999999999997</v>
      </c>
      <c r="F30">
        <v>2848335.1174399899</v>
      </c>
      <c r="H30" s="37"/>
      <c r="I30" s="37"/>
      <c r="J30" s="37"/>
      <c r="K30" s="37"/>
      <c r="L30" s="37"/>
      <c r="M30" s="37"/>
      <c r="N30" s="37"/>
      <c r="O30" s="37"/>
    </row>
    <row r="31" spans="2:15" x14ac:dyDescent="0.25">
      <c r="B31">
        <v>42.2</v>
      </c>
      <c r="F31">
        <v>2847774.4195199902</v>
      </c>
      <c r="H31" s="37"/>
      <c r="I31" s="37"/>
      <c r="J31" s="37"/>
      <c r="K31" s="37"/>
      <c r="L31" s="37"/>
      <c r="M31" s="37"/>
      <c r="N31" s="37"/>
      <c r="O31" s="37"/>
    </row>
    <row r="32" spans="2:15" x14ac:dyDescent="0.25">
      <c r="B32">
        <v>50.5</v>
      </c>
      <c r="F32">
        <v>2847840.4195199902</v>
      </c>
      <c r="H32" s="37"/>
      <c r="I32" s="37"/>
      <c r="J32" s="37"/>
      <c r="K32" s="37"/>
      <c r="L32" s="37"/>
      <c r="M32" s="37"/>
      <c r="N32" s="37"/>
      <c r="O32" s="37"/>
    </row>
    <row r="33" spans="2:17" x14ac:dyDescent="0.25">
      <c r="B33">
        <v>58.9</v>
      </c>
      <c r="F33" s="37">
        <v>2847906.4195199902</v>
      </c>
      <c r="H33" s="37"/>
      <c r="I33" s="37"/>
      <c r="J33" s="37"/>
      <c r="K33" s="37"/>
      <c r="L33" s="6"/>
      <c r="M33" s="6"/>
      <c r="N33" s="37"/>
      <c r="O33" s="37"/>
      <c r="P33" s="37"/>
      <c r="Q33" s="37"/>
    </row>
    <row r="34" spans="2:17" x14ac:dyDescent="0.25">
      <c r="B34">
        <v>67</v>
      </c>
      <c r="D34" s="24"/>
      <c r="F34" s="37">
        <v>2848206.8940799902</v>
      </c>
      <c r="H34" s="37"/>
      <c r="I34" s="37"/>
      <c r="J34" s="37"/>
      <c r="K34" s="37"/>
      <c r="L34" s="6"/>
      <c r="M34" s="6"/>
      <c r="N34" s="37"/>
      <c r="O34" s="37"/>
      <c r="P34" s="37"/>
      <c r="Q34" s="37"/>
    </row>
    <row r="35" spans="2:17" x14ac:dyDescent="0.25">
      <c r="B35">
        <v>76</v>
      </c>
      <c r="F35" s="37">
        <v>2847972.4195199902</v>
      </c>
      <c r="H35" s="37"/>
      <c r="I35" s="37"/>
      <c r="J35" s="37"/>
      <c r="K35" s="37"/>
      <c r="L35" s="6"/>
      <c r="M35" s="6"/>
      <c r="N35" s="37"/>
      <c r="O35" s="37"/>
      <c r="P35" s="37"/>
      <c r="Q35" s="37"/>
    </row>
    <row r="36" spans="2:17" x14ac:dyDescent="0.25">
      <c r="B36">
        <v>84.3</v>
      </c>
      <c r="F36" s="37">
        <v>2848197.4627199899</v>
      </c>
      <c r="H36" s="37"/>
      <c r="I36" s="37"/>
      <c r="J36" s="37"/>
      <c r="K36" s="37"/>
      <c r="L36" s="6"/>
      <c r="M36" s="6"/>
      <c r="N36" s="37"/>
      <c r="O36" s="37"/>
      <c r="P36" s="37"/>
      <c r="Q36" s="37"/>
    </row>
    <row r="37" spans="2:17" x14ac:dyDescent="0.25">
      <c r="B37">
        <v>107.9</v>
      </c>
      <c r="D37" s="24"/>
      <c r="F37" s="37">
        <v>2848615.9606399899</v>
      </c>
      <c r="H37" s="37"/>
      <c r="I37" s="37"/>
      <c r="J37" s="37"/>
      <c r="K37" s="37"/>
      <c r="L37" s="6"/>
      <c r="M37" s="6"/>
      <c r="N37" s="37"/>
      <c r="O37" s="37"/>
      <c r="P37" s="37"/>
      <c r="Q37" s="37"/>
    </row>
    <row r="38" spans="2:17" x14ac:dyDescent="0.25">
      <c r="B38">
        <v>116.5</v>
      </c>
      <c r="F38" s="37">
        <v>2848754.6195199899</v>
      </c>
      <c r="H38" s="37"/>
      <c r="I38" s="37"/>
      <c r="J38" s="37"/>
      <c r="K38" s="37"/>
      <c r="L38" s="6"/>
      <c r="M38" s="6"/>
      <c r="N38" s="37"/>
      <c r="O38" s="37"/>
      <c r="P38" s="37"/>
      <c r="Q38" s="37"/>
    </row>
    <row r="39" spans="2:17" x14ac:dyDescent="0.25">
      <c r="B39">
        <v>125.1</v>
      </c>
      <c r="F39" s="37">
        <v>2848653.4195199902</v>
      </c>
      <c r="H39" s="37"/>
      <c r="I39" s="37"/>
      <c r="J39" s="37"/>
      <c r="K39" s="37"/>
      <c r="L39" s="6"/>
      <c r="M39" s="6"/>
      <c r="N39" s="37"/>
      <c r="O39" s="37"/>
      <c r="P39" s="37"/>
      <c r="Q39" s="37"/>
    </row>
    <row r="40" spans="2:17" x14ac:dyDescent="0.25">
      <c r="B40">
        <v>133.9</v>
      </c>
      <c r="F40" s="37">
        <v>2848653.4195199902</v>
      </c>
      <c r="H40" s="37"/>
      <c r="I40" s="37"/>
      <c r="J40" s="37"/>
      <c r="K40" s="37"/>
      <c r="L40" s="6"/>
      <c r="M40" s="6"/>
      <c r="N40" s="37"/>
      <c r="O40" s="37"/>
      <c r="P40" s="37"/>
      <c r="Q40" s="37"/>
    </row>
    <row r="41" spans="2:17" x14ac:dyDescent="0.25">
      <c r="B41">
        <v>142.9</v>
      </c>
      <c r="D41" s="24"/>
      <c r="F41" s="37">
        <v>2848729.0195199898</v>
      </c>
      <c r="H41" s="37"/>
      <c r="I41" s="37"/>
      <c r="J41" s="37"/>
      <c r="K41" s="37"/>
      <c r="L41" s="6"/>
      <c r="M41" s="6"/>
      <c r="N41" s="37"/>
      <c r="O41" s="37"/>
      <c r="P41" s="37"/>
      <c r="Q41" s="37"/>
    </row>
    <row r="42" spans="2:17" x14ac:dyDescent="0.25">
      <c r="B42">
        <v>151.30000000000001</v>
      </c>
      <c r="F42" s="37">
        <v>2848754.6195199899</v>
      </c>
      <c r="H42" s="37"/>
      <c r="I42" s="37"/>
      <c r="J42" s="37"/>
      <c r="K42" s="37"/>
      <c r="L42" s="6"/>
      <c r="M42" s="6"/>
      <c r="N42" s="37"/>
      <c r="O42" s="37"/>
      <c r="P42" s="37"/>
      <c r="Q42" s="37"/>
    </row>
    <row r="43" spans="2:17" x14ac:dyDescent="0.25">
      <c r="B43">
        <v>159.69999999999999</v>
      </c>
      <c r="D43" s="24"/>
      <c r="F43" s="37">
        <v>2848754.6195199899</v>
      </c>
      <c r="H43" s="37"/>
      <c r="I43" s="37"/>
      <c r="J43" s="37"/>
      <c r="K43" s="37"/>
      <c r="L43" s="6"/>
      <c r="M43" s="6"/>
      <c r="N43" s="37"/>
      <c r="O43" s="37"/>
      <c r="P43" s="37"/>
      <c r="Q43" s="37"/>
    </row>
    <row r="44" spans="2:17" x14ac:dyDescent="0.25">
      <c r="B44">
        <v>168.1</v>
      </c>
      <c r="C44" s="37"/>
      <c r="D44" s="37"/>
      <c r="E44" s="37"/>
      <c r="F44" s="37">
        <v>2848749.0195199898</v>
      </c>
      <c r="H44" s="37"/>
      <c r="I44" s="37"/>
      <c r="J44" s="37"/>
      <c r="K44" s="37"/>
      <c r="L44" s="6"/>
      <c r="M44" s="6"/>
      <c r="N44" s="37"/>
      <c r="O44" s="37"/>
      <c r="P44" s="37"/>
      <c r="Q44" s="37"/>
    </row>
    <row r="45" spans="2:17" x14ac:dyDescent="0.25">
      <c r="B45">
        <v>176.7</v>
      </c>
      <c r="C45" s="37"/>
      <c r="D45" s="37"/>
      <c r="E45" s="37"/>
      <c r="F45" s="37">
        <v>2848779.0195199898</v>
      </c>
      <c r="H45" s="37"/>
      <c r="I45" s="37"/>
      <c r="J45" s="37"/>
      <c r="K45" s="37"/>
      <c r="L45" s="6"/>
      <c r="M45" s="6"/>
      <c r="N45" s="37"/>
      <c r="O45" s="37"/>
      <c r="P45" s="37"/>
      <c r="Q45" s="37"/>
    </row>
    <row r="46" spans="2:17" x14ac:dyDescent="0.25">
      <c r="D46" s="37"/>
      <c r="E46" s="37"/>
      <c r="F46" s="37"/>
      <c r="G46" s="37"/>
      <c r="H46" s="37"/>
      <c r="I46" s="37"/>
      <c r="J46" s="37"/>
      <c r="K46" s="37"/>
      <c r="L46" s="6"/>
      <c r="M46" s="6"/>
      <c r="N46" s="37"/>
      <c r="O46" s="37"/>
      <c r="P46" s="37"/>
      <c r="Q46" s="37"/>
    </row>
    <row r="47" spans="2:17" x14ac:dyDescent="0.25">
      <c r="B47" s="37"/>
      <c r="D47" s="37"/>
      <c r="E47" s="37"/>
      <c r="F47" s="37"/>
      <c r="G47" s="37"/>
      <c r="H47" s="37"/>
      <c r="I47" s="37"/>
      <c r="J47" s="37"/>
      <c r="K47" s="37"/>
      <c r="L47" s="6"/>
      <c r="M47" s="6"/>
      <c r="N47" s="37"/>
      <c r="O47" s="37"/>
      <c r="P47" s="37"/>
      <c r="Q47" s="37"/>
    </row>
    <row r="48" spans="2:17" x14ac:dyDescent="0.25">
      <c r="B48" s="37"/>
      <c r="D48" s="37"/>
      <c r="E48" s="37"/>
      <c r="F48" s="37"/>
      <c r="G48" s="37"/>
      <c r="H48" s="37"/>
      <c r="I48" s="37"/>
      <c r="J48" s="37"/>
      <c r="K48" s="37"/>
      <c r="L48" s="6"/>
      <c r="M48" s="6"/>
      <c r="N48" s="37"/>
      <c r="O48" s="37"/>
      <c r="P48" s="37"/>
      <c r="Q48" s="37"/>
    </row>
    <row r="49" spans="2:17" x14ac:dyDescent="0.25">
      <c r="B49" s="37"/>
      <c r="D49" s="37"/>
      <c r="E49" s="37"/>
      <c r="F49" s="37"/>
      <c r="G49" s="37"/>
      <c r="H49" s="37"/>
      <c r="I49" s="37"/>
      <c r="J49" s="37"/>
      <c r="K49" s="37"/>
      <c r="L49" s="6"/>
      <c r="M49" s="6"/>
      <c r="N49" s="37"/>
      <c r="O49" s="37"/>
      <c r="P49" s="37"/>
      <c r="Q49" s="37"/>
    </row>
    <row r="50" spans="2:17" x14ac:dyDescent="0.25">
      <c r="B50" s="37"/>
      <c r="D50" s="37"/>
      <c r="E50" s="37"/>
      <c r="F50" s="37"/>
      <c r="G50" s="37"/>
      <c r="H50" s="37"/>
      <c r="I50" s="37"/>
      <c r="J50" s="37"/>
      <c r="K50" s="37"/>
      <c r="L50" s="6"/>
      <c r="M50" s="6"/>
      <c r="N50" s="37"/>
      <c r="O50" s="37"/>
      <c r="P50" s="37"/>
      <c r="Q50" s="37"/>
    </row>
    <row r="51" spans="2:17" x14ac:dyDescent="0.25">
      <c r="B51" s="37"/>
      <c r="D51" s="37"/>
      <c r="E51" s="37"/>
      <c r="F51" s="37"/>
      <c r="G51" s="37"/>
      <c r="H51" s="37"/>
      <c r="I51" s="37"/>
      <c r="J51" s="37"/>
      <c r="K51" s="37"/>
      <c r="M51" s="6"/>
      <c r="N51" s="37"/>
      <c r="O51" s="37"/>
      <c r="P51" s="37"/>
      <c r="Q51" s="37"/>
    </row>
    <row r="52" spans="2:17" x14ac:dyDescent="0.25">
      <c r="B52" s="37"/>
      <c r="D52" s="37"/>
      <c r="E52" s="37"/>
      <c r="F52" s="37"/>
      <c r="G52" s="37"/>
      <c r="H52" s="37"/>
      <c r="I52" s="37"/>
      <c r="J52" s="37"/>
      <c r="K52" s="37"/>
      <c r="M52" s="6"/>
      <c r="N52" s="37"/>
      <c r="O52" s="37"/>
      <c r="P52" s="37"/>
      <c r="Q52" s="37"/>
    </row>
    <row r="53" spans="2:17" x14ac:dyDescent="0.25">
      <c r="B53" s="37"/>
      <c r="D53" s="37"/>
      <c r="E53" s="37"/>
      <c r="F53" s="37"/>
      <c r="G53" s="37"/>
      <c r="H53" s="37"/>
      <c r="I53" s="37"/>
      <c r="J53" s="37"/>
      <c r="K53" s="37"/>
      <c r="M53" s="6"/>
      <c r="N53" s="37"/>
      <c r="O53" s="37"/>
      <c r="P53" s="37"/>
      <c r="Q53" s="37"/>
    </row>
    <row r="54" spans="2:17" x14ac:dyDescent="0.25">
      <c r="B54" s="37"/>
      <c r="D54" s="37"/>
      <c r="E54" s="37"/>
      <c r="F54" s="37"/>
      <c r="G54" s="37"/>
      <c r="H54" s="37"/>
      <c r="I54" s="37"/>
      <c r="J54" s="37"/>
      <c r="K54" s="37"/>
      <c r="M54" s="6"/>
      <c r="N54" s="37"/>
      <c r="O54" s="37"/>
      <c r="P54" s="37"/>
      <c r="Q54" s="37"/>
    </row>
    <row r="55" spans="2:17" x14ac:dyDescent="0.25">
      <c r="B55" s="37">
        <v>18.6313412189483</v>
      </c>
      <c r="D55" s="37"/>
      <c r="E55" s="37"/>
      <c r="F55" s="37"/>
      <c r="G55" s="37"/>
      <c r="H55" s="37">
        <v>2847708.4195199902</v>
      </c>
      <c r="I55" s="37"/>
      <c r="J55" s="37"/>
      <c r="K55" s="37"/>
      <c r="L55" s="37"/>
      <c r="M55" s="37"/>
      <c r="N55" s="37"/>
      <c r="O55" s="37"/>
    </row>
    <row r="56" spans="2:17" x14ac:dyDescent="0.25">
      <c r="B56" s="37">
        <v>28.3</v>
      </c>
      <c r="D56" s="37"/>
      <c r="E56" s="37"/>
      <c r="F56" s="37"/>
      <c r="G56" s="37"/>
      <c r="H56" s="37">
        <v>2847708.41952</v>
      </c>
      <c r="I56" s="37"/>
      <c r="J56" s="37"/>
      <c r="K56" s="37"/>
      <c r="L56" s="37"/>
      <c r="M56" s="37"/>
      <c r="N56" s="37"/>
      <c r="O56" s="37"/>
    </row>
    <row r="57" spans="2:17" x14ac:dyDescent="0.25">
      <c r="B57" s="37">
        <v>42.8</v>
      </c>
      <c r="D57" s="37"/>
      <c r="E57" s="37"/>
      <c r="F57" s="37"/>
      <c r="G57" s="37"/>
      <c r="H57" s="37">
        <v>2848002.8227199898</v>
      </c>
      <c r="I57" s="37"/>
      <c r="J57" s="37"/>
      <c r="K57" s="37"/>
      <c r="L57" s="37"/>
      <c r="M57" s="37"/>
      <c r="N57" s="37"/>
      <c r="O57" s="37"/>
    </row>
    <row r="58" spans="2:17" x14ac:dyDescent="0.25">
      <c r="B58" s="37">
        <v>57.4</v>
      </c>
      <c r="D58" s="37"/>
      <c r="E58" s="37"/>
      <c r="F58" s="37"/>
      <c r="G58" s="37"/>
      <c r="H58" s="37">
        <v>2848002.8227199898</v>
      </c>
      <c r="I58" s="37"/>
      <c r="J58" s="37"/>
      <c r="K58" s="37"/>
      <c r="L58" s="37"/>
      <c r="M58" s="37"/>
      <c r="N58" s="37"/>
      <c r="O58" s="37"/>
    </row>
    <row r="59" spans="2:17" x14ac:dyDescent="0.25">
      <c r="B59" s="37">
        <v>76.099999999999994</v>
      </c>
      <c r="D59" s="37"/>
      <c r="E59" s="37"/>
      <c r="F59" s="37"/>
      <c r="G59" s="37"/>
      <c r="H59" s="37">
        <v>2848002.8227199898</v>
      </c>
      <c r="I59" s="37"/>
      <c r="J59" s="37"/>
      <c r="K59" s="37"/>
      <c r="L59" s="37"/>
      <c r="M59" s="37"/>
      <c r="N59" s="37"/>
      <c r="O59" s="37"/>
    </row>
    <row r="60" spans="2:17" x14ac:dyDescent="0.25">
      <c r="B60" s="37">
        <v>98.5</v>
      </c>
      <c r="D60" s="37"/>
      <c r="E60" s="37"/>
      <c r="F60" s="37"/>
      <c r="G60" s="37"/>
      <c r="H60" s="37">
        <v>2848340.51647999</v>
      </c>
      <c r="I60" s="37"/>
      <c r="J60" s="37"/>
      <c r="K60" s="37"/>
      <c r="L60" s="37"/>
      <c r="M60" s="37"/>
      <c r="N60" s="37"/>
      <c r="O60" s="37"/>
    </row>
    <row r="61" spans="2:17" x14ac:dyDescent="0.25">
      <c r="B61" s="37">
        <v>119.8</v>
      </c>
      <c r="D61" s="37"/>
      <c r="E61" s="37"/>
      <c r="F61" s="37"/>
      <c r="G61" s="37"/>
      <c r="H61" s="37">
        <v>2848406.6291199899</v>
      </c>
      <c r="I61" s="37"/>
      <c r="J61" s="37"/>
      <c r="K61" s="37"/>
      <c r="L61" s="37"/>
      <c r="M61" s="37"/>
      <c r="N61" s="37"/>
      <c r="O61" s="37"/>
    </row>
    <row r="62" spans="2:17" x14ac:dyDescent="0.25">
      <c r="B62" s="37">
        <v>147.1</v>
      </c>
      <c r="D62" s="37"/>
      <c r="E62" s="37"/>
      <c r="F62" s="37"/>
      <c r="G62" s="37"/>
      <c r="H62" s="37">
        <v>2848455.2259199899</v>
      </c>
      <c r="I62" s="37"/>
      <c r="J62" s="37"/>
      <c r="K62" s="37"/>
      <c r="L62" s="37"/>
      <c r="M62" s="37"/>
      <c r="N62" s="37"/>
      <c r="O62" s="37"/>
    </row>
    <row r="63" spans="2:17" x14ac:dyDescent="0.25">
      <c r="B63" s="37">
        <v>173.7</v>
      </c>
      <c r="D63" s="37"/>
      <c r="E63" s="37"/>
      <c r="F63" s="37"/>
      <c r="G63" s="37"/>
      <c r="H63" s="37">
        <v>2848550.2889599898</v>
      </c>
      <c r="I63" s="37"/>
      <c r="J63" s="37"/>
      <c r="K63" s="37"/>
      <c r="L63" s="37"/>
      <c r="M63" s="37"/>
      <c r="N63" s="37"/>
      <c r="O63" s="37"/>
    </row>
    <row r="64" spans="2:17" x14ac:dyDescent="0.25">
      <c r="B64" s="37">
        <v>208.5</v>
      </c>
      <c r="D64" s="37"/>
      <c r="E64" s="37"/>
      <c r="F64" s="37"/>
      <c r="G64" s="37"/>
      <c r="H64" s="37">
        <v>2848605.8758399901</v>
      </c>
      <c r="I64" s="37"/>
      <c r="J64" s="37"/>
      <c r="K64" s="37"/>
      <c r="L64" s="37"/>
      <c r="M64" s="37"/>
      <c r="N64" s="37"/>
      <c r="O64" s="37"/>
    </row>
    <row r="65" spans="2:15" x14ac:dyDescent="0.25">
      <c r="B65" s="37">
        <v>260.60000000000002</v>
      </c>
      <c r="D65" s="37"/>
      <c r="E65" s="37"/>
      <c r="F65" s="37"/>
      <c r="G65" s="37"/>
      <c r="H65" s="37">
        <v>2848668.1971026598</v>
      </c>
      <c r="I65" s="37"/>
      <c r="J65" s="37"/>
      <c r="K65" s="37"/>
      <c r="L65" s="37"/>
      <c r="M65" s="37"/>
      <c r="N65" s="37"/>
      <c r="O65" s="37"/>
    </row>
    <row r="66" spans="2:15" x14ac:dyDescent="0.25">
      <c r="B66" s="37">
        <v>308.60000000000002</v>
      </c>
      <c r="D66" s="37"/>
      <c r="E66" s="37"/>
      <c r="F66" s="37"/>
      <c r="G66" s="37"/>
      <c r="H66" s="37">
        <v>2848830.60031999</v>
      </c>
      <c r="I66" s="37"/>
      <c r="J66" s="37"/>
      <c r="K66" s="37"/>
      <c r="L66" s="37"/>
      <c r="M66" s="37"/>
      <c r="N66" s="37"/>
      <c r="O66" s="37"/>
    </row>
    <row r="67" spans="2:15" x14ac:dyDescent="0.25">
      <c r="D67" s="37"/>
      <c r="E67" s="37"/>
      <c r="F67" s="37"/>
      <c r="G67" s="37"/>
      <c r="I67" s="37"/>
      <c r="J67" s="37"/>
      <c r="K67" s="37"/>
      <c r="L67" s="37"/>
      <c r="M67" s="37"/>
      <c r="N67" s="37"/>
      <c r="O67" s="37"/>
    </row>
    <row r="68" spans="2:15" x14ac:dyDescent="0.25">
      <c r="D68" s="37"/>
      <c r="E68" s="37"/>
      <c r="F68" s="37"/>
      <c r="G68" s="37"/>
      <c r="I68" s="37"/>
      <c r="J68" s="37"/>
      <c r="K68" s="37"/>
      <c r="L68" s="37"/>
      <c r="M68" s="37"/>
      <c r="N68" s="37"/>
      <c r="O68" s="37"/>
    </row>
    <row r="69" spans="2:15" x14ac:dyDescent="0.25">
      <c r="D69" s="37"/>
      <c r="E69" s="37"/>
      <c r="F69" s="37"/>
      <c r="G69" s="37"/>
      <c r="I69" s="37"/>
      <c r="J69" s="37"/>
      <c r="K69" s="37"/>
      <c r="L69" s="37"/>
      <c r="M69" s="37"/>
      <c r="N69" s="37"/>
      <c r="O69" s="37"/>
    </row>
    <row r="71" spans="2:15" x14ac:dyDescent="0.25">
      <c r="H71" s="24"/>
    </row>
    <row r="74" spans="2:15" x14ac:dyDescent="0.25">
      <c r="H74" s="24"/>
    </row>
    <row r="75" spans="2:15" x14ac:dyDescent="0.25">
      <c r="C75" s="24"/>
      <c r="H75" s="24"/>
    </row>
    <row r="76" spans="2:15" x14ac:dyDescent="0.25">
      <c r="C76" s="24"/>
      <c r="H76" s="24"/>
    </row>
  </sheetData>
  <phoneticPr fontId="12" type="noConversion"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2A06-F642-4029-9A18-43B4DCB2974E}">
  <dimension ref="A1:T240"/>
  <sheetViews>
    <sheetView workbookViewId="0">
      <selection activeCell="E121" sqref="D1:E121"/>
    </sheetView>
  </sheetViews>
  <sheetFormatPr baseColWidth="10" defaultRowHeight="15" x14ac:dyDescent="0.25"/>
  <cols>
    <col min="1" max="1" width="20.5703125" style="6" bestFit="1" customWidth="1"/>
    <col min="2" max="2" width="9.42578125" bestFit="1" customWidth="1"/>
    <col min="3" max="10" width="6.7109375" customWidth="1"/>
    <col min="11" max="11" width="11.140625" customWidth="1"/>
    <col min="13" max="13" width="4" customWidth="1"/>
    <col min="14" max="14" width="11.42578125" style="6"/>
    <col min="17" max="17" width="11.42578125" style="6"/>
    <col min="18" max="18" width="8.140625" customWidth="1"/>
    <col min="19" max="19" width="11.42578125" style="6"/>
  </cols>
  <sheetData>
    <row r="1" spans="1:20" x14ac:dyDescent="0.25">
      <c r="A1" s="5" t="s">
        <v>560</v>
      </c>
      <c r="B1" t="s">
        <v>560</v>
      </c>
      <c r="C1">
        <v>1101.92</v>
      </c>
      <c r="D1" s="47">
        <f>C1*0.9</f>
        <v>991.72800000000007</v>
      </c>
      <c r="E1" t="s">
        <v>561</v>
      </c>
      <c r="F1" s="5"/>
      <c r="I1" s="47"/>
      <c r="L1" s="50">
        <v>10173.59</v>
      </c>
      <c r="N1" s="6">
        <f>L1*0.9</f>
        <v>9156.2309999999998</v>
      </c>
      <c r="O1" t="s">
        <v>561</v>
      </c>
      <c r="P1">
        <v>1</v>
      </c>
      <c r="Q1" s="27">
        <f>N1</f>
        <v>9156.2309999999998</v>
      </c>
      <c r="R1" t="s">
        <v>561</v>
      </c>
      <c r="S1" s="54">
        <f>Q1*0.1</f>
        <v>915.62310000000002</v>
      </c>
      <c r="T1" t="s">
        <v>561</v>
      </c>
    </row>
    <row r="2" spans="1:20" x14ac:dyDescent="0.25">
      <c r="A2" s="5" t="s">
        <v>560</v>
      </c>
      <c r="B2" t="s">
        <v>560</v>
      </c>
      <c r="C2">
        <v>1008.8</v>
      </c>
      <c r="D2" s="47">
        <f t="shared" ref="D2:D65" si="0">C2*0.9</f>
        <v>907.92</v>
      </c>
      <c r="E2" t="s">
        <v>561</v>
      </c>
      <c r="F2" s="5"/>
      <c r="I2" s="49"/>
      <c r="L2" s="23">
        <v>9313.85</v>
      </c>
      <c r="N2" s="6">
        <f t="shared" ref="N2:N48" si="1">L2*0.9</f>
        <v>8382.4650000000001</v>
      </c>
      <c r="O2" t="s">
        <v>561</v>
      </c>
      <c r="P2">
        <v>2</v>
      </c>
      <c r="Q2" s="27">
        <f t="shared" ref="Q2:Q48" si="2">N2</f>
        <v>8382.4650000000001</v>
      </c>
      <c r="R2" t="s">
        <v>561</v>
      </c>
      <c r="S2" s="54">
        <f t="shared" ref="S2:S65" si="3">Q2*0.1</f>
        <v>838.24650000000008</v>
      </c>
      <c r="T2" t="s">
        <v>561</v>
      </c>
    </row>
    <row r="3" spans="1:20" x14ac:dyDescent="0.25">
      <c r="A3" s="5" t="s">
        <v>560</v>
      </c>
      <c r="B3" t="s">
        <v>560</v>
      </c>
      <c r="C3">
        <v>962.24</v>
      </c>
      <c r="D3" s="47">
        <f t="shared" si="0"/>
        <v>866.01600000000008</v>
      </c>
      <c r="E3" t="s">
        <v>561</v>
      </c>
      <c r="F3" s="5"/>
      <c r="I3" s="49"/>
      <c r="L3" s="23">
        <v>8883.98</v>
      </c>
      <c r="N3" s="6">
        <f t="shared" si="1"/>
        <v>7995.5819999999994</v>
      </c>
      <c r="O3" t="s">
        <v>561</v>
      </c>
      <c r="P3">
        <v>3</v>
      </c>
      <c r="Q3" s="27">
        <f t="shared" si="2"/>
        <v>7995.5819999999994</v>
      </c>
      <c r="R3" t="s">
        <v>561</v>
      </c>
      <c r="S3" s="54">
        <f t="shared" si="3"/>
        <v>799.55819999999994</v>
      </c>
      <c r="T3" t="s">
        <v>561</v>
      </c>
    </row>
    <row r="4" spans="1:20" x14ac:dyDescent="0.25">
      <c r="A4" s="5" t="s">
        <v>560</v>
      </c>
      <c r="B4" t="s">
        <v>560</v>
      </c>
      <c r="C4">
        <v>931.2</v>
      </c>
      <c r="D4" s="47">
        <f t="shared" si="0"/>
        <v>838.08</v>
      </c>
      <c r="E4" t="s">
        <v>561</v>
      </c>
      <c r="F4" s="5"/>
      <c r="I4" s="49"/>
      <c r="L4" s="23">
        <v>8597.4</v>
      </c>
      <c r="N4" s="6">
        <f t="shared" si="1"/>
        <v>7737.66</v>
      </c>
      <c r="O4" t="s">
        <v>561</v>
      </c>
      <c r="P4">
        <v>4</v>
      </c>
      <c r="Q4" s="27">
        <f t="shared" si="2"/>
        <v>7737.66</v>
      </c>
      <c r="R4" t="s">
        <v>561</v>
      </c>
      <c r="S4" s="54">
        <f t="shared" si="3"/>
        <v>773.76600000000008</v>
      </c>
      <c r="T4" t="s">
        <v>561</v>
      </c>
    </row>
    <row r="5" spans="1:20" x14ac:dyDescent="0.25">
      <c r="A5" s="5" t="s">
        <v>560</v>
      </c>
      <c r="B5" t="s">
        <v>560</v>
      </c>
      <c r="C5">
        <v>900.16</v>
      </c>
      <c r="D5" s="47">
        <f t="shared" si="0"/>
        <v>810.14400000000001</v>
      </c>
      <c r="E5" t="s">
        <v>561</v>
      </c>
      <c r="F5" s="5"/>
      <c r="I5" s="49"/>
      <c r="L5" s="23">
        <v>8310.82</v>
      </c>
      <c r="N5" s="6">
        <f t="shared" si="1"/>
        <v>7479.7380000000003</v>
      </c>
      <c r="O5" t="s">
        <v>561</v>
      </c>
      <c r="P5">
        <v>5</v>
      </c>
      <c r="Q5" s="27">
        <f t="shared" si="2"/>
        <v>7479.7380000000003</v>
      </c>
      <c r="R5" t="s">
        <v>561</v>
      </c>
      <c r="S5" s="54">
        <f t="shared" si="3"/>
        <v>747.9738000000001</v>
      </c>
      <c r="T5" t="s">
        <v>561</v>
      </c>
    </row>
    <row r="6" spans="1:20" x14ac:dyDescent="0.25">
      <c r="A6" s="5" t="s">
        <v>560</v>
      </c>
      <c r="B6" t="s">
        <v>560</v>
      </c>
      <c r="C6">
        <v>900.16</v>
      </c>
      <c r="D6" s="47">
        <f t="shared" si="0"/>
        <v>810.14400000000001</v>
      </c>
      <c r="E6" t="s">
        <v>561</v>
      </c>
      <c r="F6" s="5"/>
      <c r="I6" s="49"/>
      <c r="L6" s="23">
        <v>8310.82</v>
      </c>
      <c r="N6" s="6">
        <f t="shared" si="1"/>
        <v>7479.7380000000003</v>
      </c>
      <c r="O6" t="s">
        <v>561</v>
      </c>
      <c r="P6">
        <v>6</v>
      </c>
      <c r="Q6" s="27">
        <f t="shared" si="2"/>
        <v>7479.7380000000003</v>
      </c>
      <c r="R6" t="s">
        <v>561</v>
      </c>
      <c r="S6" s="54">
        <f t="shared" si="3"/>
        <v>747.9738000000001</v>
      </c>
      <c r="T6" t="s">
        <v>561</v>
      </c>
    </row>
    <row r="7" spans="1:20" x14ac:dyDescent="0.25">
      <c r="A7" s="5" t="s">
        <v>560</v>
      </c>
      <c r="B7" t="s">
        <v>560</v>
      </c>
      <c r="C7">
        <v>931.2</v>
      </c>
      <c r="D7" s="47">
        <f t="shared" si="0"/>
        <v>838.08</v>
      </c>
      <c r="E7" t="s">
        <v>561</v>
      </c>
      <c r="F7" s="5"/>
      <c r="I7" s="49"/>
      <c r="L7" s="23">
        <v>8597.4</v>
      </c>
      <c r="N7" s="6">
        <f t="shared" si="1"/>
        <v>7737.66</v>
      </c>
      <c r="O7" t="s">
        <v>561</v>
      </c>
      <c r="P7">
        <v>7</v>
      </c>
      <c r="Q7" s="27">
        <f t="shared" si="2"/>
        <v>7737.66</v>
      </c>
      <c r="R7" t="s">
        <v>561</v>
      </c>
      <c r="S7" s="54">
        <f t="shared" si="3"/>
        <v>773.76600000000008</v>
      </c>
      <c r="T7" t="s">
        <v>561</v>
      </c>
    </row>
    <row r="8" spans="1:20" x14ac:dyDescent="0.25">
      <c r="A8" s="5" t="s">
        <v>560</v>
      </c>
      <c r="B8" t="s">
        <v>560</v>
      </c>
      <c r="C8">
        <v>993.28</v>
      </c>
      <c r="D8" s="47">
        <f t="shared" si="0"/>
        <v>893.952</v>
      </c>
      <c r="E8" t="s">
        <v>561</v>
      </c>
      <c r="F8" s="5"/>
      <c r="I8" s="49"/>
      <c r="L8" s="23">
        <v>9170.56</v>
      </c>
      <c r="N8" s="6">
        <f t="shared" si="1"/>
        <v>8253.503999999999</v>
      </c>
      <c r="O8" t="s">
        <v>561</v>
      </c>
      <c r="P8">
        <v>8</v>
      </c>
      <c r="Q8" s="27">
        <f t="shared" si="2"/>
        <v>8253.503999999999</v>
      </c>
      <c r="R8" t="s">
        <v>561</v>
      </c>
      <c r="S8" s="54">
        <f t="shared" si="3"/>
        <v>825.35039999999992</v>
      </c>
      <c r="T8" t="s">
        <v>561</v>
      </c>
    </row>
    <row r="9" spans="1:20" x14ac:dyDescent="0.25">
      <c r="A9" s="5" t="s">
        <v>560</v>
      </c>
      <c r="B9" t="s">
        <v>560</v>
      </c>
      <c r="C9">
        <v>1132.96</v>
      </c>
      <c r="D9" s="47">
        <f t="shared" si="0"/>
        <v>1019.6640000000001</v>
      </c>
      <c r="E9" t="s">
        <v>561</v>
      </c>
      <c r="F9" s="5"/>
      <c r="I9" s="49"/>
      <c r="L9" s="23">
        <v>10460.17</v>
      </c>
      <c r="N9" s="6">
        <f t="shared" si="1"/>
        <v>9414.1530000000002</v>
      </c>
      <c r="O9" t="s">
        <v>561</v>
      </c>
      <c r="P9">
        <v>9</v>
      </c>
      <c r="Q9" s="27">
        <f t="shared" si="2"/>
        <v>9414.1530000000002</v>
      </c>
      <c r="R9" t="s">
        <v>561</v>
      </c>
      <c r="S9" s="54">
        <f t="shared" si="3"/>
        <v>941.41530000000012</v>
      </c>
      <c r="T9" t="s">
        <v>561</v>
      </c>
    </row>
    <row r="10" spans="1:20" x14ac:dyDescent="0.25">
      <c r="A10" s="5" t="s">
        <v>560</v>
      </c>
      <c r="B10" t="s">
        <v>560</v>
      </c>
      <c r="C10">
        <v>1241.5999999999999</v>
      </c>
      <c r="D10" s="47">
        <f t="shared" si="0"/>
        <v>1117.44</v>
      </c>
      <c r="E10" t="s">
        <v>561</v>
      </c>
      <c r="F10" s="5"/>
      <c r="G10" t="s">
        <v>560</v>
      </c>
      <c r="I10" s="49"/>
      <c r="L10" s="23">
        <v>11463.2</v>
      </c>
      <c r="N10" s="6">
        <f t="shared" si="1"/>
        <v>10316.880000000001</v>
      </c>
      <c r="O10" t="s">
        <v>561</v>
      </c>
      <c r="P10">
        <v>10</v>
      </c>
      <c r="Q10" s="27">
        <f t="shared" si="2"/>
        <v>10316.880000000001</v>
      </c>
      <c r="R10" t="s">
        <v>561</v>
      </c>
      <c r="S10" s="54">
        <f t="shared" si="3"/>
        <v>1031.6880000000001</v>
      </c>
      <c r="T10" t="s">
        <v>561</v>
      </c>
    </row>
    <row r="11" spans="1:20" x14ac:dyDescent="0.25">
      <c r="A11" s="5" t="s">
        <v>560</v>
      </c>
      <c r="B11" t="s">
        <v>560</v>
      </c>
      <c r="C11">
        <v>1272.6400000000001</v>
      </c>
      <c r="D11" s="47">
        <f t="shared" si="0"/>
        <v>1145.3760000000002</v>
      </c>
      <c r="E11" t="s">
        <v>561</v>
      </c>
      <c r="F11" s="5"/>
      <c r="I11" s="49"/>
      <c r="L11" s="23">
        <v>11749.78</v>
      </c>
      <c r="N11" s="6">
        <f t="shared" si="1"/>
        <v>10574.802000000001</v>
      </c>
      <c r="O11" t="s">
        <v>561</v>
      </c>
      <c r="P11">
        <v>11</v>
      </c>
      <c r="Q11" s="27">
        <f t="shared" si="2"/>
        <v>10574.802000000001</v>
      </c>
      <c r="R11" t="s">
        <v>561</v>
      </c>
      <c r="S11" s="54">
        <f t="shared" si="3"/>
        <v>1057.4802000000002</v>
      </c>
      <c r="T11" t="s">
        <v>561</v>
      </c>
    </row>
    <row r="12" spans="1:20" x14ac:dyDescent="0.25">
      <c r="A12" s="5" t="s">
        <v>560</v>
      </c>
      <c r="B12" t="s">
        <v>560</v>
      </c>
      <c r="C12">
        <v>1288.1600000000001</v>
      </c>
      <c r="D12" s="47">
        <f t="shared" si="0"/>
        <v>1159.3440000000001</v>
      </c>
      <c r="E12" t="s">
        <v>561</v>
      </c>
      <c r="F12" s="5"/>
      <c r="I12" s="49"/>
      <c r="L12" s="23">
        <v>11893.07</v>
      </c>
      <c r="N12" s="6">
        <f t="shared" si="1"/>
        <v>10703.763000000001</v>
      </c>
      <c r="O12" t="s">
        <v>561</v>
      </c>
      <c r="P12">
        <v>12</v>
      </c>
      <c r="Q12" s="27">
        <f t="shared" si="2"/>
        <v>10703.763000000001</v>
      </c>
      <c r="R12" t="s">
        <v>561</v>
      </c>
      <c r="S12" s="54">
        <f t="shared" si="3"/>
        <v>1070.3763000000001</v>
      </c>
      <c r="T12" t="s">
        <v>561</v>
      </c>
    </row>
    <row r="13" spans="1:20" x14ac:dyDescent="0.25">
      <c r="A13" s="5" t="s">
        <v>560</v>
      </c>
      <c r="B13" t="s">
        <v>560</v>
      </c>
      <c r="C13">
        <v>1272.6400000000001</v>
      </c>
      <c r="D13" s="47">
        <f t="shared" si="0"/>
        <v>1145.3760000000002</v>
      </c>
      <c r="E13" t="s">
        <v>561</v>
      </c>
      <c r="F13" s="5"/>
      <c r="I13" s="49"/>
      <c r="L13" s="23">
        <v>11749.78</v>
      </c>
      <c r="N13" s="6">
        <f t="shared" si="1"/>
        <v>10574.802000000001</v>
      </c>
      <c r="O13" t="s">
        <v>561</v>
      </c>
      <c r="P13">
        <v>13</v>
      </c>
      <c r="Q13" s="27">
        <f t="shared" si="2"/>
        <v>10574.802000000001</v>
      </c>
      <c r="R13" t="s">
        <v>561</v>
      </c>
      <c r="S13" s="54">
        <f t="shared" si="3"/>
        <v>1057.4802000000002</v>
      </c>
      <c r="T13" t="s">
        <v>561</v>
      </c>
    </row>
    <row r="14" spans="1:20" x14ac:dyDescent="0.25">
      <c r="A14" s="5" t="s">
        <v>560</v>
      </c>
      <c r="B14" t="s">
        <v>560</v>
      </c>
      <c r="C14">
        <v>1241.5999999999999</v>
      </c>
      <c r="D14" s="47">
        <f t="shared" si="0"/>
        <v>1117.44</v>
      </c>
      <c r="E14" t="s">
        <v>561</v>
      </c>
      <c r="F14" s="5"/>
      <c r="I14" s="49"/>
      <c r="L14" s="23">
        <v>11463.2</v>
      </c>
      <c r="N14" s="6">
        <f t="shared" si="1"/>
        <v>10316.880000000001</v>
      </c>
      <c r="O14" t="s">
        <v>561</v>
      </c>
      <c r="P14">
        <v>14</v>
      </c>
      <c r="Q14" s="27">
        <f t="shared" si="2"/>
        <v>10316.880000000001</v>
      </c>
      <c r="R14" t="s">
        <v>561</v>
      </c>
      <c r="S14" s="54">
        <f t="shared" si="3"/>
        <v>1031.6880000000001</v>
      </c>
      <c r="T14" t="s">
        <v>561</v>
      </c>
    </row>
    <row r="15" spans="1:20" x14ac:dyDescent="0.25">
      <c r="A15" s="5" t="s">
        <v>560</v>
      </c>
      <c r="B15" t="s">
        <v>560</v>
      </c>
      <c r="C15">
        <v>1226.08</v>
      </c>
      <c r="D15" s="47">
        <f t="shared" si="0"/>
        <v>1103.472</v>
      </c>
      <c r="E15" t="s">
        <v>561</v>
      </c>
      <c r="F15" s="5"/>
      <c r="I15" s="49"/>
      <c r="L15" s="23">
        <v>11319.91</v>
      </c>
      <c r="N15" s="6">
        <f t="shared" si="1"/>
        <v>10187.919</v>
      </c>
      <c r="O15" t="s">
        <v>561</v>
      </c>
      <c r="P15">
        <v>15</v>
      </c>
      <c r="Q15" s="27">
        <f t="shared" si="2"/>
        <v>10187.919</v>
      </c>
      <c r="R15" t="s">
        <v>561</v>
      </c>
      <c r="S15" s="54">
        <f t="shared" si="3"/>
        <v>1018.7919000000001</v>
      </c>
      <c r="T15" t="s">
        <v>561</v>
      </c>
    </row>
    <row r="16" spans="1:20" x14ac:dyDescent="0.25">
      <c r="A16" s="5" t="s">
        <v>560</v>
      </c>
      <c r="B16" t="s">
        <v>560</v>
      </c>
      <c r="C16">
        <v>1226.08</v>
      </c>
      <c r="D16" s="47">
        <f t="shared" si="0"/>
        <v>1103.472</v>
      </c>
      <c r="E16" t="s">
        <v>561</v>
      </c>
      <c r="F16" s="5"/>
      <c r="I16" s="49"/>
      <c r="L16" s="23">
        <v>11319.91</v>
      </c>
      <c r="N16" s="6">
        <f t="shared" si="1"/>
        <v>10187.919</v>
      </c>
      <c r="O16" t="s">
        <v>561</v>
      </c>
      <c r="P16">
        <v>16</v>
      </c>
      <c r="Q16" s="27">
        <f t="shared" si="2"/>
        <v>10187.919</v>
      </c>
      <c r="R16" t="s">
        <v>561</v>
      </c>
      <c r="S16" s="54">
        <f t="shared" si="3"/>
        <v>1018.7919000000001</v>
      </c>
      <c r="T16" t="s">
        <v>561</v>
      </c>
    </row>
    <row r="17" spans="1:20" x14ac:dyDescent="0.25">
      <c r="A17" s="5" t="s">
        <v>560</v>
      </c>
      <c r="B17" t="s">
        <v>560</v>
      </c>
      <c r="C17">
        <v>1288.1600000000001</v>
      </c>
      <c r="D17" s="47">
        <f t="shared" si="0"/>
        <v>1159.3440000000001</v>
      </c>
      <c r="E17" t="s">
        <v>561</v>
      </c>
      <c r="F17" s="5"/>
      <c r="I17" s="49"/>
      <c r="L17" s="23">
        <v>11893.07</v>
      </c>
      <c r="N17" s="6">
        <f t="shared" si="1"/>
        <v>10703.763000000001</v>
      </c>
      <c r="O17" t="s">
        <v>561</v>
      </c>
      <c r="P17">
        <v>17</v>
      </c>
      <c r="Q17" s="27">
        <f t="shared" si="2"/>
        <v>10703.763000000001</v>
      </c>
      <c r="R17" t="s">
        <v>561</v>
      </c>
      <c r="S17" s="54">
        <f t="shared" si="3"/>
        <v>1070.3763000000001</v>
      </c>
      <c r="T17" t="s">
        <v>561</v>
      </c>
    </row>
    <row r="18" spans="1:20" x14ac:dyDescent="0.25">
      <c r="A18" s="5" t="s">
        <v>560</v>
      </c>
      <c r="B18" t="s">
        <v>560</v>
      </c>
      <c r="C18">
        <v>1412.32</v>
      </c>
      <c r="D18" s="47">
        <f t="shared" si="0"/>
        <v>1271.088</v>
      </c>
      <c r="E18" t="s">
        <v>561</v>
      </c>
      <c r="F18" s="5"/>
      <c r="I18" s="49"/>
      <c r="L18" s="23">
        <v>13039.39</v>
      </c>
      <c r="N18" s="6">
        <f t="shared" si="1"/>
        <v>11735.450999999999</v>
      </c>
      <c r="O18" t="s">
        <v>561</v>
      </c>
      <c r="P18">
        <v>18</v>
      </c>
      <c r="Q18" s="27">
        <f t="shared" si="2"/>
        <v>11735.450999999999</v>
      </c>
      <c r="R18" t="s">
        <v>561</v>
      </c>
      <c r="S18" s="54">
        <f t="shared" si="3"/>
        <v>1173.5451</v>
      </c>
      <c r="T18" t="s">
        <v>561</v>
      </c>
    </row>
    <row r="19" spans="1:20" x14ac:dyDescent="0.25">
      <c r="A19" s="5" t="s">
        <v>560</v>
      </c>
      <c r="B19" t="s">
        <v>560</v>
      </c>
      <c r="C19">
        <v>1396.8</v>
      </c>
      <c r="D19" s="47">
        <f t="shared" si="0"/>
        <v>1257.1199999999999</v>
      </c>
      <c r="E19" t="s">
        <v>561</v>
      </c>
      <c r="F19" s="5"/>
      <c r="I19" s="49"/>
      <c r="L19" s="23">
        <v>12896.1</v>
      </c>
      <c r="N19" s="6">
        <f t="shared" si="1"/>
        <v>11606.49</v>
      </c>
      <c r="O19" t="s">
        <v>561</v>
      </c>
      <c r="P19">
        <v>19</v>
      </c>
      <c r="Q19" s="27">
        <f t="shared" si="2"/>
        <v>11606.49</v>
      </c>
      <c r="R19" t="s">
        <v>561</v>
      </c>
      <c r="S19" s="54">
        <f t="shared" si="3"/>
        <v>1160.6490000000001</v>
      </c>
      <c r="T19" t="s">
        <v>561</v>
      </c>
    </row>
    <row r="20" spans="1:20" x14ac:dyDescent="0.25">
      <c r="A20" s="5" t="s">
        <v>560</v>
      </c>
      <c r="B20" t="s">
        <v>560</v>
      </c>
      <c r="C20">
        <v>1365.76</v>
      </c>
      <c r="D20" s="47">
        <f t="shared" si="0"/>
        <v>1229.184</v>
      </c>
      <c r="E20" t="s">
        <v>561</v>
      </c>
      <c r="F20" s="5"/>
      <c r="I20" s="49"/>
      <c r="L20" s="23">
        <v>12609.52</v>
      </c>
      <c r="N20" s="6">
        <f t="shared" si="1"/>
        <v>11348.568000000001</v>
      </c>
      <c r="O20" t="s">
        <v>561</v>
      </c>
      <c r="P20">
        <v>20</v>
      </c>
      <c r="Q20" s="27">
        <f t="shared" si="2"/>
        <v>11348.568000000001</v>
      </c>
      <c r="R20" t="s">
        <v>561</v>
      </c>
      <c r="S20" s="54">
        <f t="shared" si="3"/>
        <v>1134.8568000000002</v>
      </c>
      <c r="T20" t="s">
        <v>561</v>
      </c>
    </row>
    <row r="21" spans="1:20" x14ac:dyDescent="0.25">
      <c r="A21" s="5" t="s">
        <v>560</v>
      </c>
      <c r="B21" t="s">
        <v>560</v>
      </c>
      <c r="C21">
        <v>1319.2</v>
      </c>
      <c r="D21" s="47">
        <f t="shared" si="0"/>
        <v>1187.28</v>
      </c>
      <c r="E21" t="s">
        <v>561</v>
      </c>
      <c r="F21" s="5"/>
      <c r="I21" s="49"/>
      <c r="L21" s="23">
        <v>12179.65</v>
      </c>
      <c r="N21" s="6">
        <f t="shared" si="1"/>
        <v>10961.684999999999</v>
      </c>
      <c r="O21" t="s">
        <v>561</v>
      </c>
      <c r="P21">
        <v>21</v>
      </c>
      <c r="Q21" s="27">
        <f t="shared" si="2"/>
        <v>10961.684999999999</v>
      </c>
      <c r="R21" t="s">
        <v>561</v>
      </c>
      <c r="S21" s="54">
        <f t="shared" si="3"/>
        <v>1096.1685</v>
      </c>
      <c r="T21" t="s">
        <v>561</v>
      </c>
    </row>
    <row r="22" spans="1:20" x14ac:dyDescent="0.25">
      <c r="A22" s="5" t="s">
        <v>560</v>
      </c>
      <c r="B22" t="s">
        <v>560</v>
      </c>
      <c r="C22">
        <v>1303.68</v>
      </c>
      <c r="D22" s="47">
        <f t="shared" si="0"/>
        <v>1173.3120000000001</v>
      </c>
      <c r="E22" t="s">
        <v>561</v>
      </c>
      <c r="F22" s="5"/>
      <c r="I22" s="49"/>
      <c r="L22" s="23">
        <v>12036.36</v>
      </c>
      <c r="N22" s="6">
        <f t="shared" si="1"/>
        <v>10832.724</v>
      </c>
      <c r="O22" t="s">
        <v>561</v>
      </c>
      <c r="P22">
        <v>22</v>
      </c>
      <c r="Q22" s="27">
        <f t="shared" si="2"/>
        <v>10832.724</v>
      </c>
      <c r="R22" t="s">
        <v>561</v>
      </c>
      <c r="S22" s="54">
        <f t="shared" si="3"/>
        <v>1083.2724000000001</v>
      </c>
      <c r="T22" t="s">
        <v>561</v>
      </c>
    </row>
    <row r="23" spans="1:20" x14ac:dyDescent="0.25">
      <c r="A23" s="5" t="s">
        <v>560</v>
      </c>
      <c r="B23" t="s">
        <v>560</v>
      </c>
      <c r="C23">
        <v>1226.08</v>
      </c>
      <c r="D23" s="47">
        <f t="shared" si="0"/>
        <v>1103.472</v>
      </c>
      <c r="E23" t="s">
        <v>561</v>
      </c>
      <c r="F23" s="5"/>
      <c r="I23" s="49"/>
      <c r="L23" s="23">
        <v>11319.91</v>
      </c>
      <c r="N23" s="6">
        <f t="shared" si="1"/>
        <v>10187.919</v>
      </c>
      <c r="O23" t="s">
        <v>561</v>
      </c>
      <c r="P23">
        <v>23</v>
      </c>
      <c r="Q23" s="27">
        <f t="shared" si="2"/>
        <v>10187.919</v>
      </c>
      <c r="R23" t="s">
        <v>561</v>
      </c>
      <c r="S23" s="54">
        <f t="shared" si="3"/>
        <v>1018.7919000000001</v>
      </c>
      <c r="T23" t="s">
        <v>561</v>
      </c>
    </row>
    <row r="24" spans="1:20" x14ac:dyDescent="0.25">
      <c r="A24" s="5" t="s">
        <v>560</v>
      </c>
      <c r="B24" t="s">
        <v>560</v>
      </c>
      <c r="C24">
        <v>1148.48</v>
      </c>
      <c r="D24" s="47">
        <f t="shared" si="0"/>
        <v>1033.6320000000001</v>
      </c>
      <c r="E24" t="s">
        <v>561</v>
      </c>
      <c r="F24" s="5" t="s">
        <v>560</v>
      </c>
      <c r="I24" s="49"/>
      <c r="L24" s="23">
        <v>10603.46</v>
      </c>
      <c r="N24" s="6">
        <f t="shared" si="1"/>
        <v>9543.1139999999996</v>
      </c>
      <c r="O24" t="s">
        <v>561</v>
      </c>
      <c r="P24">
        <v>24</v>
      </c>
      <c r="Q24" s="27">
        <f t="shared" si="2"/>
        <v>9543.1139999999996</v>
      </c>
      <c r="R24" t="s">
        <v>561</v>
      </c>
      <c r="S24" s="54">
        <f t="shared" si="3"/>
        <v>954.31140000000005</v>
      </c>
      <c r="T24" t="s">
        <v>561</v>
      </c>
    </row>
    <row r="25" spans="1:20" x14ac:dyDescent="0.25">
      <c r="A25" s="5" t="s">
        <v>560</v>
      </c>
      <c r="B25" t="s">
        <v>560</v>
      </c>
      <c r="C25">
        <v>1101.92</v>
      </c>
      <c r="D25" s="47">
        <f t="shared" si="0"/>
        <v>991.72800000000007</v>
      </c>
      <c r="E25" t="s">
        <v>561</v>
      </c>
      <c r="F25" s="5"/>
      <c r="I25" s="49"/>
      <c r="L25" s="23">
        <v>10173.59</v>
      </c>
      <c r="N25" s="6">
        <f t="shared" si="1"/>
        <v>9156.2309999999998</v>
      </c>
      <c r="O25" t="s">
        <v>561</v>
      </c>
      <c r="P25">
        <v>1</v>
      </c>
      <c r="Q25" s="51">
        <f t="shared" si="2"/>
        <v>9156.2309999999998</v>
      </c>
      <c r="R25" t="s">
        <v>561</v>
      </c>
      <c r="S25" s="54">
        <f t="shared" si="3"/>
        <v>915.62310000000002</v>
      </c>
      <c r="T25" t="s">
        <v>561</v>
      </c>
    </row>
    <row r="26" spans="1:20" x14ac:dyDescent="0.25">
      <c r="A26" s="5" t="s">
        <v>560</v>
      </c>
      <c r="B26" t="s">
        <v>560</v>
      </c>
      <c r="C26">
        <v>1008.8</v>
      </c>
      <c r="D26" s="47">
        <f t="shared" si="0"/>
        <v>907.92</v>
      </c>
      <c r="E26" t="s">
        <v>561</v>
      </c>
      <c r="F26" s="5"/>
      <c r="I26" s="49"/>
      <c r="L26" s="23">
        <v>9313.85</v>
      </c>
      <c r="N26" s="6">
        <f t="shared" si="1"/>
        <v>8382.4650000000001</v>
      </c>
      <c r="O26" t="s">
        <v>561</v>
      </c>
      <c r="P26">
        <v>2</v>
      </c>
      <c r="Q26" s="51">
        <f t="shared" si="2"/>
        <v>8382.4650000000001</v>
      </c>
      <c r="R26" t="s">
        <v>561</v>
      </c>
      <c r="S26" s="54">
        <f t="shared" si="3"/>
        <v>838.24650000000008</v>
      </c>
      <c r="T26" t="s">
        <v>561</v>
      </c>
    </row>
    <row r="27" spans="1:20" x14ac:dyDescent="0.25">
      <c r="A27" s="5" t="s">
        <v>560</v>
      </c>
      <c r="B27" t="s">
        <v>560</v>
      </c>
      <c r="C27">
        <v>962.24</v>
      </c>
      <c r="D27" s="47">
        <f t="shared" si="0"/>
        <v>866.01600000000008</v>
      </c>
      <c r="E27" t="s">
        <v>561</v>
      </c>
      <c r="F27" s="5"/>
      <c r="I27" s="49"/>
      <c r="L27" s="23">
        <v>8883.98</v>
      </c>
      <c r="N27" s="6">
        <f t="shared" si="1"/>
        <v>7995.5819999999994</v>
      </c>
      <c r="O27" t="s">
        <v>561</v>
      </c>
      <c r="P27">
        <v>3</v>
      </c>
      <c r="Q27" s="51">
        <f t="shared" si="2"/>
        <v>7995.5819999999994</v>
      </c>
      <c r="R27" t="s">
        <v>561</v>
      </c>
      <c r="S27" s="54">
        <f t="shared" si="3"/>
        <v>799.55819999999994</v>
      </c>
      <c r="T27" t="s">
        <v>561</v>
      </c>
    </row>
    <row r="28" spans="1:20" x14ac:dyDescent="0.25">
      <c r="A28" s="5" t="s">
        <v>560</v>
      </c>
      <c r="B28" t="s">
        <v>560</v>
      </c>
      <c r="C28">
        <v>931.2</v>
      </c>
      <c r="D28" s="47">
        <f t="shared" si="0"/>
        <v>838.08</v>
      </c>
      <c r="E28" t="s">
        <v>561</v>
      </c>
      <c r="F28" s="5"/>
      <c r="I28" s="49"/>
      <c r="L28" s="23">
        <v>8597.4</v>
      </c>
      <c r="N28" s="6">
        <f t="shared" si="1"/>
        <v>7737.66</v>
      </c>
      <c r="O28" t="s">
        <v>561</v>
      </c>
      <c r="P28">
        <v>4</v>
      </c>
      <c r="Q28" s="51">
        <f t="shared" si="2"/>
        <v>7737.66</v>
      </c>
      <c r="R28" t="s">
        <v>561</v>
      </c>
      <c r="S28" s="54">
        <f t="shared" si="3"/>
        <v>773.76600000000008</v>
      </c>
      <c r="T28" t="s">
        <v>561</v>
      </c>
    </row>
    <row r="29" spans="1:20" x14ac:dyDescent="0.25">
      <c r="A29" s="5" t="s">
        <v>560</v>
      </c>
      <c r="B29" t="s">
        <v>560</v>
      </c>
      <c r="C29">
        <v>900.16</v>
      </c>
      <c r="D29" s="47">
        <f t="shared" si="0"/>
        <v>810.14400000000001</v>
      </c>
      <c r="E29" t="s">
        <v>561</v>
      </c>
      <c r="F29" s="5"/>
      <c r="I29" s="49"/>
      <c r="L29" s="23">
        <v>8310.82</v>
      </c>
      <c r="N29" s="6">
        <f t="shared" si="1"/>
        <v>7479.7380000000003</v>
      </c>
      <c r="O29" t="s">
        <v>561</v>
      </c>
      <c r="P29">
        <v>5</v>
      </c>
      <c r="Q29" s="51">
        <f t="shared" si="2"/>
        <v>7479.7380000000003</v>
      </c>
      <c r="R29" t="s">
        <v>561</v>
      </c>
      <c r="S29" s="54">
        <f t="shared" si="3"/>
        <v>747.9738000000001</v>
      </c>
      <c r="T29" t="s">
        <v>561</v>
      </c>
    </row>
    <row r="30" spans="1:20" x14ac:dyDescent="0.25">
      <c r="A30" s="5" t="s">
        <v>560</v>
      </c>
      <c r="B30" t="s">
        <v>560</v>
      </c>
      <c r="C30">
        <v>900.16</v>
      </c>
      <c r="D30" s="47">
        <f t="shared" si="0"/>
        <v>810.14400000000001</v>
      </c>
      <c r="E30" t="s">
        <v>561</v>
      </c>
      <c r="F30" s="5"/>
      <c r="I30" s="49"/>
      <c r="L30" s="23">
        <v>8310.82</v>
      </c>
      <c r="N30" s="6">
        <f t="shared" si="1"/>
        <v>7479.7380000000003</v>
      </c>
      <c r="O30" t="s">
        <v>561</v>
      </c>
      <c r="P30">
        <v>6</v>
      </c>
      <c r="Q30" s="51">
        <f t="shared" si="2"/>
        <v>7479.7380000000003</v>
      </c>
      <c r="R30" t="s">
        <v>561</v>
      </c>
      <c r="S30" s="54">
        <f t="shared" si="3"/>
        <v>747.9738000000001</v>
      </c>
      <c r="T30" t="s">
        <v>561</v>
      </c>
    </row>
    <row r="31" spans="1:20" x14ac:dyDescent="0.25">
      <c r="A31" s="5" t="s">
        <v>560</v>
      </c>
      <c r="B31" t="s">
        <v>560</v>
      </c>
      <c r="C31">
        <v>931.2</v>
      </c>
      <c r="D31" s="47">
        <f t="shared" si="0"/>
        <v>838.08</v>
      </c>
      <c r="E31" t="s">
        <v>561</v>
      </c>
      <c r="F31" s="5"/>
      <c r="I31" s="49"/>
      <c r="L31" s="23">
        <v>8597.4</v>
      </c>
      <c r="N31" s="6">
        <f t="shared" si="1"/>
        <v>7737.66</v>
      </c>
      <c r="O31" t="s">
        <v>561</v>
      </c>
      <c r="P31">
        <v>7</v>
      </c>
      <c r="Q31" s="51">
        <f t="shared" si="2"/>
        <v>7737.66</v>
      </c>
      <c r="R31" t="s">
        <v>561</v>
      </c>
      <c r="S31" s="54">
        <f t="shared" si="3"/>
        <v>773.76600000000008</v>
      </c>
      <c r="T31" t="s">
        <v>561</v>
      </c>
    </row>
    <row r="32" spans="1:20" x14ac:dyDescent="0.25">
      <c r="A32" s="5" t="s">
        <v>560</v>
      </c>
      <c r="B32" t="s">
        <v>560</v>
      </c>
      <c r="C32">
        <v>993.28</v>
      </c>
      <c r="D32" s="47">
        <f t="shared" si="0"/>
        <v>893.952</v>
      </c>
      <c r="E32" t="s">
        <v>561</v>
      </c>
      <c r="F32" s="5"/>
      <c r="I32" s="49"/>
      <c r="L32" s="23">
        <v>9170.56</v>
      </c>
      <c r="N32" s="6">
        <f t="shared" si="1"/>
        <v>8253.503999999999</v>
      </c>
      <c r="O32" t="s">
        <v>561</v>
      </c>
      <c r="P32">
        <v>8</v>
      </c>
      <c r="Q32" s="51">
        <f t="shared" si="2"/>
        <v>8253.503999999999</v>
      </c>
      <c r="R32" t="s">
        <v>561</v>
      </c>
      <c r="S32" s="54">
        <f t="shared" si="3"/>
        <v>825.35039999999992</v>
      </c>
      <c r="T32" t="s">
        <v>561</v>
      </c>
    </row>
    <row r="33" spans="1:20" x14ac:dyDescent="0.25">
      <c r="A33" s="5" t="s">
        <v>560</v>
      </c>
      <c r="B33" t="s">
        <v>560</v>
      </c>
      <c r="C33">
        <v>1132.96</v>
      </c>
      <c r="D33" s="47">
        <f t="shared" si="0"/>
        <v>1019.6640000000001</v>
      </c>
      <c r="E33" t="s">
        <v>561</v>
      </c>
      <c r="F33" s="5"/>
      <c r="I33" s="49"/>
      <c r="L33" s="23">
        <v>10460.17</v>
      </c>
      <c r="N33" s="6">
        <f t="shared" si="1"/>
        <v>9414.1530000000002</v>
      </c>
      <c r="O33" t="s">
        <v>561</v>
      </c>
      <c r="P33">
        <v>9</v>
      </c>
      <c r="Q33" s="51">
        <f t="shared" si="2"/>
        <v>9414.1530000000002</v>
      </c>
      <c r="R33" t="s">
        <v>561</v>
      </c>
      <c r="S33" s="54">
        <f t="shared" si="3"/>
        <v>941.41530000000012</v>
      </c>
      <c r="T33" t="s">
        <v>561</v>
      </c>
    </row>
    <row r="34" spans="1:20" x14ac:dyDescent="0.25">
      <c r="A34" s="5" t="s">
        <v>560</v>
      </c>
      <c r="B34" t="s">
        <v>560</v>
      </c>
      <c r="C34">
        <v>1241.5999999999999</v>
      </c>
      <c r="D34" s="47">
        <f t="shared" si="0"/>
        <v>1117.44</v>
      </c>
      <c r="E34" t="s">
        <v>561</v>
      </c>
      <c r="F34" s="5"/>
      <c r="G34" t="s">
        <v>560</v>
      </c>
      <c r="I34" s="49"/>
      <c r="L34" s="23">
        <v>11463.2</v>
      </c>
      <c r="N34" s="6">
        <f t="shared" si="1"/>
        <v>10316.880000000001</v>
      </c>
      <c r="O34" t="s">
        <v>561</v>
      </c>
      <c r="P34">
        <v>10</v>
      </c>
      <c r="Q34" s="51">
        <f t="shared" si="2"/>
        <v>10316.880000000001</v>
      </c>
      <c r="R34" t="s">
        <v>561</v>
      </c>
      <c r="S34" s="54">
        <f t="shared" si="3"/>
        <v>1031.6880000000001</v>
      </c>
      <c r="T34" t="s">
        <v>561</v>
      </c>
    </row>
    <row r="35" spans="1:20" x14ac:dyDescent="0.25">
      <c r="A35" s="5" t="s">
        <v>560</v>
      </c>
      <c r="B35" t="s">
        <v>560</v>
      </c>
      <c r="C35">
        <v>1272.6400000000001</v>
      </c>
      <c r="D35" s="47">
        <f t="shared" si="0"/>
        <v>1145.3760000000002</v>
      </c>
      <c r="E35" t="s">
        <v>561</v>
      </c>
      <c r="F35" s="5"/>
      <c r="I35" s="49"/>
      <c r="L35" s="23">
        <v>11749.78</v>
      </c>
      <c r="N35" s="6">
        <f t="shared" si="1"/>
        <v>10574.802000000001</v>
      </c>
      <c r="O35" t="s">
        <v>561</v>
      </c>
      <c r="P35">
        <v>11</v>
      </c>
      <c r="Q35" s="51">
        <f t="shared" si="2"/>
        <v>10574.802000000001</v>
      </c>
      <c r="R35" t="s">
        <v>561</v>
      </c>
      <c r="S35" s="54">
        <f t="shared" si="3"/>
        <v>1057.4802000000002</v>
      </c>
      <c r="T35" t="s">
        <v>561</v>
      </c>
    </row>
    <row r="36" spans="1:20" x14ac:dyDescent="0.25">
      <c r="A36" s="5" t="s">
        <v>560</v>
      </c>
      <c r="B36" t="s">
        <v>560</v>
      </c>
      <c r="C36">
        <v>1288.1600000000001</v>
      </c>
      <c r="D36" s="47">
        <f t="shared" si="0"/>
        <v>1159.3440000000001</v>
      </c>
      <c r="E36" t="s">
        <v>561</v>
      </c>
      <c r="F36" s="5"/>
      <c r="I36" s="49"/>
      <c r="L36" s="23">
        <v>11893.07</v>
      </c>
      <c r="N36" s="6">
        <f t="shared" si="1"/>
        <v>10703.763000000001</v>
      </c>
      <c r="O36" t="s">
        <v>561</v>
      </c>
      <c r="P36">
        <v>12</v>
      </c>
      <c r="Q36" s="51">
        <f t="shared" si="2"/>
        <v>10703.763000000001</v>
      </c>
      <c r="R36" t="s">
        <v>561</v>
      </c>
      <c r="S36" s="54">
        <f t="shared" si="3"/>
        <v>1070.3763000000001</v>
      </c>
      <c r="T36" t="s">
        <v>561</v>
      </c>
    </row>
    <row r="37" spans="1:20" x14ac:dyDescent="0.25">
      <c r="A37" s="5" t="s">
        <v>560</v>
      </c>
      <c r="B37" t="s">
        <v>560</v>
      </c>
      <c r="C37">
        <v>1272.6400000000001</v>
      </c>
      <c r="D37" s="47">
        <f t="shared" si="0"/>
        <v>1145.3760000000002</v>
      </c>
      <c r="E37" t="s">
        <v>561</v>
      </c>
      <c r="F37" s="5"/>
      <c r="I37" s="49"/>
      <c r="L37" s="23">
        <v>11749.78</v>
      </c>
      <c r="N37" s="6">
        <f t="shared" si="1"/>
        <v>10574.802000000001</v>
      </c>
      <c r="O37" t="s">
        <v>561</v>
      </c>
      <c r="P37">
        <v>13</v>
      </c>
      <c r="Q37" s="51">
        <f t="shared" si="2"/>
        <v>10574.802000000001</v>
      </c>
      <c r="R37" t="s">
        <v>561</v>
      </c>
      <c r="S37" s="54">
        <f t="shared" si="3"/>
        <v>1057.4802000000002</v>
      </c>
      <c r="T37" t="s">
        <v>561</v>
      </c>
    </row>
    <row r="38" spans="1:20" x14ac:dyDescent="0.25">
      <c r="A38" s="5" t="s">
        <v>560</v>
      </c>
      <c r="B38" t="s">
        <v>560</v>
      </c>
      <c r="C38">
        <v>1241.5999999999999</v>
      </c>
      <c r="D38" s="47">
        <f t="shared" si="0"/>
        <v>1117.44</v>
      </c>
      <c r="E38" t="s">
        <v>561</v>
      </c>
      <c r="F38" s="5"/>
      <c r="I38" s="49"/>
      <c r="L38" s="23">
        <v>11463.2</v>
      </c>
      <c r="N38" s="6">
        <f t="shared" si="1"/>
        <v>10316.880000000001</v>
      </c>
      <c r="O38" t="s">
        <v>561</v>
      </c>
      <c r="P38">
        <v>14</v>
      </c>
      <c r="Q38" s="51">
        <f t="shared" si="2"/>
        <v>10316.880000000001</v>
      </c>
      <c r="R38" t="s">
        <v>561</v>
      </c>
      <c r="S38" s="54">
        <f t="shared" si="3"/>
        <v>1031.6880000000001</v>
      </c>
      <c r="T38" t="s">
        <v>561</v>
      </c>
    </row>
    <row r="39" spans="1:20" x14ac:dyDescent="0.25">
      <c r="A39" s="5" t="s">
        <v>560</v>
      </c>
      <c r="B39" t="s">
        <v>560</v>
      </c>
      <c r="C39">
        <v>1226.08</v>
      </c>
      <c r="D39" s="47">
        <f t="shared" si="0"/>
        <v>1103.472</v>
      </c>
      <c r="E39" t="s">
        <v>561</v>
      </c>
      <c r="F39" s="5"/>
      <c r="I39" s="49"/>
      <c r="L39" s="23">
        <v>11319.91</v>
      </c>
      <c r="N39" s="6">
        <f t="shared" si="1"/>
        <v>10187.919</v>
      </c>
      <c r="O39" t="s">
        <v>561</v>
      </c>
      <c r="P39">
        <v>15</v>
      </c>
      <c r="Q39" s="51">
        <f t="shared" si="2"/>
        <v>10187.919</v>
      </c>
      <c r="R39" t="s">
        <v>561</v>
      </c>
      <c r="S39" s="54">
        <f t="shared" si="3"/>
        <v>1018.7919000000001</v>
      </c>
      <c r="T39" t="s">
        <v>561</v>
      </c>
    </row>
    <row r="40" spans="1:20" x14ac:dyDescent="0.25">
      <c r="A40" s="5" t="s">
        <v>560</v>
      </c>
      <c r="B40" t="s">
        <v>560</v>
      </c>
      <c r="C40">
        <v>1226.08</v>
      </c>
      <c r="D40" s="47">
        <f t="shared" si="0"/>
        <v>1103.472</v>
      </c>
      <c r="E40" t="s">
        <v>561</v>
      </c>
      <c r="F40" s="5"/>
      <c r="I40" s="49"/>
      <c r="L40" s="23">
        <v>11319.91</v>
      </c>
      <c r="N40" s="6">
        <f t="shared" si="1"/>
        <v>10187.919</v>
      </c>
      <c r="O40" t="s">
        <v>561</v>
      </c>
      <c r="P40">
        <v>16</v>
      </c>
      <c r="Q40" s="51">
        <f t="shared" si="2"/>
        <v>10187.919</v>
      </c>
      <c r="R40" t="s">
        <v>561</v>
      </c>
      <c r="S40" s="54">
        <f t="shared" si="3"/>
        <v>1018.7919000000001</v>
      </c>
      <c r="T40" t="s">
        <v>561</v>
      </c>
    </row>
    <row r="41" spans="1:20" x14ac:dyDescent="0.25">
      <c r="A41" s="5" t="s">
        <v>560</v>
      </c>
      <c r="B41" t="s">
        <v>560</v>
      </c>
      <c r="C41">
        <v>1288.1600000000001</v>
      </c>
      <c r="D41" s="47">
        <f t="shared" si="0"/>
        <v>1159.3440000000001</v>
      </c>
      <c r="E41" t="s">
        <v>561</v>
      </c>
      <c r="F41" s="5"/>
      <c r="I41" s="49"/>
      <c r="L41" s="23">
        <v>11893.07</v>
      </c>
      <c r="N41" s="6">
        <f t="shared" si="1"/>
        <v>10703.763000000001</v>
      </c>
      <c r="O41" t="s">
        <v>561</v>
      </c>
      <c r="P41">
        <v>17</v>
      </c>
      <c r="Q41" s="51">
        <f t="shared" si="2"/>
        <v>10703.763000000001</v>
      </c>
      <c r="R41" t="s">
        <v>561</v>
      </c>
      <c r="S41" s="54">
        <f t="shared" si="3"/>
        <v>1070.3763000000001</v>
      </c>
      <c r="T41" t="s">
        <v>561</v>
      </c>
    </row>
    <row r="42" spans="1:20" x14ac:dyDescent="0.25">
      <c r="A42" s="5" t="s">
        <v>560</v>
      </c>
      <c r="B42" t="s">
        <v>560</v>
      </c>
      <c r="C42">
        <v>1412.32</v>
      </c>
      <c r="D42" s="47">
        <f t="shared" si="0"/>
        <v>1271.088</v>
      </c>
      <c r="E42" t="s">
        <v>561</v>
      </c>
      <c r="F42" s="5"/>
      <c r="I42" s="49"/>
      <c r="L42" s="23">
        <v>13039.39</v>
      </c>
      <c r="N42" s="6">
        <f t="shared" si="1"/>
        <v>11735.450999999999</v>
      </c>
      <c r="O42" t="s">
        <v>561</v>
      </c>
      <c r="P42">
        <v>18</v>
      </c>
      <c r="Q42" s="51">
        <f t="shared" si="2"/>
        <v>11735.450999999999</v>
      </c>
      <c r="R42" t="s">
        <v>561</v>
      </c>
      <c r="S42" s="54">
        <f t="shared" si="3"/>
        <v>1173.5451</v>
      </c>
      <c r="T42" t="s">
        <v>561</v>
      </c>
    </row>
    <row r="43" spans="1:20" x14ac:dyDescent="0.25">
      <c r="A43" s="5" t="s">
        <v>560</v>
      </c>
      <c r="B43" t="s">
        <v>560</v>
      </c>
      <c r="C43">
        <v>1396.8</v>
      </c>
      <c r="D43" s="47">
        <f t="shared" si="0"/>
        <v>1257.1199999999999</v>
      </c>
      <c r="E43" t="s">
        <v>561</v>
      </c>
      <c r="F43" s="5"/>
      <c r="I43" s="49"/>
      <c r="L43" s="23">
        <v>12896.1</v>
      </c>
      <c r="N43" s="6">
        <f t="shared" si="1"/>
        <v>11606.49</v>
      </c>
      <c r="O43" t="s">
        <v>561</v>
      </c>
      <c r="P43">
        <v>19</v>
      </c>
      <c r="Q43" s="51">
        <f t="shared" si="2"/>
        <v>11606.49</v>
      </c>
      <c r="R43" t="s">
        <v>561</v>
      </c>
      <c r="S43" s="54">
        <f t="shared" si="3"/>
        <v>1160.6490000000001</v>
      </c>
      <c r="T43" t="s">
        <v>561</v>
      </c>
    </row>
    <row r="44" spans="1:20" x14ac:dyDescent="0.25">
      <c r="A44" s="5" t="s">
        <v>560</v>
      </c>
      <c r="B44" t="s">
        <v>560</v>
      </c>
      <c r="C44">
        <v>1365.76</v>
      </c>
      <c r="D44" s="47">
        <f t="shared" si="0"/>
        <v>1229.184</v>
      </c>
      <c r="E44" t="s">
        <v>561</v>
      </c>
      <c r="F44" s="5"/>
      <c r="I44" s="49"/>
      <c r="L44" s="23">
        <v>12609.52</v>
      </c>
      <c r="N44" s="6">
        <f t="shared" si="1"/>
        <v>11348.568000000001</v>
      </c>
      <c r="O44" t="s">
        <v>561</v>
      </c>
      <c r="P44">
        <v>20</v>
      </c>
      <c r="Q44" s="51">
        <f t="shared" si="2"/>
        <v>11348.568000000001</v>
      </c>
      <c r="R44" t="s">
        <v>561</v>
      </c>
      <c r="S44" s="54">
        <f t="shared" si="3"/>
        <v>1134.8568000000002</v>
      </c>
      <c r="T44" t="s">
        <v>561</v>
      </c>
    </row>
    <row r="45" spans="1:20" x14ac:dyDescent="0.25">
      <c r="A45" s="5" t="s">
        <v>560</v>
      </c>
      <c r="B45" t="s">
        <v>560</v>
      </c>
      <c r="C45">
        <v>1319.2</v>
      </c>
      <c r="D45" s="47">
        <f t="shared" si="0"/>
        <v>1187.28</v>
      </c>
      <c r="E45" t="s">
        <v>561</v>
      </c>
      <c r="F45" s="5"/>
      <c r="I45" s="49"/>
      <c r="L45" s="23">
        <v>12179.65</v>
      </c>
      <c r="N45" s="6">
        <f t="shared" si="1"/>
        <v>10961.684999999999</v>
      </c>
      <c r="O45" t="s">
        <v>561</v>
      </c>
      <c r="P45">
        <v>21</v>
      </c>
      <c r="Q45" s="51">
        <f t="shared" si="2"/>
        <v>10961.684999999999</v>
      </c>
      <c r="R45" t="s">
        <v>561</v>
      </c>
      <c r="S45" s="54">
        <f t="shared" si="3"/>
        <v>1096.1685</v>
      </c>
      <c r="T45" t="s">
        <v>561</v>
      </c>
    </row>
    <row r="46" spans="1:20" x14ac:dyDescent="0.25">
      <c r="A46" s="5" t="s">
        <v>560</v>
      </c>
      <c r="B46" t="s">
        <v>560</v>
      </c>
      <c r="C46">
        <v>1303.68</v>
      </c>
      <c r="D46" s="47">
        <f t="shared" si="0"/>
        <v>1173.3120000000001</v>
      </c>
      <c r="E46" t="s">
        <v>561</v>
      </c>
      <c r="F46" s="5"/>
      <c r="I46" s="49"/>
      <c r="L46" s="23">
        <v>12036.36</v>
      </c>
      <c r="N46" s="6">
        <f t="shared" si="1"/>
        <v>10832.724</v>
      </c>
      <c r="O46" t="s">
        <v>561</v>
      </c>
      <c r="P46">
        <v>22</v>
      </c>
      <c r="Q46" s="51">
        <f t="shared" si="2"/>
        <v>10832.724</v>
      </c>
      <c r="R46" t="s">
        <v>561</v>
      </c>
      <c r="S46" s="54">
        <f t="shared" si="3"/>
        <v>1083.2724000000001</v>
      </c>
      <c r="T46" t="s">
        <v>561</v>
      </c>
    </row>
    <row r="47" spans="1:20" x14ac:dyDescent="0.25">
      <c r="A47" s="5" t="s">
        <v>560</v>
      </c>
      <c r="B47" t="s">
        <v>560</v>
      </c>
      <c r="C47">
        <v>1226.08</v>
      </c>
      <c r="D47" s="47">
        <f t="shared" si="0"/>
        <v>1103.472</v>
      </c>
      <c r="E47" t="s">
        <v>561</v>
      </c>
      <c r="F47" s="5"/>
      <c r="I47" s="49"/>
      <c r="L47" s="23">
        <v>11319.91</v>
      </c>
      <c r="N47" s="6">
        <f t="shared" si="1"/>
        <v>10187.919</v>
      </c>
      <c r="O47" t="s">
        <v>561</v>
      </c>
      <c r="P47">
        <v>23</v>
      </c>
      <c r="Q47" s="51">
        <f t="shared" si="2"/>
        <v>10187.919</v>
      </c>
      <c r="R47" t="s">
        <v>561</v>
      </c>
      <c r="S47" s="54">
        <f t="shared" si="3"/>
        <v>1018.7919000000001</v>
      </c>
      <c r="T47" t="s">
        <v>561</v>
      </c>
    </row>
    <row r="48" spans="1:20" x14ac:dyDescent="0.25">
      <c r="A48" s="5" t="s">
        <v>560</v>
      </c>
      <c r="B48" t="s">
        <v>560</v>
      </c>
      <c r="C48">
        <v>1148.48</v>
      </c>
      <c r="D48" s="47">
        <f t="shared" si="0"/>
        <v>1033.6320000000001</v>
      </c>
      <c r="E48" t="s">
        <v>561</v>
      </c>
      <c r="F48" s="5"/>
      <c r="I48" s="49"/>
      <c r="L48" s="23">
        <v>10603.46</v>
      </c>
      <c r="N48" s="6">
        <f t="shared" si="1"/>
        <v>9543.1139999999996</v>
      </c>
      <c r="P48">
        <v>24</v>
      </c>
      <c r="Q48" s="51">
        <f t="shared" si="2"/>
        <v>9543.1139999999996</v>
      </c>
      <c r="R48" t="s">
        <v>561</v>
      </c>
      <c r="S48" s="54">
        <f t="shared" si="3"/>
        <v>954.31140000000005</v>
      </c>
      <c r="T48" t="s">
        <v>561</v>
      </c>
    </row>
    <row r="49" spans="1:20" x14ac:dyDescent="0.25">
      <c r="A49" s="5" t="s">
        <v>560</v>
      </c>
      <c r="B49" t="s">
        <v>560</v>
      </c>
      <c r="C49">
        <v>1101.92</v>
      </c>
      <c r="D49" s="47">
        <f t="shared" si="0"/>
        <v>991.72800000000007</v>
      </c>
      <c r="E49" t="s">
        <v>561</v>
      </c>
      <c r="F49" s="5" t="s">
        <v>560</v>
      </c>
      <c r="P49">
        <v>1</v>
      </c>
      <c r="Q49" s="52">
        <f>Q1</f>
        <v>9156.2309999999998</v>
      </c>
      <c r="R49" t="s">
        <v>561</v>
      </c>
      <c r="S49" s="54">
        <f t="shared" si="3"/>
        <v>915.62310000000002</v>
      </c>
      <c r="T49" t="s">
        <v>561</v>
      </c>
    </row>
    <row r="50" spans="1:20" x14ac:dyDescent="0.25">
      <c r="A50" s="5" t="s">
        <v>560</v>
      </c>
      <c r="B50" t="s">
        <v>560</v>
      </c>
      <c r="C50">
        <v>1008.8</v>
      </c>
      <c r="D50" s="47">
        <f t="shared" si="0"/>
        <v>907.92</v>
      </c>
      <c r="E50" t="s">
        <v>561</v>
      </c>
      <c r="F50" s="5"/>
      <c r="P50">
        <v>2</v>
      </c>
      <c r="Q50" s="52">
        <f t="shared" ref="Q50:Q96" si="4">Q2</f>
        <v>8382.4650000000001</v>
      </c>
      <c r="R50" t="s">
        <v>561</v>
      </c>
      <c r="S50" s="54">
        <f t="shared" si="3"/>
        <v>838.24650000000008</v>
      </c>
      <c r="T50" t="s">
        <v>561</v>
      </c>
    </row>
    <row r="51" spans="1:20" x14ac:dyDescent="0.25">
      <c r="A51" s="5" t="s">
        <v>560</v>
      </c>
      <c r="B51" t="s">
        <v>560</v>
      </c>
      <c r="C51">
        <v>962.24</v>
      </c>
      <c r="D51" s="47">
        <f t="shared" si="0"/>
        <v>866.01600000000008</v>
      </c>
      <c r="E51" t="s">
        <v>561</v>
      </c>
      <c r="F51" s="5"/>
      <c r="P51">
        <v>3</v>
      </c>
      <c r="Q51" s="52">
        <f t="shared" si="4"/>
        <v>7995.5819999999994</v>
      </c>
      <c r="R51" t="s">
        <v>561</v>
      </c>
      <c r="S51" s="54">
        <f t="shared" si="3"/>
        <v>799.55819999999994</v>
      </c>
      <c r="T51" t="s">
        <v>561</v>
      </c>
    </row>
    <row r="52" spans="1:20" x14ac:dyDescent="0.25">
      <c r="A52" s="5" t="s">
        <v>560</v>
      </c>
      <c r="B52" t="s">
        <v>560</v>
      </c>
      <c r="C52">
        <v>931.2</v>
      </c>
      <c r="D52" s="47">
        <f t="shared" si="0"/>
        <v>838.08</v>
      </c>
      <c r="E52" t="s">
        <v>561</v>
      </c>
      <c r="F52" s="5"/>
      <c r="P52">
        <v>4</v>
      </c>
      <c r="Q52" s="52">
        <f t="shared" si="4"/>
        <v>7737.66</v>
      </c>
      <c r="R52" t="s">
        <v>561</v>
      </c>
      <c r="S52" s="54">
        <f t="shared" si="3"/>
        <v>773.76600000000008</v>
      </c>
      <c r="T52" t="s">
        <v>561</v>
      </c>
    </row>
    <row r="53" spans="1:20" x14ac:dyDescent="0.25">
      <c r="A53" s="5" t="s">
        <v>560</v>
      </c>
      <c r="B53" t="s">
        <v>560</v>
      </c>
      <c r="C53">
        <v>900.16</v>
      </c>
      <c r="D53" s="47">
        <f t="shared" si="0"/>
        <v>810.14400000000001</v>
      </c>
      <c r="E53" t="s">
        <v>561</v>
      </c>
      <c r="F53" s="5"/>
      <c r="P53">
        <v>5</v>
      </c>
      <c r="Q53" s="52">
        <f t="shared" si="4"/>
        <v>7479.7380000000003</v>
      </c>
      <c r="R53" t="s">
        <v>561</v>
      </c>
      <c r="S53" s="54">
        <f t="shared" si="3"/>
        <v>747.9738000000001</v>
      </c>
      <c r="T53" t="s">
        <v>561</v>
      </c>
    </row>
    <row r="54" spans="1:20" x14ac:dyDescent="0.25">
      <c r="A54" s="5" t="s">
        <v>560</v>
      </c>
      <c r="B54" t="s">
        <v>560</v>
      </c>
      <c r="C54">
        <v>900.16</v>
      </c>
      <c r="D54" s="47">
        <f t="shared" si="0"/>
        <v>810.14400000000001</v>
      </c>
      <c r="E54" t="s">
        <v>561</v>
      </c>
      <c r="F54" s="5"/>
      <c r="P54">
        <v>6</v>
      </c>
      <c r="Q54" s="52">
        <f t="shared" si="4"/>
        <v>7479.7380000000003</v>
      </c>
      <c r="R54" t="s">
        <v>561</v>
      </c>
      <c r="S54" s="54">
        <f t="shared" si="3"/>
        <v>747.9738000000001</v>
      </c>
      <c r="T54" t="s">
        <v>561</v>
      </c>
    </row>
    <row r="55" spans="1:20" x14ac:dyDescent="0.25">
      <c r="A55" s="5" t="s">
        <v>560</v>
      </c>
      <c r="B55" t="s">
        <v>560</v>
      </c>
      <c r="C55">
        <v>931.2</v>
      </c>
      <c r="D55" s="47">
        <f t="shared" si="0"/>
        <v>838.08</v>
      </c>
      <c r="E55" t="s">
        <v>561</v>
      </c>
      <c r="F55" s="5"/>
      <c r="P55">
        <v>7</v>
      </c>
      <c r="Q55" s="52">
        <f t="shared" si="4"/>
        <v>7737.66</v>
      </c>
      <c r="R55" t="s">
        <v>561</v>
      </c>
      <c r="S55" s="54">
        <f t="shared" si="3"/>
        <v>773.76600000000008</v>
      </c>
      <c r="T55" t="s">
        <v>561</v>
      </c>
    </row>
    <row r="56" spans="1:20" x14ac:dyDescent="0.25">
      <c r="A56" s="5" t="s">
        <v>560</v>
      </c>
      <c r="B56" t="s">
        <v>560</v>
      </c>
      <c r="C56">
        <v>993.28</v>
      </c>
      <c r="D56" s="47">
        <f t="shared" si="0"/>
        <v>893.952</v>
      </c>
      <c r="E56" t="s">
        <v>561</v>
      </c>
      <c r="F56" s="5"/>
      <c r="P56">
        <v>8</v>
      </c>
      <c r="Q56" s="52">
        <f t="shared" si="4"/>
        <v>8253.503999999999</v>
      </c>
      <c r="R56" t="s">
        <v>561</v>
      </c>
      <c r="S56" s="54">
        <f t="shared" si="3"/>
        <v>825.35039999999992</v>
      </c>
      <c r="T56" t="s">
        <v>561</v>
      </c>
    </row>
    <row r="57" spans="1:20" x14ac:dyDescent="0.25">
      <c r="A57" s="5" t="s">
        <v>560</v>
      </c>
      <c r="B57" t="s">
        <v>560</v>
      </c>
      <c r="C57">
        <v>1132.96</v>
      </c>
      <c r="D57" s="47">
        <f t="shared" si="0"/>
        <v>1019.6640000000001</v>
      </c>
      <c r="E57" t="s">
        <v>561</v>
      </c>
      <c r="F57" s="5"/>
      <c r="P57">
        <v>9</v>
      </c>
      <c r="Q57" s="52">
        <f t="shared" si="4"/>
        <v>9414.1530000000002</v>
      </c>
      <c r="R57" t="s">
        <v>561</v>
      </c>
      <c r="S57" s="54">
        <f t="shared" si="3"/>
        <v>941.41530000000012</v>
      </c>
      <c r="T57" t="s">
        <v>561</v>
      </c>
    </row>
    <row r="58" spans="1:20" x14ac:dyDescent="0.25">
      <c r="A58" s="5" t="s">
        <v>560</v>
      </c>
      <c r="B58" t="s">
        <v>560</v>
      </c>
      <c r="C58">
        <v>1241.5999999999999</v>
      </c>
      <c r="D58" s="47">
        <f t="shared" si="0"/>
        <v>1117.44</v>
      </c>
      <c r="E58" t="s">
        <v>561</v>
      </c>
      <c r="F58" s="5"/>
      <c r="G58" t="s">
        <v>560</v>
      </c>
      <c r="P58">
        <v>10</v>
      </c>
      <c r="Q58" s="52">
        <f t="shared" si="4"/>
        <v>10316.880000000001</v>
      </c>
      <c r="R58" t="s">
        <v>561</v>
      </c>
      <c r="S58" s="54">
        <f t="shared" si="3"/>
        <v>1031.6880000000001</v>
      </c>
      <c r="T58" t="s">
        <v>561</v>
      </c>
    </row>
    <row r="59" spans="1:20" x14ac:dyDescent="0.25">
      <c r="A59" s="5" t="s">
        <v>560</v>
      </c>
      <c r="B59" t="s">
        <v>560</v>
      </c>
      <c r="C59">
        <v>1272.6400000000001</v>
      </c>
      <c r="D59" s="47">
        <f t="shared" si="0"/>
        <v>1145.3760000000002</v>
      </c>
      <c r="E59" t="s">
        <v>561</v>
      </c>
      <c r="F59" s="5"/>
      <c r="P59">
        <v>11</v>
      </c>
      <c r="Q59" s="52">
        <f t="shared" si="4"/>
        <v>10574.802000000001</v>
      </c>
      <c r="R59" t="s">
        <v>561</v>
      </c>
      <c r="S59" s="54">
        <f t="shared" si="3"/>
        <v>1057.4802000000002</v>
      </c>
      <c r="T59" t="s">
        <v>561</v>
      </c>
    </row>
    <row r="60" spans="1:20" x14ac:dyDescent="0.25">
      <c r="A60" s="5" t="s">
        <v>560</v>
      </c>
      <c r="B60" t="s">
        <v>560</v>
      </c>
      <c r="C60">
        <v>1288.1600000000001</v>
      </c>
      <c r="D60" s="47">
        <f t="shared" si="0"/>
        <v>1159.3440000000001</v>
      </c>
      <c r="E60" t="s">
        <v>561</v>
      </c>
      <c r="F60" s="5"/>
      <c r="P60">
        <v>12</v>
      </c>
      <c r="Q60" s="52">
        <f t="shared" si="4"/>
        <v>10703.763000000001</v>
      </c>
      <c r="R60" t="s">
        <v>561</v>
      </c>
      <c r="S60" s="54">
        <f t="shared" si="3"/>
        <v>1070.3763000000001</v>
      </c>
      <c r="T60" t="s">
        <v>561</v>
      </c>
    </row>
    <row r="61" spans="1:20" x14ac:dyDescent="0.25">
      <c r="A61" s="5" t="s">
        <v>560</v>
      </c>
      <c r="B61" t="s">
        <v>560</v>
      </c>
      <c r="C61">
        <v>1272.6400000000001</v>
      </c>
      <c r="D61" s="47">
        <f t="shared" si="0"/>
        <v>1145.3760000000002</v>
      </c>
      <c r="E61" t="s">
        <v>561</v>
      </c>
      <c r="F61" s="5"/>
      <c r="P61">
        <v>13</v>
      </c>
      <c r="Q61" s="52">
        <f t="shared" si="4"/>
        <v>10574.802000000001</v>
      </c>
      <c r="R61" t="s">
        <v>561</v>
      </c>
      <c r="S61" s="54">
        <f t="shared" si="3"/>
        <v>1057.4802000000002</v>
      </c>
      <c r="T61" t="s">
        <v>561</v>
      </c>
    </row>
    <row r="62" spans="1:20" x14ac:dyDescent="0.25">
      <c r="A62" s="5" t="s">
        <v>560</v>
      </c>
      <c r="B62" t="s">
        <v>560</v>
      </c>
      <c r="C62">
        <v>1241.5999999999999</v>
      </c>
      <c r="D62" s="47">
        <f t="shared" si="0"/>
        <v>1117.44</v>
      </c>
      <c r="E62" t="s">
        <v>561</v>
      </c>
      <c r="F62" s="5"/>
      <c r="P62">
        <v>14</v>
      </c>
      <c r="Q62" s="52">
        <f t="shared" si="4"/>
        <v>10316.880000000001</v>
      </c>
      <c r="R62" t="s">
        <v>561</v>
      </c>
      <c r="S62" s="54">
        <f t="shared" si="3"/>
        <v>1031.6880000000001</v>
      </c>
      <c r="T62" t="s">
        <v>561</v>
      </c>
    </row>
    <row r="63" spans="1:20" x14ac:dyDescent="0.25">
      <c r="A63" s="5" t="s">
        <v>560</v>
      </c>
      <c r="B63" t="s">
        <v>560</v>
      </c>
      <c r="C63">
        <v>1226.08</v>
      </c>
      <c r="D63" s="47">
        <f t="shared" si="0"/>
        <v>1103.472</v>
      </c>
      <c r="E63" t="s">
        <v>561</v>
      </c>
      <c r="F63" s="5"/>
      <c r="P63">
        <v>15</v>
      </c>
      <c r="Q63" s="52">
        <f t="shared" si="4"/>
        <v>10187.919</v>
      </c>
      <c r="R63" t="s">
        <v>561</v>
      </c>
      <c r="S63" s="54">
        <f t="shared" si="3"/>
        <v>1018.7919000000001</v>
      </c>
      <c r="T63" t="s">
        <v>561</v>
      </c>
    </row>
    <row r="64" spans="1:20" x14ac:dyDescent="0.25">
      <c r="A64" s="5" t="s">
        <v>560</v>
      </c>
      <c r="B64" t="s">
        <v>560</v>
      </c>
      <c r="C64">
        <v>1226.08</v>
      </c>
      <c r="D64" s="47">
        <f t="shared" si="0"/>
        <v>1103.472</v>
      </c>
      <c r="E64" t="s">
        <v>561</v>
      </c>
      <c r="F64" s="5"/>
      <c r="P64">
        <v>16</v>
      </c>
      <c r="Q64" s="52">
        <f t="shared" si="4"/>
        <v>10187.919</v>
      </c>
      <c r="R64" t="s">
        <v>561</v>
      </c>
      <c r="S64" s="54">
        <f t="shared" si="3"/>
        <v>1018.7919000000001</v>
      </c>
      <c r="T64" t="s">
        <v>561</v>
      </c>
    </row>
    <row r="65" spans="1:20" x14ac:dyDescent="0.25">
      <c r="A65" s="5" t="s">
        <v>560</v>
      </c>
      <c r="B65" t="s">
        <v>560</v>
      </c>
      <c r="C65">
        <v>1288.1600000000001</v>
      </c>
      <c r="D65" s="47">
        <f t="shared" si="0"/>
        <v>1159.3440000000001</v>
      </c>
      <c r="E65" t="s">
        <v>561</v>
      </c>
      <c r="F65" s="5"/>
      <c r="P65">
        <v>17</v>
      </c>
      <c r="Q65" s="52">
        <f t="shared" si="4"/>
        <v>10703.763000000001</v>
      </c>
      <c r="R65" t="s">
        <v>561</v>
      </c>
      <c r="S65" s="54">
        <f t="shared" si="3"/>
        <v>1070.3763000000001</v>
      </c>
      <c r="T65" t="s">
        <v>561</v>
      </c>
    </row>
    <row r="66" spans="1:20" x14ac:dyDescent="0.25">
      <c r="A66" s="5" t="s">
        <v>560</v>
      </c>
      <c r="B66" t="s">
        <v>560</v>
      </c>
      <c r="C66">
        <v>1412.32</v>
      </c>
      <c r="D66" s="47">
        <f t="shared" ref="D66:D121" si="5">C66*0.9</f>
        <v>1271.088</v>
      </c>
      <c r="E66" t="s">
        <v>561</v>
      </c>
      <c r="F66" s="5"/>
      <c r="P66">
        <v>18</v>
      </c>
      <c r="Q66" s="52">
        <f t="shared" si="4"/>
        <v>11735.450999999999</v>
      </c>
      <c r="R66" t="s">
        <v>561</v>
      </c>
      <c r="S66" s="54">
        <f t="shared" ref="S66:S129" si="6">Q66*0.1</f>
        <v>1173.5451</v>
      </c>
      <c r="T66" t="s">
        <v>561</v>
      </c>
    </row>
    <row r="67" spans="1:20" x14ac:dyDescent="0.25">
      <c r="A67" s="5" t="s">
        <v>560</v>
      </c>
      <c r="B67" t="s">
        <v>560</v>
      </c>
      <c r="C67">
        <v>1396.8</v>
      </c>
      <c r="D67" s="47">
        <f t="shared" si="5"/>
        <v>1257.1199999999999</v>
      </c>
      <c r="E67" t="s">
        <v>561</v>
      </c>
      <c r="F67" s="5"/>
      <c r="P67">
        <v>19</v>
      </c>
      <c r="Q67" s="52">
        <f t="shared" si="4"/>
        <v>11606.49</v>
      </c>
      <c r="R67" t="s">
        <v>561</v>
      </c>
      <c r="S67" s="54">
        <f t="shared" si="6"/>
        <v>1160.6490000000001</v>
      </c>
      <c r="T67" t="s">
        <v>561</v>
      </c>
    </row>
    <row r="68" spans="1:20" x14ac:dyDescent="0.25">
      <c r="A68" s="5" t="s">
        <v>560</v>
      </c>
      <c r="B68" t="s">
        <v>560</v>
      </c>
      <c r="C68">
        <v>1365.76</v>
      </c>
      <c r="D68" s="47">
        <f t="shared" si="5"/>
        <v>1229.184</v>
      </c>
      <c r="E68" t="s">
        <v>561</v>
      </c>
      <c r="F68" s="5"/>
      <c r="P68">
        <v>20</v>
      </c>
      <c r="Q68" s="52">
        <f t="shared" si="4"/>
        <v>11348.568000000001</v>
      </c>
      <c r="R68" t="s">
        <v>561</v>
      </c>
      <c r="S68" s="54">
        <f t="shared" si="6"/>
        <v>1134.8568000000002</v>
      </c>
      <c r="T68" t="s">
        <v>561</v>
      </c>
    </row>
    <row r="69" spans="1:20" x14ac:dyDescent="0.25">
      <c r="A69" s="5" t="s">
        <v>560</v>
      </c>
      <c r="B69" t="s">
        <v>560</v>
      </c>
      <c r="C69">
        <v>1319.2</v>
      </c>
      <c r="D69" s="47">
        <f t="shared" si="5"/>
        <v>1187.28</v>
      </c>
      <c r="E69" t="s">
        <v>561</v>
      </c>
      <c r="F69" s="5"/>
      <c r="P69">
        <v>21</v>
      </c>
      <c r="Q69" s="52">
        <f t="shared" si="4"/>
        <v>10961.684999999999</v>
      </c>
      <c r="R69" t="s">
        <v>561</v>
      </c>
      <c r="S69" s="54">
        <f t="shared" si="6"/>
        <v>1096.1685</v>
      </c>
      <c r="T69" t="s">
        <v>561</v>
      </c>
    </row>
    <row r="70" spans="1:20" x14ac:dyDescent="0.25">
      <c r="A70" s="5" t="s">
        <v>560</v>
      </c>
      <c r="B70" t="s">
        <v>560</v>
      </c>
      <c r="C70">
        <v>1303.68</v>
      </c>
      <c r="D70" s="47">
        <f t="shared" si="5"/>
        <v>1173.3120000000001</v>
      </c>
      <c r="E70" t="s">
        <v>561</v>
      </c>
      <c r="F70" s="5"/>
      <c r="P70">
        <v>22</v>
      </c>
      <c r="Q70" s="52">
        <f t="shared" si="4"/>
        <v>10832.724</v>
      </c>
      <c r="R70" t="s">
        <v>561</v>
      </c>
      <c r="S70" s="54">
        <f t="shared" si="6"/>
        <v>1083.2724000000001</v>
      </c>
      <c r="T70" t="s">
        <v>561</v>
      </c>
    </row>
    <row r="71" spans="1:20" x14ac:dyDescent="0.25">
      <c r="A71" s="5" t="s">
        <v>560</v>
      </c>
      <c r="B71" t="s">
        <v>560</v>
      </c>
      <c r="C71">
        <v>1226.08</v>
      </c>
      <c r="D71" s="47">
        <f t="shared" si="5"/>
        <v>1103.472</v>
      </c>
      <c r="E71" t="s">
        <v>561</v>
      </c>
      <c r="F71" s="5"/>
      <c r="P71">
        <v>23</v>
      </c>
      <c r="Q71" s="52">
        <f t="shared" si="4"/>
        <v>10187.919</v>
      </c>
      <c r="R71" t="s">
        <v>561</v>
      </c>
      <c r="S71" s="54">
        <f t="shared" si="6"/>
        <v>1018.7919000000001</v>
      </c>
      <c r="T71" t="s">
        <v>561</v>
      </c>
    </row>
    <row r="72" spans="1:20" x14ac:dyDescent="0.25">
      <c r="A72" s="5" t="s">
        <v>560</v>
      </c>
      <c r="B72" t="s">
        <v>560</v>
      </c>
      <c r="C72">
        <v>1148.48</v>
      </c>
      <c r="D72" s="47">
        <f t="shared" si="5"/>
        <v>1033.6320000000001</v>
      </c>
      <c r="E72" t="s">
        <v>561</v>
      </c>
      <c r="F72" s="5" t="s">
        <v>560</v>
      </c>
      <c r="P72">
        <v>24</v>
      </c>
      <c r="Q72" s="51">
        <f t="shared" si="4"/>
        <v>9543.1139999999996</v>
      </c>
      <c r="R72" t="s">
        <v>561</v>
      </c>
      <c r="S72" s="54">
        <f t="shared" si="6"/>
        <v>954.31140000000005</v>
      </c>
      <c r="T72" t="s">
        <v>561</v>
      </c>
    </row>
    <row r="73" spans="1:20" x14ac:dyDescent="0.25">
      <c r="A73" s="5" t="s">
        <v>560</v>
      </c>
      <c r="B73" t="s">
        <v>560</v>
      </c>
      <c r="C73">
        <v>1101.92</v>
      </c>
      <c r="D73" s="47">
        <f t="shared" si="5"/>
        <v>991.72800000000007</v>
      </c>
      <c r="E73" t="s">
        <v>561</v>
      </c>
      <c r="F73" s="5"/>
      <c r="P73">
        <v>1</v>
      </c>
      <c r="Q73" s="51">
        <f t="shared" si="4"/>
        <v>9156.2309999999998</v>
      </c>
      <c r="R73" t="s">
        <v>561</v>
      </c>
      <c r="S73" s="54">
        <f t="shared" si="6"/>
        <v>915.62310000000002</v>
      </c>
      <c r="T73" t="s">
        <v>561</v>
      </c>
    </row>
    <row r="74" spans="1:20" x14ac:dyDescent="0.25">
      <c r="A74" s="5" t="s">
        <v>560</v>
      </c>
      <c r="B74" t="s">
        <v>560</v>
      </c>
      <c r="C74">
        <v>1008.8</v>
      </c>
      <c r="D74" s="47">
        <f t="shared" si="5"/>
        <v>907.92</v>
      </c>
      <c r="E74" t="s">
        <v>561</v>
      </c>
      <c r="F74" s="5"/>
      <c r="P74">
        <v>2</v>
      </c>
      <c r="Q74" s="51">
        <f t="shared" si="4"/>
        <v>8382.4650000000001</v>
      </c>
      <c r="R74" t="s">
        <v>561</v>
      </c>
      <c r="S74" s="54">
        <f t="shared" si="6"/>
        <v>838.24650000000008</v>
      </c>
      <c r="T74" t="s">
        <v>561</v>
      </c>
    </row>
    <row r="75" spans="1:20" x14ac:dyDescent="0.25">
      <c r="A75" s="5" t="s">
        <v>560</v>
      </c>
      <c r="B75" t="s">
        <v>560</v>
      </c>
      <c r="C75">
        <v>962.24</v>
      </c>
      <c r="D75" s="47">
        <f t="shared" si="5"/>
        <v>866.01600000000008</v>
      </c>
      <c r="E75" t="s">
        <v>561</v>
      </c>
      <c r="F75" s="5"/>
      <c r="P75">
        <v>3</v>
      </c>
      <c r="Q75" s="51">
        <f t="shared" si="4"/>
        <v>7995.5819999999994</v>
      </c>
      <c r="R75" t="s">
        <v>561</v>
      </c>
      <c r="S75" s="54">
        <f t="shared" si="6"/>
        <v>799.55819999999994</v>
      </c>
      <c r="T75" t="s">
        <v>561</v>
      </c>
    </row>
    <row r="76" spans="1:20" x14ac:dyDescent="0.25">
      <c r="A76" s="5" t="s">
        <v>560</v>
      </c>
      <c r="B76" t="s">
        <v>560</v>
      </c>
      <c r="C76">
        <v>931.2</v>
      </c>
      <c r="D76" s="47">
        <f t="shared" si="5"/>
        <v>838.08</v>
      </c>
      <c r="E76" t="s">
        <v>561</v>
      </c>
      <c r="F76" s="5"/>
      <c r="P76">
        <v>4</v>
      </c>
      <c r="Q76" s="51">
        <f t="shared" si="4"/>
        <v>7737.66</v>
      </c>
      <c r="R76" t="s">
        <v>561</v>
      </c>
      <c r="S76" s="54">
        <f t="shared" si="6"/>
        <v>773.76600000000008</v>
      </c>
      <c r="T76" t="s">
        <v>561</v>
      </c>
    </row>
    <row r="77" spans="1:20" x14ac:dyDescent="0.25">
      <c r="A77" s="5" t="s">
        <v>560</v>
      </c>
      <c r="B77" t="s">
        <v>560</v>
      </c>
      <c r="C77">
        <v>900.16</v>
      </c>
      <c r="D77" s="47">
        <f t="shared" si="5"/>
        <v>810.14400000000001</v>
      </c>
      <c r="E77" t="s">
        <v>561</v>
      </c>
      <c r="F77" s="5"/>
      <c r="P77">
        <v>5</v>
      </c>
      <c r="Q77" s="51">
        <f t="shared" si="4"/>
        <v>7479.7380000000003</v>
      </c>
      <c r="R77" t="s">
        <v>561</v>
      </c>
      <c r="S77" s="54">
        <f t="shared" si="6"/>
        <v>747.9738000000001</v>
      </c>
      <c r="T77" t="s">
        <v>561</v>
      </c>
    </row>
    <row r="78" spans="1:20" x14ac:dyDescent="0.25">
      <c r="A78" s="5" t="s">
        <v>560</v>
      </c>
      <c r="B78" t="s">
        <v>560</v>
      </c>
      <c r="C78">
        <v>900.16</v>
      </c>
      <c r="D78" s="47">
        <f t="shared" si="5"/>
        <v>810.14400000000001</v>
      </c>
      <c r="E78" t="s">
        <v>561</v>
      </c>
      <c r="F78" s="5"/>
      <c r="P78">
        <v>6</v>
      </c>
      <c r="Q78" s="51">
        <f t="shared" si="4"/>
        <v>7479.7380000000003</v>
      </c>
      <c r="R78" t="s">
        <v>561</v>
      </c>
      <c r="S78" s="54">
        <f t="shared" si="6"/>
        <v>747.9738000000001</v>
      </c>
      <c r="T78" t="s">
        <v>561</v>
      </c>
    </row>
    <row r="79" spans="1:20" x14ac:dyDescent="0.25">
      <c r="A79" s="5" t="s">
        <v>560</v>
      </c>
      <c r="B79" t="s">
        <v>560</v>
      </c>
      <c r="C79">
        <v>931.2</v>
      </c>
      <c r="D79" s="47">
        <f t="shared" si="5"/>
        <v>838.08</v>
      </c>
      <c r="E79" t="s">
        <v>561</v>
      </c>
      <c r="F79" s="5"/>
      <c r="P79">
        <v>7</v>
      </c>
      <c r="Q79" s="51">
        <f t="shared" si="4"/>
        <v>7737.66</v>
      </c>
      <c r="R79" t="s">
        <v>561</v>
      </c>
      <c r="S79" s="54">
        <f t="shared" si="6"/>
        <v>773.76600000000008</v>
      </c>
      <c r="T79" t="s">
        <v>561</v>
      </c>
    </row>
    <row r="80" spans="1:20" x14ac:dyDescent="0.25">
      <c r="A80" s="5" t="s">
        <v>560</v>
      </c>
      <c r="B80" t="s">
        <v>560</v>
      </c>
      <c r="C80">
        <v>993.28</v>
      </c>
      <c r="D80" s="47">
        <f t="shared" si="5"/>
        <v>893.952</v>
      </c>
      <c r="E80" t="s">
        <v>561</v>
      </c>
      <c r="F80" s="5"/>
      <c r="P80">
        <v>8</v>
      </c>
      <c r="Q80" s="51">
        <f t="shared" si="4"/>
        <v>8253.503999999999</v>
      </c>
      <c r="R80" t="s">
        <v>561</v>
      </c>
      <c r="S80" s="54">
        <f t="shared" si="6"/>
        <v>825.35039999999992</v>
      </c>
      <c r="T80" t="s">
        <v>561</v>
      </c>
    </row>
    <row r="81" spans="1:20" x14ac:dyDescent="0.25">
      <c r="A81" s="5" t="s">
        <v>560</v>
      </c>
      <c r="B81" t="s">
        <v>560</v>
      </c>
      <c r="C81">
        <v>1132.96</v>
      </c>
      <c r="D81" s="47">
        <f t="shared" si="5"/>
        <v>1019.6640000000001</v>
      </c>
      <c r="E81" t="s">
        <v>561</v>
      </c>
      <c r="F81" s="5"/>
      <c r="P81">
        <v>9</v>
      </c>
      <c r="Q81" s="51">
        <f t="shared" si="4"/>
        <v>9414.1530000000002</v>
      </c>
      <c r="R81" t="s">
        <v>561</v>
      </c>
      <c r="S81" s="54">
        <f t="shared" si="6"/>
        <v>941.41530000000012</v>
      </c>
      <c r="T81" t="s">
        <v>561</v>
      </c>
    </row>
    <row r="82" spans="1:20" x14ac:dyDescent="0.25">
      <c r="A82" s="5" t="s">
        <v>560</v>
      </c>
      <c r="B82" t="s">
        <v>560</v>
      </c>
      <c r="C82">
        <v>1241.5999999999999</v>
      </c>
      <c r="D82" s="47">
        <f t="shared" si="5"/>
        <v>1117.44</v>
      </c>
      <c r="E82" t="s">
        <v>561</v>
      </c>
      <c r="F82" s="5"/>
      <c r="G82" t="s">
        <v>560</v>
      </c>
      <c r="P82">
        <v>10</v>
      </c>
      <c r="Q82" s="51">
        <f t="shared" si="4"/>
        <v>10316.880000000001</v>
      </c>
      <c r="R82" t="s">
        <v>561</v>
      </c>
      <c r="S82" s="54">
        <f t="shared" si="6"/>
        <v>1031.6880000000001</v>
      </c>
      <c r="T82" t="s">
        <v>561</v>
      </c>
    </row>
    <row r="83" spans="1:20" x14ac:dyDescent="0.25">
      <c r="A83" s="5" t="s">
        <v>560</v>
      </c>
      <c r="B83" t="s">
        <v>560</v>
      </c>
      <c r="C83">
        <v>1272.6400000000001</v>
      </c>
      <c r="D83" s="47">
        <f t="shared" si="5"/>
        <v>1145.3760000000002</v>
      </c>
      <c r="E83" t="s">
        <v>561</v>
      </c>
      <c r="F83" s="5"/>
      <c r="P83">
        <v>11</v>
      </c>
      <c r="Q83" s="51">
        <f t="shared" si="4"/>
        <v>10574.802000000001</v>
      </c>
      <c r="R83" t="s">
        <v>561</v>
      </c>
      <c r="S83" s="54">
        <f t="shared" si="6"/>
        <v>1057.4802000000002</v>
      </c>
      <c r="T83" t="s">
        <v>561</v>
      </c>
    </row>
    <row r="84" spans="1:20" x14ac:dyDescent="0.25">
      <c r="A84" s="5" t="s">
        <v>560</v>
      </c>
      <c r="B84" t="s">
        <v>560</v>
      </c>
      <c r="C84">
        <v>1288.1600000000001</v>
      </c>
      <c r="D84" s="47">
        <f t="shared" si="5"/>
        <v>1159.3440000000001</v>
      </c>
      <c r="E84" t="s">
        <v>561</v>
      </c>
      <c r="F84" s="5"/>
      <c r="P84">
        <v>12</v>
      </c>
      <c r="Q84" s="51">
        <f t="shared" si="4"/>
        <v>10703.763000000001</v>
      </c>
      <c r="R84" t="s">
        <v>561</v>
      </c>
      <c r="S84" s="54">
        <f t="shared" si="6"/>
        <v>1070.3763000000001</v>
      </c>
      <c r="T84" t="s">
        <v>561</v>
      </c>
    </row>
    <row r="85" spans="1:20" x14ac:dyDescent="0.25">
      <c r="A85" s="5" t="s">
        <v>560</v>
      </c>
      <c r="B85" t="s">
        <v>560</v>
      </c>
      <c r="C85">
        <v>1272.6400000000001</v>
      </c>
      <c r="D85" s="47">
        <f t="shared" si="5"/>
        <v>1145.3760000000002</v>
      </c>
      <c r="E85" t="s">
        <v>561</v>
      </c>
      <c r="F85" s="5"/>
      <c r="P85">
        <v>13</v>
      </c>
      <c r="Q85" s="51">
        <f t="shared" si="4"/>
        <v>10574.802000000001</v>
      </c>
      <c r="R85" t="s">
        <v>561</v>
      </c>
      <c r="S85" s="54">
        <f t="shared" si="6"/>
        <v>1057.4802000000002</v>
      </c>
      <c r="T85" t="s">
        <v>561</v>
      </c>
    </row>
    <row r="86" spans="1:20" x14ac:dyDescent="0.25">
      <c r="A86" s="5" t="s">
        <v>560</v>
      </c>
      <c r="B86" t="s">
        <v>560</v>
      </c>
      <c r="C86">
        <v>1241.5999999999999</v>
      </c>
      <c r="D86" s="47">
        <f t="shared" si="5"/>
        <v>1117.44</v>
      </c>
      <c r="E86" t="s">
        <v>561</v>
      </c>
      <c r="F86" s="5"/>
      <c r="P86">
        <v>14</v>
      </c>
      <c r="Q86" s="51">
        <f t="shared" si="4"/>
        <v>10316.880000000001</v>
      </c>
      <c r="R86" t="s">
        <v>561</v>
      </c>
      <c r="S86" s="54">
        <f t="shared" si="6"/>
        <v>1031.6880000000001</v>
      </c>
      <c r="T86" t="s">
        <v>561</v>
      </c>
    </row>
    <row r="87" spans="1:20" x14ac:dyDescent="0.25">
      <c r="A87" s="5" t="s">
        <v>560</v>
      </c>
      <c r="B87" t="s">
        <v>560</v>
      </c>
      <c r="C87">
        <v>1226.08</v>
      </c>
      <c r="D87" s="47">
        <f t="shared" si="5"/>
        <v>1103.472</v>
      </c>
      <c r="E87" t="s">
        <v>561</v>
      </c>
      <c r="F87" s="5"/>
      <c r="P87">
        <v>15</v>
      </c>
      <c r="Q87" s="51">
        <f t="shared" si="4"/>
        <v>10187.919</v>
      </c>
      <c r="R87" t="s">
        <v>561</v>
      </c>
      <c r="S87" s="54">
        <f t="shared" si="6"/>
        <v>1018.7919000000001</v>
      </c>
      <c r="T87" t="s">
        <v>561</v>
      </c>
    </row>
    <row r="88" spans="1:20" x14ac:dyDescent="0.25">
      <c r="A88" s="5" t="s">
        <v>560</v>
      </c>
      <c r="B88" t="s">
        <v>560</v>
      </c>
      <c r="C88">
        <v>1226.08</v>
      </c>
      <c r="D88" s="47">
        <f t="shared" si="5"/>
        <v>1103.472</v>
      </c>
      <c r="E88" t="s">
        <v>561</v>
      </c>
      <c r="F88" s="5"/>
      <c r="P88">
        <v>16</v>
      </c>
      <c r="Q88" s="51">
        <f t="shared" si="4"/>
        <v>10187.919</v>
      </c>
      <c r="R88" t="s">
        <v>561</v>
      </c>
      <c r="S88" s="54">
        <f t="shared" si="6"/>
        <v>1018.7919000000001</v>
      </c>
      <c r="T88" t="s">
        <v>561</v>
      </c>
    </row>
    <row r="89" spans="1:20" x14ac:dyDescent="0.25">
      <c r="A89" s="5" t="s">
        <v>560</v>
      </c>
      <c r="B89" t="s">
        <v>560</v>
      </c>
      <c r="C89">
        <v>1288.1600000000001</v>
      </c>
      <c r="D89" s="47">
        <f t="shared" si="5"/>
        <v>1159.3440000000001</v>
      </c>
      <c r="E89" t="s">
        <v>561</v>
      </c>
      <c r="F89" s="5"/>
      <c r="P89">
        <v>17</v>
      </c>
      <c r="Q89" s="51">
        <f t="shared" si="4"/>
        <v>10703.763000000001</v>
      </c>
      <c r="R89" t="s">
        <v>561</v>
      </c>
      <c r="S89" s="54">
        <f t="shared" si="6"/>
        <v>1070.3763000000001</v>
      </c>
      <c r="T89" t="s">
        <v>561</v>
      </c>
    </row>
    <row r="90" spans="1:20" x14ac:dyDescent="0.25">
      <c r="A90" s="5" t="s">
        <v>560</v>
      </c>
      <c r="B90" t="s">
        <v>560</v>
      </c>
      <c r="C90">
        <v>1412.32</v>
      </c>
      <c r="D90" s="47">
        <f t="shared" si="5"/>
        <v>1271.088</v>
      </c>
      <c r="E90" t="s">
        <v>561</v>
      </c>
      <c r="F90" s="5"/>
      <c r="P90">
        <v>18</v>
      </c>
      <c r="Q90" s="51">
        <f t="shared" si="4"/>
        <v>11735.450999999999</v>
      </c>
      <c r="R90" t="s">
        <v>561</v>
      </c>
      <c r="S90" s="54">
        <f t="shared" si="6"/>
        <v>1173.5451</v>
      </c>
      <c r="T90" t="s">
        <v>561</v>
      </c>
    </row>
    <row r="91" spans="1:20" x14ac:dyDescent="0.25">
      <c r="A91" s="5" t="s">
        <v>560</v>
      </c>
      <c r="B91" t="s">
        <v>560</v>
      </c>
      <c r="C91">
        <v>1396.8</v>
      </c>
      <c r="D91" s="47">
        <f t="shared" si="5"/>
        <v>1257.1199999999999</v>
      </c>
      <c r="E91" t="s">
        <v>561</v>
      </c>
      <c r="F91" s="5"/>
      <c r="P91">
        <v>19</v>
      </c>
      <c r="Q91" s="51">
        <f t="shared" si="4"/>
        <v>11606.49</v>
      </c>
      <c r="R91" t="s">
        <v>561</v>
      </c>
      <c r="S91" s="54">
        <f t="shared" si="6"/>
        <v>1160.6490000000001</v>
      </c>
      <c r="T91" t="s">
        <v>561</v>
      </c>
    </row>
    <row r="92" spans="1:20" x14ac:dyDescent="0.25">
      <c r="A92" s="5" t="s">
        <v>560</v>
      </c>
      <c r="B92" t="s">
        <v>560</v>
      </c>
      <c r="C92">
        <v>1365.76</v>
      </c>
      <c r="D92" s="47">
        <f t="shared" si="5"/>
        <v>1229.184</v>
      </c>
      <c r="E92" t="s">
        <v>561</v>
      </c>
      <c r="F92" s="5"/>
      <c r="P92">
        <v>20</v>
      </c>
      <c r="Q92" s="51">
        <f t="shared" si="4"/>
        <v>11348.568000000001</v>
      </c>
      <c r="R92" t="s">
        <v>561</v>
      </c>
      <c r="S92" s="54">
        <f t="shared" si="6"/>
        <v>1134.8568000000002</v>
      </c>
      <c r="T92" t="s">
        <v>561</v>
      </c>
    </row>
    <row r="93" spans="1:20" x14ac:dyDescent="0.25">
      <c r="A93" s="5" t="s">
        <v>560</v>
      </c>
      <c r="B93" t="s">
        <v>560</v>
      </c>
      <c r="C93">
        <v>1319.2</v>
      </c>
      <c r="D93" s="47">
        <f t="shared" si="5"/>
        <v>1187.28</v>
      </c>
      <c r="E93" t="s">
        <v>561</v>
      </c>
      <c r="F93" s="5"/>
      <c r="P93">
        <v>21</v>
      </c>
      <c r="Q93" s="51">
        <f t="shared" si="4"/>
        <v>10961.684999999999</v>
      </c>
      <c r="R93" t="s">
        <v>561</v>
      </c>
      <c r="S93" s="54">
        <f t="shared" si="6"/>
        <v>1096.1685</v>
      </c>
      <c r="T93" t="s">
        <v>561</v>
      </c>
    </row>
    <row r="94" spans="1:20" x14ac:dyDescent="0.25">
      <c r="A94" s="5" t="s">
        <v>560</v>
      </c>
      <c r="B94" t="s">
        <v>560</v>
      </c>
      <c r="C94">
        <v>1303.68</v>
      </c>
      <c r="D94" s="47">
        <f t="shared" si="5"/>
        <v>1173.3120000000001</v>
      </c>
      <c r="E94" t="s">
        <v>561</v>
      </c>
      <c r="F94" s="5"/>
      <c r="P94">
        <v>22</v>
      </c>
      <c r="Q94" s="51">
        <f t="shared" si="4"/>
        <v>10832.724</v>
      </c>
      <c r="R94" t="s">
        <v>561</v>
      </c>
      <c r="S94" s="54">
        <f t="shared" si="6"/>
        <v>1083.2724000000001</v>
      </c>
      <c r="T94" t="s">
        <v>561</v>
      </c>
    </row>
    <row r="95" spans="1:20" x14ac:dyDescent="0.25">
      <c r="A95" s="5" t="s">
        <v>560</v>
      </c>
      <c r="B95" t="s">
        <v>560</v>
      </c>
      <c r="C95">
        <v>1226.08</v>
      </c>
      <c r="D95" s="47">
        <f t="shared" si="5"/>
        <v>1103.472</v>
      </c>
      <c r="E95" t="s">
        <v>561</v>
      </c>
      <c r="F95" s="5"/>
      <c r="P95">
        <v>23</v>
      </c>
      <c r="Q95" s="51">
        <f t="shared" si="4"/>
        <v>10187.919</v>
      </c>
      <c r="R95" t="s">
        <v>561</v>
      </c>
      <c r="S95" s="54">
        <f t="shared" si="6"/>
        <v>1018.7919000000001</v>
      </c>
      <c r="T95" t="s">
        <v>561</v>
      </c>
    </row>
    <row r="96" spans="1:20" x14ac:dyDescent="0.25">
      <c r="A96" s="5" t="s">
        <v>560</v>
      </c>
      <c r="B96" t="s">
        <v>560</v>
      </c>
      <c r="C96">
        <v>1148.48</v>
      </c>
      <c r="D96" s="47">
        <f t="shared" si="5"/>
        <v>1033.6320000000001</v>
      </c>
      <c r="E96" t="s">
        <v>561</v>
      </c>
      <c r="F96" s="5"/>
      <c r="P96">
        <v>24</v>
      </c>
      <c r="Q96" s="51">
        <f t="shared" si="4"/>
        <v>9543.1139999999996</v>
      </c>
      <c r="R96" t="s">
        <v>561</v>
      </c>
      <c r="S96" s="54">
        <f t="shared" si="6"/>
        <v>954.31140000000005</v>
      </c>
      <c r="T96" t="s">
        <v>561</v>
      </c>
    </row>
    <row r="97" spans="1:20" x14ac:dyDescent="0.25">
      <c r="A97" s="5" t="s">
        <v>560</v>
      </c>
      <c r="B97" t="s">
        <v>560</v>
      </c>
      <c r="C97">
        <v>1148.48</v>
      </c>
      <c r="D97" s="47">
        <f t="shared" si="5"/>
        <v>1033.6320000000001</v>
      </c>
      <c r="E97" t="s">
        <v>561</v>
      </c>
      <c r="F97" s="5" t="s">
        <v>560</v>
      </c>
      <c r="P97">
        <v>1</v>
      </c>
      <c r="Q97" s="52">
        <f>Q1</f>
        <v>9156.2309999999998</v>
      </c>
      <c r="R97" t="s">
        <v>561</v>
      </c>
      <c r="S97" s="54">
        <f t="shared" si="6"/>
        <v>915.62310000000002</v>
      </c>
      <c r="T97" t="s">
        <v>561</v>
      </c>
    </row>
    <row r="98" spans="1:20" x14ac:dyDescent="0.25">
      <c r="A98" s="5" t="s">
        <v>560</v>
      </c>
      <c r="B98" t="s">
        <v>560</v>
      </c>
      <c r="C98">
        <v>1101.92</v>
      </c>
      <c r="D98" s="47">
        <f t="shared" si="5"/>
        <v>991.72800000000007</v>
      </c>
      <c r="E98" t="s">
        <v>561</v>
      </c>
      <c r="F98" s="5"/>
      <c r="P98">
        <v>2</v>
      </c>
      <c r="Q98" s="52">
        <f t="shared" ref="Q98:Q120" si="7">Q2</f>
        <v>8382.4650000000001</v>
      </c>
      <c r="R98" t="s">
        <v>561</v>
      </c>
      <c r="S98" s="54">
        <f t="shared" si="6"/>
        <v>838.24650000000008</v>
      </c>
      <c r="T98" t="s">
        <v>561</v>
      </c>
    </row>
    <row r="99" spans="1:20" x14ac:dyDescent="0.25">
      <c r="A99" s="5" t="s">
        <v>560</v>
      </c>
      <c r="B99" t="s">
        <v>560</v>
      </c>
      <c r="C99">
        <v>1008.8</v>
      </c>
      <c r="D99" s="47">
        <f t="shared" si="5"/>
        <v>907.92</v>
      </c>
      <c r="E99" t="s">
        <v>561</v>
      </c>
      <c r="F99" s="5"/>
      <c r="P99">
        <v>3</v>
      </c>
      <c r="Q99" s="52">
        <f t="shared" si="7"/>
        <v>7995.5819999999994</v>
      </c>
      <c r="R99" t="s">
        <v>561</v>
      </c>
      <c r="S99" s="54">
        <f t="shared" si="6"/>
        <v>799.55819999999994</v>
      </c>
      <c r="T99" t="s">
        <v>561</v>
      </c>
    </row>
    <row r="100" spans="1:20" x14ac:dyDescent="0.25">
      <c r="A100" s="5" t="s">
        <v>560</v>
      </c>
      <c r="B100" t="s">
        <v>560</v>
      </c>
      <c r="C100">
        <v>962.24</v>
      </c>
      <c r="D100" s="47">
        <f t="shared" si="5"/>
        <v>866.01600000000008</v>
      </c>
      <c r="E100" t="s">
        <v>561</v>
      </c>
      <c r="F100" s="5"/>
      <c r="P100">
        <v>4</v>
      </c>
      <c r="Q100" s="52">
        <f t="shared" si="7"/>
        <v>7737.66</v>
      </c>
      <c r="R100" t="s">
        <v>561</v>
      </c>
      <c r="S100" s="54">
        <f t="shared" si="6"/>
        <v>773.76600000000008</v>
      </c>
      <c r="T100" t="s">
        <v>561</v>
      </c>
    </row>
    <row r="101" spans="1:20" x14ac:dyDescent="0.25">
      <c r="A101" s="5" t="s">
        <v>560</v>
      </c>
      <c r="B101" t="s">
        <v>560</v>
      </c>
      <c r="C101">
        <v>931.2</v>
      </c>
      <c r="D101" s="47">
        <f t="shared" si="5"/>
        <v>838.08</v>
      </c>
      <c r="E101" t="s">
        <v>561</v>
      </c>
      <c r="F101" s="5"/>
      <c r="P101">
        <v>5</v>
      </c>
      <c r="Q101" s="52">
        <f t="shared" si="7"/>
        <v>7479.7380000000003</v>
      </c>
      <c r="R101" t="s">
        <v>561</v>
      </c>
      <c r="S101" s="54">
        <f t="shared" si="6"/>
        <v>747.9738000000001</v>
      </c>
      <c r="T101" t="s">
        <v>561</v>
      </c>
    </row>
    <row r="102" spans="1:20" x14ac:dyDescent="0.25">
      <c r="A102" s="5" t="s">
        <v>560</v>
      </c>
      <c r="B102" t="s">
        <v>560</v>
      </c>
      <c r="C102">
        <v>900.16</v>
      </c>
      <c r="D102" s="47">
        <f t="shared" si="5"/>
        <v>810.14400000000001</v>
      </c>
      <c r="E102" t="s">
        <v>561</v>
      </c>
      <c r="F102" s="5"/>
      <c r="P102">
        <v>6</v>
      </c>
      <c r="Q102" s="52">
        <f t="shared" si="7"/>
        <v>7479.7380000000003</v>
      </c>
      <c r="R102" t="s">
        <v>561</v>
      </c>
      <c r="S102" s="54">
        <f t="shared" si="6"/>
        <v>747.9738000000001</v>
      </c>
      <c r="T102" t="s">
        <v>561</v>
      </c>
    </row>
    <row r="103" spans="1:20" x14ac:dyDescent="0.25">
      <c r="A103" s="5" t="s">
        <v>560</v>
      </c>
      <c r="B103" t="s">
        <v>560</v>
      </c>
      <c r="C103">
        <v>900.16</v>
      </c>
      <c r="D103" s="47">
        <f t="shared" si="5"/>
        <v>810.14400000000001</v>
      </c>
      <c r="E103" t="s">
        <v>561</v>
      </c>
      <c r="F103" s="5"/>
      <c r="P103">
        <v>7</v>
      </c>
      <c r="Q103" s="52">
        <f t="shared" si="7"/>
        <v>7737.66</v>
      </c>
      <c r="R103" t="s">
        <v>561</v>
      </c>
      <c r="S103" s="54">
        <f t="shared" si="6"/>
        <v>773.76600000000008</v>
      </c>
      <c r="T103" t="s">
        <v>561</v>
      </c>
    </row>
    <row r="104" spans="1:20" x14ac:dyDescent="0.25">
      <c r="A104" s="5" t="s">
        <v>560</v>
      </c>
      <c r="B104" t="s">
        <v>560</v>
      </c>
      <c r="C104">
        <v>931.2</v>
      </c>
      <c r="D104" s="47">
        <f t="shared" si="5"/>
        <v>838.08</v>
      </c>
      <c r="E104" t="s">
        <v>561</v>
      </c>
      <c r="F104" s="5"/>
      <c r="P104">
        <v>8</v>
      </c>
      <c r="Q104" s="52">
        <f t="shared" si="7"/>
        <v>8253.503999999999</v>
      </c>
      <c r="R104" t="s">
        <v>561</v>
      </c>
      <c r="S104" s="54">
        <f t="shared" si="6"/>
        <v>825.35039999999992</v>
      </c>
      <c r="T104" t="s">
        <v>561</v>
      </c>
    </row>
    <row r="105" spans="1:20" x14ac:dyDescent="0.25">
      <c r="A105" s="5" t="s">
        <v>560</v>
      </c>
      <c r="B105" t="s">
        <v>560</v>
      </c>
      <c r="C105">
        <v>993.28</v>
      </c>
      <c r="D105" s="47">
        <f t="shared" si="5"/>
        <v>893.952</v>
      </c>
      <c r="E105" t="s">
        <v>561</v>
      </c>
      <c r="F105" s="5"/>
      <c r="P105">
        <v>9</v>
      </c>
      <c r="Q105" s="52">
        <f t="shared" si="7"/>
        <v>9414.1530000000002</v>
      </c>
      <c r="R105" t="s">
        <v>561</v>
      </c>
      <c r="S105" s="54">
        <f t="shared" si="6"/>
        <v>941.41530000000012</v>
      </c>
      <c r="T105" t="s">
        <v>561</v>
      </c>
    </row>
    <row r="106" spans="1:20" x14ac:dyDescent="0.25">
      <c r="A106" s="5" t="s">
        <v>560</v>
      </c>
      <c r="B106" t="s">
        <v>560</v>
      </c>
      <c r="C106">
        <v>1132.96</v>
      </c>
      <c r="D106" s="47">
        <f t="shared" si="5"/>
        <v>1019.6640000000001</v>
      </c>
      <c r="E106" t="s">
        <v>561</v>
      </c>
      <c r="F106" s="5"/>
      <c r="G106" t="s">
        <v>560</v>
      </c>
      <c r="P106">
        <v>10</v>
      </c>
      <c r="Q106" s="52">
        <f t="shared" si="7"/>
        <v>10316.880000000001</v>
      </c>
      <c r="R106" t="s">
        <v>561</v>
      </c>
      <c r="S106" s="54">
        <f t="shared" si="6"/>
        <v>1031.6880000000001</v>
      </c>
      <c r="T106" t="s">
        <v>561</v>
      </c>
    </row>
    <row r="107" spans="1:20" x14ac:dyDescent="0.25">
      <c r="A107" s="5" t="s">
        <v>560</v>
      </c>
      <c r="B107" t="s">
        <v>560</v>
      </c>
      <c r="C107">
        <v>1241.5999999999999</v>
      </c>
      <c r="D107" s="47">
        <f t="shared" si="5"/>
        <v>1117.44</v>
      </c>
      <c r="E107" t="s">
        <v>561</v>
      </c>
      <c r="F107" s="5"/>
      <c r="P107">
        <v>11</v>
      </c>
      <c r="Q107" s="52">
        <f t="shared" si="7"/>
        <v>10574.802000000001</v>
      </c>
      <c r="R107" t="s">
        <v>561</v>
      </c>
      <c r="S107" s="54">
        <f t="shared" si="6"/>
        <v>1057.4802000000002</v>
      </c>
      <c r="T107" t="s">
        <v>561</v>
      </c>
    </row>
    <row r="108" spans="1:20" x14ac:dyDescent="0.25">
      <c r="A108" s="5" t="s">
        <v>560</v>
      </c>
      <c r="B108" t="s">
        <v>560</v>
      </c>
      <c r="C108">
        <v>1272.6400000000001</v>
      </c>
      <c r="D108" s="47">
        <f t="shared" si="5"/>
        <v>1145.3760000000002</v>
      </c>
      <c r="E108" t="s">
        <v>561</v>
      </c>
      <c r="F108" s="5"/>
      <c r="P108">
        <v>12</v>
      </c>
      <c r="Q108" s="52">
        <f t="shared" si="7"/>
        <v>10703.763000000001</v>
      </c>
      <c r="R108" t="s">
        <v>561</v>
      </c>
      <c r="S108" s="54">
        <f t="shared" si="6"/>
        <v>1070.3763000000001</v>
      </c>
      <c r="T108" t="s">
        <v>561</v>
      </c>
    </row>
    <row r="109" spans="1:20" x14ac:dyDescent="0.25">
      <c r="A109" s="5" t="s">
        <v>560</v>
      </c>
      <c r="B109" t="s">
        <v>560</v>
      </c>
      <c r="C109">
        <v>1288.1600000000001</v>
      </c>
      <c r="D109" s="47">
        <f t="shared" si="5"/>
        <v>1159.3440000000001</v>
      </c>
      <c r="E109" t="s">
        <v>561</v>
      </c>
      <c r="F109" s="5"/>
      <c r="P109">
        <v>13</v>
      </c>
      <c r="Q109" s="52">
        <f t="shared" si="7"/>
        <v>10574.802000000001</v>
      </c>
      <c r="R109" t="s">
        <v>561</v>
      </c>
      <c r="S109" s="54">
        <f t="shared" si="6"/>
        <v>1057.4802000000002</v>
      </c>
      <c r="T109" t="s">
        <v>561</v>
      </c>
    </row>
    <row r="110" spans="1:20" x14ac:dyDescent="0.25">
      <c r="A110" s="5" t="s">
        <v>560</v>
      </c>
      <c r="B110" t="s">
        <v>560</v>
      </c>
      <c r="C110">
        <v>1272.6400000000001</v>
      </c>
      <c r="D110" s="47">
        <f t="shared" si="5"/>
        <v>1145.3760000000002</v>
      </c>
      <c r="E110" t="s">
        <v>561</v>
      </c>
      <c r="F110" s="5"/>
      <c r="P110">
        <v>14</v>
      </c>
      <c r="Q110" s="52">
        <f t="shared" si="7"/>
        <v>10316.880000000001</v>
      </c>
      <c r="R110" t="s">
        <v>561</v>
      </c>
      <c r="S110" s="54">
        <f t="shared" si="6"/>
        <v>1031.6880000000001</v>
      </c>
      <c r="T110" t="s">
        <v>561</v>
      </c>
    </row>
    <row r="111" spans="1:20" x14ac:dyDescent="0.25">
      <c r="A111" s="5" t="s">
        <v>560</v>
      </c>
      <c r="B111" t="s">
        <v>560</v>
      </c>
      <c r="C111">
        <v>1241.5999999999999</v>
      </c>
      <c r="D111" s="47">
        <f t="shared" si="5"/>
        <v>1117.44</v>
      </c>
      <c r="E111" t="s">
        <v>561</v>
      </c>
      <c r="F111" s="5"/>
      <c r="P111">
        <v>15</v>
      </c>
      <c r="Q111" s="52">
        <f t="shared" si="7"/>
        <v>10187.919</v>
      </c>
      <c r="R111" t="s">
        <v>561</v>
      </c>
      <c r="S111" s="54">
        <f t="shared" si="6"/>
        <v>1018.7919000000001</v>
      </c>
      <c r="T111" t="s">
        <v>561</v>
      </c>
    </row>
    <row r="112" spans="1:20" x14ac:dyDescent="0.25">
      <c r="A112" s="5" t="s">
        <v>560</v>
      </c>
      <c r="B112" t="s">
        <v>560</v>
      </c>
      <c r="C112">
        <v>1226.08</v>
      </c>
      <c r="D112" s="47">
        <f t="shared" si="5"/>
        <v>1103.472</v>
      </c>
      <c r="E112" t="s">
        <v>561</v>
      </c>
      <c r="F112" s="5"/>
      <c r="P112">
        <v>16</v>
      </c>
      <c r="Q112" s="52">
        <f t="shared" si="7"/>
        <v>10187.919</v>
      </c>
      <c r="R112" t="s">
        <v>561</v>
      </c>
      <c r="S112" s="54">
        <f t="shared" si="6"/>
        <v>1018.7919000000001</v>
      </c>
      <c r="T112" t="s">
        <v>561</v>
      </c>
    </row>
    <row r="113" spans="1:20" x14ac:dyDescent="0.25">
      <c r="A113" s="5" t="s">
        <v>560</v>
      </c>
      <c r="B113" t="s">
        <v>560</v>
      </c>
      <c r="C113">
        <v>1226.08</v>
      </c>
      <c r="D113" s="47">
        <f t="shared" si="5"/>
        <v>1103.472</v>
      </c>
      <c r="E113" t="s">
        <v>561</v>
      </c>
      <c r="F113" s="5"/>
      <c r="P113">
        <v>17</v>
      </c>
      <c r="Q113" s="52">
        <f t="shared" si="7"/>
        <v>10703.763000000001</v>
      </c>
      <c r="R113" t="s">
        <v>561</v>
      </c>
      <c r="S113" s="54">
        <f t="shared" si="6"/>
        <v>1070.3763000000001</v>
      </c>
      <c r="T113" t="s">
        <v>561</v>
      </c>
    </row>
    <row r="114" spans="1:20" x14ac:dyDescent="0.25">
      <c r="A114" s="5" t="s">
        <v>560</v>
      </c>
      <c r="B114" t="s">
        <v>560</v>
      </c>
      <c r="C114">
        <v>1288.1600000000001</v>
      </c>
      <c r="D114" s="47">
        <f t="shared" si="5"/>
        <v>1159.3440000000001</v>
      </c>
      <c r="E114" t="s">
        <v>561</v>
      </c>
      <c r="F114" s="5"/>
      <c r="P114">
        <v>18</v>
      </c>
      <c r="Q114" s="52">
        <f t="shared" si="7"/>
        <v>11735.450999999999</v>
      </c>
      <c r="R114" t="s">
        <v>561</v>
      </c>
      <c r="S114" s="54">
        <f t="shared" si="6"/>
        <v>1173.5451</v>
      </c>
      <c r="T114" t="s">
        <v>561</v>
      </c>
    </row>
    <row r="115" spans="1:20" x14ac:dyDescent="0.25">
      <c r="A115" s="5" t="s">
        <v>560</v>
      </c>
      <c r="B115" t="s">
        <v>560</v>
      </c>
      <c r="C115">
        <v>1412.32</v>
      </c>
      <c r="D115" s="47">
        <f t="shared" si="5"/>
        <v>1271.088</v>
      </c>
      <c r="E115" t="s">
        <v>561</v>
      </c>
      <c r="F115" s="5"/>
      <c r="P115">
        <v>19</v>
      </c>
      <c r="Q115" s="52">
        <f t="shared" si="7"/>
        <v>11606.49</v>
      </c>
      <c r="R115" t="s">
        <v>561</v>
      </c>
      <c r="S115" s="54">
        <f t="shared" si="6"/>
        <v>1160.6490000000001</v>
      </c>
      <c r="T115" t="s">
        <v>561</v>
      </c>
    </row>
    <row r="116" spans="1:20" x14ac:dyDescent="0.25">
      <c r="A116" s="5" t="s">
        <v>560</v>
      </c>
      <c r="B116" t="s">
        <v>560</v>
      </c>
      <c r="C116">
        <v>1396.8</v>
      </c>
      <c r="D116" s="47">
        <f t="shared" si="5"/>
        <v>1257.1199999999999</v>
      </c>
      <c r="E116" t="s">
        <v>561</v>
      </c>
      <c r="F116" s="5"/>
      <c r="P116">
        <v>20</v>
      </c>
      <c r="Q116" s="52">
        <f t="shared" si="7"/>
        <v>11348.568000000001</v>
      </c>
      <c r="R116" t="s">
        <v>561</v>
      </c>
      <c r="S116" s="54">
        <f t="shared" si="6"/>
        <v>1134.8568000000002</v>
      </c>
      <c r="T116" t="s">
        <v>561</v>
      </c>
    </row>
    <row r="117" spans="1:20" x14ac:dyDescent="0.25">
      <c r="A117" s="5" t="s">
        <v>560</v>
      </c>
      <c r="B117" t="s">
        <v>560</v>
      </c>
      <c r="C117">
        <v>1365.76</v>
      </c>
      <c r="D117" s="47">
        <f t="shared" si="5"/>
        <v>1229.184</v>
      </c>
      <c r="E117" t="s">
        <v>561</v>
      </c>
      <c r="F117" s="5"/>
      <c r="P117">
        <v>21</v>
      </c>
      <c r="Q117" s="52">
        <f t="shared" si="7"/>
        <v>10961.684999999999</v>
      </c>
      <c r="R117" t="s">
        <v>561</v>
      </c>
      <c r="S117" s="54">
        <f t="shared" si="6"/>
        <v>1096.1685</v>
      </c>
      <c r="T117" t="s">
        <v>561</v>
      </c>
    </row>
    <row r="118" spans="1:20" x14ac:dyDescent="0.25">
      <c r="A118" s="5" t="s">
        <v>560</v>
      </c>
      <c r="B118" t="s">
        <v>560</v>
      </c>
      <c r="C118">
        <v>1319.2</v>
      </c>
      <c r="D118" s="47">
        <f t="shared" si="5"/>
        <v>1187.28</v>
      </c>
      <c r="E118" t="s">
        <v>561</v>
      </c>
      <c r="F118" s="5"/>
      <c r="P118">
        <v>22</v>
      </c>
      <c r="Q118" s="52">
        <f t="shared" si="7"/>
        <v>10832.724</v>
      </c>
      <c r="R118" t="s">
        <v>561</v>
      </c>
      <c r="S118" s="54">
        <f t="shared" si="6"/>
        <v>1083.2724000000001</v>
      </c>
      <c r="T118" t="s">
        <v>561</v>
      </c>
    </row>
    <row r="119" spans="1:20" x14ac:dyDescent="0.25">
      <c r="A119" s="5" t="s">
        <v>560</v>
      </c>
      <c r="B119" t="s">
        <v>560</v>
      </c>
      <c r="C119">
        <v>1303.68</v>
      </c>
      <c r="D119" s="47">
        <f t="shared" si="5"/>
        <v>1173.3120000000001</v>
      </c>
      <c r="E119" t="s">
        <v>561</v>
      </c>
      <c r="F119" s="5"/>
      <c r="P119">
        <v>23</v>
      </c>
      <c r="Q119" s="52">
        <f t="shared" si="7"/>
        <v>10187.919</v>
      </c>
      <c r="R119" t="s">
        <v>561</v>
      </c>
      <c r="S119" s="54">
        <f t="shared" si="6"/>
        <v>1018.7919000000001</v>
      </c>
      <c r="T119" t="s">
        <v>561</v>
      </c>
    </row>
    <row r="120" spans="1:20" x14ac:dyDescent="0.25">
      <c r="A120" s="5" t="s">
        <v>560</v>
      </c>
      <c r="B120" t="s">
        <v>560</v>
      </c>
      <c r="C120">
        <v>1226.08</v>
      </c>
      <c r="D120" s="47">
        <f t="shared" si="5"/>
        <v>1103.472</v>
      </c>
      <c r="E120" t="s">
        <v>561</v>
      </c>
      <c r="F120" s="5"/>
      <c r="P120">
        <v>24</v>
      </c>
      <c r="Q120" s="52">
        <f t="shared" si="7"/>
        <v>9543.1139999999996</v>
      </c>
      <c r="R120" t="s">
        <v>561</v>
      </c>
      <c r="S120" s="54">
        <f t="shared" si="6"/>
        <v>954.31140000000005</v>
      </c>
    </row>
    <row r="121" spans="1:20" x14ac:dyDescent="0.25">
      <c r="A121" s="5" t="s">
        <v>560</v>
      </c>
      <c r="B121" t="s">
        <v>560</v>
      </c>
      <c r="C121">
        <v>1148.48</v>
      </c>
      <c r="D121" s="47">
        <f t="shared" si="5"/>
        <v>1033.6320000000001</v>
      </c>
      <c r="F121" s="5"/>
      <c r="P121">
        <v>1</v>
      </c>
      <c r="Q121" s="53">
        <f>Q1*0.8</f>
        <v>7324.9848000000002</v>
      </c>
      <c r="R121" t="s">
        <v>561</v>
      </c>
      <c r="S121" s="6">
        <f t="shared" si="6"/>
        <v>732.49848000000009</v>
      </c>
      <c r="T121" t="s">
        <v>561</v>
      </c>
    </row>
    <row r="122" spans="1:20" x14ac:dyDescent="0.25">
      <c r="A122" s="6" t="s">
        <v>560</v>
      </c>
      <c r="B122" t="s">
        <v>560</v>
      </c>
      <c r="F122" s="5"/>
      <c r="P122">
        <v>2</v>
      </c>
      <c r="Q122" s="53">
        <f t="shared" ref="Q122:Q168" si="8">Q2*0.8</f>
        <v>6705.9720000000007</v>
      </c>
      <c r="R122" t="s">
        <v>561</v>
      </c>
      <c r="S122" s="6">
        <f t="shared" si="6"/>
        <v>670.59720000000016</v>
      </c>
      <c r="T122" t="s">
        <v>561</v>
      </c>
    </row>
    <row r="123" spans="1:20" x14ac:dyDescent="0.25">
      <c r="A123" s="6" t="s">
        <v>560</v>
      </c>
      <c r="B123" t="s">
        <v>560</v>
      </c>
      <c r="F123" s="5"/>
      <c r="P123">
        <v>3</v>
      </c>
      <c r="Q123" s="53">
        <f t="shared" si="8"/>
        <v>6396.4655999999995</v>
      </c>
      <c r="R123" t="s">
        <v>561</v>
      </c>
      <c r="S123" s="6">
        <f t="shared" si="6"/>
        <v>639.64656000000002</v>
      </c>
      <c r="T123" t="s">
        <v>561</v>
      </c>
    </row>
    <row r="124" spans="1:20" x14ac:dyDescent="0.25">
      <c r="A124" s="6" t="s">
        <v>560</v>
      </c>
      <c r="B124" t="s">
        <v>560</v>
      </c>
      <c r="F124" s="5"/>
      <c r="P124">
        <v>4</v>
      </c>
      <c r="Q124" s="53">
        <f t="shared" si="8"/>
        <v>6190.1280000000006</v>
      </c>
      <c r="R124" t="s">
        <v>561</v>
      </c>
      <c r="S124" s="6">
        <f t="shared" si="6"/>
        <v>619.01280000000008</v>
      </c>
      <c r="T124" t="s">
        <v>561</v>
      </c>
    </row>
    <row r="125" spans="1:20" x14ac:dyDescent="0.25">
      <c r="A125" s="6" t="s">
        <v>560</v>
      </c>
      <c r="B125" t="s">
        <v>560</v>
      </c>
      <c r="F125" s="5"/>
      <c r="P125">
        <v>5</v>
      </c>
      <c r="Q125" s="53">
        <f t="shared" si="8"/>
        <v>5983.7904000000008</v>
      </c>
      <c r="R125" t="s">
        <v>561</v>
      </c>
      <c r="S125" s="6">
        <f t="shared" si="6"/>
        <v>598.37904000000015</v>
      </c>
      <c r="T125" t="s">
        <v>561</v>
      </c>
    </row>
    <row r="126" spans="1:20" x14ac:dyDescent="0.25">
      <c r="A126" s="6" t="s">
        <v>560</v>
      </c>
      <c r="B126" t="s">
        <v>560</v>
      </c>
      <c r="F126" s="5"/>
      <c r="P126">
        <v>6</v>
      </c>
      <c r="Q126" s="53">
        <f t="shared" si="8"/>
        <v>5983.7904000000008</v>
      </c>
      <c r="R126" t="s">
        <v>561</v>
      </c>
      <c r="S126" s="6">
        <f t="shared" si="6"/>
        <v>598.37904000000015</v>
      </c>
      <c r="T126" t="s">
        <v>561</v>
      </c>
    </row>
    <row r="127" spans="1:20" x14ac:dyDescent="0.25">
      <c r="A127" s="6" t="s">
        <v>560</v>
      </c>
      <c r="B127" t="s">
        <v>560</v>
      </c>
      <c r="F127" s="5" t="s">
        <v>560</v>
      </c>
      <c r="P127">
        <v>7</v>
      </c>
      <c r="Q127" s="53">
        <f t="shared" si="8"/>
        <v>6190.1280000000006</v>
      </c>
      <c r="R127" t="s">
        <v>561</v>
      </c>
      <c r="S127" s="6">
        <f t="shared" si="6"/>
        <v>619.01280000000008</v>
      </c>
      <c r="T127" t="s">
        <v>561</v>
      </c>
    </row>
    <row r="128" spans="1:20" x14ac:dyDescent="0.25">
      <c r="A128" s="6" t="s">
        <v>560</v>
      </c>
      <c r="B128" t="s">
        <v>560</v>
      </c>
      <c r="F128" s="5"/>
      <c r="P128">
        <v>8</v>
      </c>
      <c r="Q128" s="53">
        <f t="shared" si="8"/>
        <v>6602.8031999999994</v>
      </c>
      <c r="R128" t="s">
        <v>561</v>
      </c>
      <c r="S128" s="6">
        <f t="shared" si="6"/>
        <v>660.28031999999996</v>
      </c>
      <c r="T128" t="s">
        <v>561</v>
      </c>
    </row>
    <row r="129" spans="1:20" x14ac:dyDescent="0.25">
      <c r="A129" s="6" t="s">
        <v>560</v>
      </c>
      <c r="B129" t="s">
        <v>560</v>
      </c>
      <c r="F129" s="5"/>
      <c r="P129">
        <v>9</v>
      </c>
      <c r="Q129" s="53">
        <f t="shared" si="8"/>
        <v>7531.3224000000009</v>
      </c>
      <c r="R129" t="s">
        <v>561</v>
      </c>
      <c r="S129" s="6">
        <f t="shared" si="6"/>
        <v>753.13224000000014</v>
      </c>
      <c r="T129" t="s">
        <v>561</v>
      </c>
    </row>
    <row r="130" spans="1:20" x14ac:dyDescent="0.25">
      <c r="A130" s="6" t="s">
        <v>560</v>
      </c>
      <c r="B130" t="s">
        <v>560</v>
      </c>
      <c r="F130" s="5" t="s">
        <v>560</v>
      </c>
      <c r="P130">
        <v>10</v>
      </c>
      <c r="Q130" s="53">
        <f t="shared" si="8"/>
        <v>8253.5040000000008</v>
      </c>
      <c r="R130" t="s">
        <v>561</v>
      </c>
      <c r="S130" s="6">
        <f t="shared" ref="S130:S168" si="9">Q130*0.1</f>
        <v>825.35040000000015</v>
      </c>
      <c r="T130" t="s">
        <v>561</v>
      </c>
    </row>
    <row r="131" spans="1:20" x14ac:dyDescent="0.25">
      <c r="A131" s="6" t="s">
        <v>560</v>
      </c>
      <c r="B131" t="s">
        <v>560</v>
      </c>
      <c r="F131" s="5"/>
      <c r="P131">
        <v>11</v>
      </c>
      <c r="Q131" s="53">
        <f t="shared" si="8"/>
        <v>8459.8416000000016</v>
      </c>
      <c r="R131" t="s">
        <v>561</v>
      </c>
      <c r="S131" s="6">
        <f t="shared" si="9"/>
        <v>845.9841600000002</v>
      </c>
      <c r="T131" t="s">
        <v>561</v>
      </c>
    </row>
    <row r="132" spans="1:20" x14ac:dyDescent="0.25">
      <c r="A132" s="6" t="s">
        <v>560</v>
      </c>
      <c r="B132" t="s">
        <v>560</v>
      </c>
      <c r="F132" s="5"/>
      <c r="P132">
        <v>12</v>
      </c>
      <c r="Q132" s="53">
        <f t="shared" si="8"/>
        <v>8563.010400000001</v>
      </c>
      <c r="R132" t="s">
        <v>561</v>
      </c>
      <c r="S132" s="6">
        <f t="shared" si="9"/>
        <v>856.30104000000017</v>
      </c>
      <c r="T132" t="s">
        <v>561</v>
      </c>
    </row>
    <row r="133" spans="1:20" x14ac:dyDescent="0.25">
      <c r="A133" s="6" t="s">
        <v>560</v>
      </c>
      <c r="B133" t="s">
        <v>560</v>
      </c>
      <c r="F133" s="5"/>
      <c r="P133">
        <v>13</v>
      </c>
      <c r="Q133" s="53">
        <f t="shared" si="8"/>
        <v>8459.8416000000016</v>
      </c>
      <c r="R133" t="s">
        <v>561</v>
      </c>
      <c r="S133" s="6">
        <f t="shared" si="9"/>
        <v>845.9841600000002</v>
      </c>
      <c r="T133" t="s">
        <v>561</v>
      </c>
    </row>
    <row r="134" spans="1:20" x14ac:dyDescent="0.25">
      <c r="A134" s="6" t="s">
        <v>560</v>
      </c>
      <c r="B134" t="s">
        <v>560</v>
      </c>
      <c r="F134" s="5"/>
      <c r="P134">
        <v>14</v>
      </c>
      <c r="Q134" s="53">
        <f t="shared" si="8"/>
        <v>8253.5040000000008</v>
      </c>
      <c r="R134" t="s">
        <v>561</v>
      </c>
      <c r="S134" s="6">
        <f t="shared" si="9"/>
        <v>825.35040000000015</v>
      </c>
      <c r="T134" t="s">
        <v>561</v>
      </c>
    </row>
    <row r="135" spans="1:20" x14ac:dyDescent="0.25">
      <c r="A135" s="6" t="s">
        <v>560</v>
      </c>
      <c r="B135" t="s">
        <v>560</v>
      </c>
      <c r="F135" s="5" t="s">
        <v>560</v>
      </c>
      <c r="G135" t="s">
        <v>560</v>
      </c>
      <c r="P135">
        <v>15</v>
      </c>
      <c r="Q135" s="53">
        <f t="shared" si="8"/>
        <v>8150.3352000000004</v>
      </c>
      <c r="R135" t="s">
        <v>561</v>
      </c>
      <c r="S135" s="6">
        <f t="shared" si="9"/>
        <v>815.03352000000007</v>
      </c>
      <c r="T135" t="s">
        <v>561</v>
      </c>
    </row>
    <row r="136" spans="1:20" x14ac:dyDescent="0.25">
      <c r="A136" s="6" t="s">
        <v>560</v>
      </c>
      <c r="B136" t="s">
        <v>560</v>
      </c>
      <c r="F136" s="5" t="s">
        <v>560</v>
      </c>
      <c r="G136" t="s">
        <v>560</v>
      </c>
      <c r="P136">
        <v>16</v>
      </c>
      <c r="Q136" s="53">
        <f t="shared" si="8"/>
        <v>8150.3352000000004</v>
      </c>
      <c r="R136" t="s">
        <v>561</v>
      </c>
      <c r="S136" s="6">
        <f t="shared" si="9"/>
        <v>815.03352000000007</v>
      </c>
      <c r="T136" t="s">
        <v>561</v>
      </c>
    </row>
    <row r="137" spans="1:20" x14ac:dyDescent="0.25">
      <c r="A137" s="6" t="s">
        <v>560</v>
      </c>
      <c r="B137" t="s">
        <v>560</v>
      </c>
      <c r="F137" s="5" t="s">
        <v>560</v>
      </c>
      <c r="G137" t="s">
        <v>560</v>
      </c>
      <c r="P137">
        <v>17</v>
      </c>
      <c r="Q137" s="53">
        <f t="shared" si="8"/>
        <v>8563.010400000001</v>
      </c>
      <c r="R137" t="s">
        <v>561</v>
      </c>
      <c r="S137" s="6">
        <f t="shared" si="9"/>
        <v>856.30104000000017</v>
      </c>
      <c r="T137" t="s">
        <v>561</v>
      </c>
    </row>
    <row r="138" spans="1:20" x14ac:dyDescent="0.25">
      <c r="A138" s="6" t="s">
        <v>560</v>
      </c>
      <c r="B138" t="s">
        <v>560</v>
      </c>
      <c r="F138" s="5" t="s">
        <v>560</v>
      </c>
      <c r="G138" t="s">
        <v>560</v>
      </c>
      <c r="P138">
        <v>18</v>
      </c>
      <c r="Q138" s="53">
        <f t="shared" si="8"/>
        <v>9388.3608000000004</v>
      </c>
      <c r="R138" t="s">
        <v>561</v>
      </c>
      <c r="S138" s="6">
        <f t="shared" si="9"/>
        <v>938.83608000000004</v>
      </c>
      <c r="T138" t="s">
        <v>561</v>
      </c>
    </row>
    <row r="139" spans="1:20" x14ac:dyDescent="0.25">
      <c r="A139" s="6" t="s">
        <v>560</v>
      </c>
      <c r="B139" t="s">
        <v>560</v>
      </c>
      <c r="F139" s="5" t="s">
        <v>560</v>
      </c>
      <c r="G139" t="s">
        <v>560</v>
      </c>
      <c r="P139">
        <v>19</v>
      </c>
      <c r="Q139" s="53">
        <f t="shared" si="8"/>
        <v>9285.1920000000009</v>
      </c>
      <c r="R139" t="s">
        <v>561</v>
      </c>
      <c r="S139" s="6">
        <f t="shared" si="9"/>
        <v>928.51920000000018</v>
      </c>
      <c r="T139" t="s">
        <v>561</v>
      </c>
    </row>
    <row r="140" spans="1:20" x14ac:dyDescent="0.25">
      <c r="A140" s="6" t="s">
        <v>560</v>
      </c>
      <c r="B140" t="s">
        <v>560</v>
      </c>
      <c r="F140" s="5"/>
      <c r="P140">
        <v>20</v>
      </c>
      <c r="Q140" s="53">
        <f t="shared" si="8"/>
        <v>9078.854400000002</v>
      </c>
      <c r="R140" t="s">
        <v>561</v>
      </c>
      <c r="S140" s="6">
        <f t="shared" si="9"/>
        <v>907.88544000000024</v>
      </c>
      <c r="T140" t="s">
        <v>561</v>
      </c>
    </row>
    <row r="141" spans="1:20" x14ac:dyDescent="0.25">
      <c r="A141" s="6" t="s">
        <v>560</v>
      </c>
      <c r="B141" t="s">
        <v>560</v>
      </c>
      <c r="F141" s="5"/>
      <c r="P141">
        <v>21</v>
      </c>
      <c r="Q141" s="53">
        <f t="shared" si="8"/>
        <v>8769.348</v>
      </c>
      <c r="R141" t="s">
        <v>561</v>
      </c>
      <c r="S141" s="6">
        <f t="shared" si="9"/>
        <v>876.9348</v>
      </c>
      <c r="T141" t="s">
        <v>561</v>
      </c>
    </row>
    <row r="142" spans="1:20" x14ac:dyDescent="0.25">
      <c r="A142" s="6" t="s">
        <v>560</v>
      </c>
      <c r="B142" t="s">
        <v>560</v>
      </c>
      <c r="F142" s="5"/>
      <c r="P142">
        <v>22</v>
      </c>
      <c r="Q142" s="53">
        <f t="shared" si="8"/>
        <v>8666.1792000000005</v>
      </c>
      <c r="R142" t="s">
        <v>561</v>
      </c>
      <c r="S142" s="6">
        <f t="shared" si="9"/>
        <v>866.61792000000014</v>
      </c>
      <c r="T142" t="s">
        <v>561</v>
      </c>
    </row>
    <row r="143" spans="1:20" x14ac:dyDescent="0.25">
      <c r="A143" s="6" t="s">
        <v>560</v>
      </c>
      <c r="B143" t="s">
        <v>560</v>
      </c>
      <c r="F143" s="5" t="s">
        <v>560</v>
      </c>
      <c r="P143">
        <v>23</v>
      </c>
      <c r="Q143" s="53">
        <f t="shared" si="8"/>
        <v>8150.3352000000004</v>
      </c>
      <c r="R143" t="s">
        <v>561</v>
      </c>
      <c r="S143" s="6">
        <f t="shared" si="9"/>
        <v>815.03352000000007</v>
      </c>
      <c r="T143" t="s">
        <v>561</v>
      </c>
    </row>
    <row r="144" spans="1:20" x14ac:dyDescent="0.25">
      <c r="A144" s="6" t="s">
        <v>560</v>
      </c>
      <c r="B144" t="s">
        <v>560</v>
      </c>
      <c r="F144" s="5"/>
      <c r="P144">
        <v>24</v>
      </c>
      <c r="Q144" s="53">
        <f t="shared" si="8"/>
        <v>7634.4912000000004</v>
      </c>
      <c r="R144" t="s">
        <v>561</v>
      </c>
      <c r="S144" s="6">
        <f t="shared" si="9"/>
        <v>763.44912000000011</v>
      </c>
      <c r="T144" t="s">
        <v>561</v>
      </c>
    </row>
    <row r="145" spans="1:20" x14ac:dyDescent="0.25">
      <c r="A145" s="6" t="s">
        <v>560</v>
      </c>
      <c r="B145" t="s">
        <v>560</v>
      </c>
      <c r="F145" s="5" t="s">
        <v>560</v>
      </c>
      <c r="P145">
        <v>1</v>
      </c>
      <c r="Q145" s="53">
        <f t="shared" si="8"/>
        <v>7324.9848000000002</v>
      </c>
      <c r="R145" t="s">
        <v>561</v>
      </c>
      <c r="S145" s="6">
        <f t="shared" si="9"/>
        <v>732.49848000000009</v>
      </c>
      <c r="T145" t="s">
        <v>561</v>
      </c>
    </row>
    <row r="146" spans="1:20" x14ac:dyDescent="0.25">
      <c r="A146" s="6" t="s">
        <v>560</v>
      </c>
      <c r="B146" t="s">
        <v>560</v>
      </c>
      <c r="F146" s="5"/>
      <c r="P146">
        <v>2</v>
      </c>
      <c r="Q146" s="53">
        <f t="shared" si="8"/>
        <v>6705.9720000000007</v>
      </c>
      <c r="R146" t="s">
        <v>561</v>
      </c>
      <c r="S146" s="6">
        <f t="shared" si="9"/>
        <v>670.59720000000016</v>
      </c>
      <c r="T146" t="s">
        <v>561</v>
      </c>
    </row>
    <row r="147" spans="1:20" x14ac:dyDescent="0.25">
      <c r="A147" s="6" t="s">
        <v>560</v>
      </c>
      <c r="B147" t="s">
        <v>560</v>
      </c>
      <c r="F147" s="5" t="s">
        <v>560</v>
      </c>
      <c r="P147">
        <v>3</v>
      </c>
      <c r="Q147" s="53">
        <f t="shared" si="8"/>
        <v>6396.4655999999995</v>
      </c>
      <c r="R147" t="s">
        <v>561</v>
      </c>
      <c r="S147" s="6">
        <f t="shared" si="9"/>
        <v>639.64656000000002</v>
      </c>
      <c r="T147" t="s">
        <v>561</v>
      </c>
    </row>
    <row r="148" spans="1:20" x14ac:dyDescent="0.25">
      <c r="A148" s="6" t="s">
        <v>560</v>
      </c>
      <c r="B148" t="s">
        <v>560</v>
      </c>
      <c r="F148" s="5" t="s">
        <v>560</v>
      </c>
      <c r="P148">
        <v>4</v>
      </c>
      <c r="Q148" s="53">
        <f t="shared" si="8"/>
        <v>6190.1280000000006</v>
      </c>
      <c r="R148" t="s">
        <v>561</v>
      </c>
      <c r="S148" s="6">
        <f t="shared" si="9"/>
        <v>619.01280000000008</v>
      </c>
      <c r="T148" t="s">
        <v>561</v>
      </c>
    </row>
    <row r="149" spans="1:20" x14ac:dyDescent="0.25">
      <c r="A149" s="6" t="s">
        <v>560</v>
      </c>
      <c r="B149" t="s">
        <v>560</v>
      </c>
      <c r="F149" s="5"/>
      <c r="P149">
        <v>5</v>
      </c>
      <c r="Q149" s="53">
        <f t="shared" si="8"/>
        <v>5983.7904000000008</v>
      </c>
      <c r="R149" t="s">
        <v>561</v>
      </c>
      <c r="S149" s="6">
        <f t="shared" si="9"/>
        <v>598.37904000000015</v>
      </c>
      <c r="T149" t="s">
        <v>561</v>
      </c>
    </row>
    <row r="150" spans="1:20" x14ac:dyDescent="0.25">
      <c r="A150" s="6" t="s">
        <v>560</v>
      </c>
      <c r="B150" t="s">
        <v>560</v>
      </c>
      <c r="F150" s="5" t="s">
        <v>560</v>
      </c>
      <c r="P150">
        <v>6</v>
      </c>
      <c r="Q150" s="53">
        <f t="shared" si="8"/>
        <v>5983.7904000000008</v>
      </c>
      <c r="R150" t="s">
        <v>561</v>
      </c>
      <c r="S150" s="6">
        <f t="shared" si="9"/>
        <v>598.37904000000015</v>
      </c>
      <c r="T150" t="s">
        <v>561</v>
      </c>
    </row>
    <row r="151" spans="1:20" x14ac:dyDescent="0.25">
      <c r="A151" s="6" t="s">
        <v>560</v>
      </c>
      <c r="B151" t="s">
        <v>560</v>
      </c>
      <c r="F151" s="5" t="s">
        <v>560</v>
      </c>
      <c r="P151">
        <v>7</v>
      </c>
      <c r="Q151" s="53">
        <f t="shared" si="8"/>
        <v>6190.1280000000006</v>
      </c>
      <c r="R151" t="s">
        <v>561</v>
      </c>
      <c r="S151" s="6">
        <f t="shared" si="9"/>
        <v>619.01280000000008</v>
      </c>
      <c r="T151" t="s">
        <v>561</v>
      </c>
    </row>
    <row r="152" spans="1:20" x14ac:dyDescent="0.25">
      <c r="A152" s="6" t="s">
        <v>560</v>
      </c>
      <c r="B152" t="s">
        <v>560</v>
      </c>
      <c r="F152" s="5"/>
      <c r="P152">
        <v>8</v>
      </c>
      <c r="Q152" s="53">
        <f t="shared" si="8"/>
        <v>6602.8031999999994</v>
      </c>
      <c r="R152" t="s">
        <v>561</v>
      </c>
      <c r="S152" s="6">
        <f t="shared" si="9"/>
        <v>660.28031999999996</v>
      </c>
      <c r="T152" t="s">
        <v>561</v>
      </c>
    </row>
    <row r="153" spans="1:20" x14ac:dyDescent="0.25">
      <c r="A153" s="6" t="s">
        <v>560</v>
      </c>
      <c r="B153" t="s">
        <v>560</v>
      </c>
      <c r="F153" s="5"/>
      <c r="P153">
        <v>9</v>
      </c>
      <c r="Q153" s="53">
        <f t="shared" si="8"/>
        <v>7531.3224000000009</v>
      </c>
      <c r="R153" t="s">
        <v>561</v>
      </c>
      <c r="S153" s="6">
        <f t="shared" si="9"/>
        <v>753.13224000000014</v>
      </c>
      <c r="T153" t="s">
        <v>561</v>
      </c>
    </row>
    <row r="154" spans="1:20" x14ac:dyDescent="0.25">
      <c r="A154" s="6" t="s">
        <v>560</v>
      </c>
      <c r="B154" t="s">
        <v>560</v>
      </c>
      <c r="F154" s="5" t="s">
        <v>560</v>
      </c>
      <c r="P154">
        <v>10</v>
      </c>
      <c r="Q154" s="53">
        <f t="shared" si="8"/>
        <v>8253.5040000000008</v>
      </c>
      <c r="R154" t="s">
        <v>561</v>
      </c>
      <c r="S154" s="6">
        <f t="shared" si="9"/>
        <v>825.35040000000015</v>
      </c>
      <c r="T154" t="s">
        <v>561</v>
      </c>
    </row>
    <row r="155" spans="1:20" x14ac:dyDescent="0.25">
      <c r="A155" s="6" t="s">
        <v>560</v>
      </c>
      <c r="B155" t="s">
        <v>560</v>
      </c>
      <c r="F155" s="5" t="s">
        <v>560</v>
      </c>
      <c r="P155">
        <v>11</v>
      </c>
      <c r="Q155" s="53">
        <f t="shared" si="8"/>
        <v>8459.8416000000016</v>
      </c>
      <c r="R155" t="s">
        <v>561</v>
      </c>
      <c r="S155" s="6">
        <f t="shared" si="9"/>
        <v>845.9841600000002</v>
      </c>
      <c r="T155" t="s">
        <v>561</v>
      </c>
    </row>
    <row r="156" spans="1:20" x14ac:dyDescent="0.25">
      <c r="A156" s="6" t="s">
        <v>560</v>
      </c>
      <c r="B156" t="s">
        <v>560</v>
      </c>
      <c r="F156" s="5"/>
      <c r="P156">
        <v>12</v>
      </c>
      <c r="Q156" s="53">
        <f t="shared" si="8"/>
        <v>8563.010400000001</v>
      </c>
      <c r="R156" t="s">
        <v>561</v>
      </c>
      <c r="S156" s="6">
        <f t="shared" si="9"/>
        <v>856.30104000000017</v>
      </c>
      <c r="T156" t="s">
        <v>561</v>
      </c>
    </row>
    <row r="157" spans="1:20" x14ac:dyDescent="0.25">
      <c r="A157" s="6" t="s">
        <v>560</v>
      </c>
      <c r="B157" t="s">
        <v>560</v>
      </c>
      <c r="F157" s="5"/>
      <c r="P157">
        <v>13</v>
      </c>
      <c r="Q157" s="53">
        <f t="shared" si="8"/>
        <v>8459.8416000000016</v>
      </c>
      <c r="R157" t="s">
        <v>561</v>
      </c>
      <c r="S157" s="6">
        <f t="shared" si="9"/>
        <v>845.9841600000002</v>
      </c>
      <c r="T157" t="s">
        <v>561</v>
      </c>
    </row>
    <row r="158" spans="1:20" x14ac:dyDescent="0.25">
      <c r="A158" s="6" t="s">
        <v>560</v>
      </c>
      <c r="B158" t="s">
        <v>560</v>
      </c>
      <c r="F158" s="5" t="s">
        <v>560</v>
      </c>
      <c r="G158" t="s">
        <v>560</v>
      </c>
      <c r="P158">
        <v>14</v>
      </c>
      <c r="Q158" s="53">
        <f t="shared" si="8"/>
        <v>8253.5040000000008</v>
      </c>
      <c r="R158" t="s">
        <v>561</v>
      </c>
      <c r="S158" s="6">
        <f t="shared" si="9"/>
        <v>825.35040000000015</v>
      </c>
      <c r="T158" t="s">
        <v>561</v>
      </c>
    </row>
    <row r="159" spans="1:20" x14ac:dyDescent="0.25">
      <c r="A159" s="6" t="s">
        <v>560</v>
      </c>
      <c r="B159" t="s">
        <v>560</v>
      </c>
      <c r="F159" s="5"/>
      <c r="P159">
        <v>15</v>
      </c>
      <c r="Q159" s="53">
        <f t="shared" si="8"/>
        <v>8150.3352000000004</v>
      </c>
      <c r="R159" t="s">
        <v>561</v>
      </c>
      <c r="S159" s="6">
        <f t="shared" si="9"/>
        <v>815.03352000000007</v>
      </c>
      <c r="T159" t="s">
        <v>561</v>
      </c>
    </row>
    <row r="160" spans="1:20" x14ac:dyDescent="0.25">
      <c r="A160" s="6" t="s">
        <v>560</v>
      </c>
      <c r="B160" t="s">
        <v>560</v>
      </c>
      <c r="F160" s="5" t="s">
        <v>560</v>
      </c>
      <c r="G160" t="s">
        <v>560</v>
      </c>
      <c r="P160">
        <v>16</v>
      </c>
      <c r="Q160" s="53">
        <f t="shared" si="8"/>
        <v>8150.3352000000004</v>
      </c>
      <c r="R160" t="s">
        <v>561</v>
      </c>
      <c r="S160" s="6">
        <f t="shared" si="9"/>
        <v>815.03352000000007</v>
      </c>
      <c r="T160" t="s">
        <v>561</v>
      </c>
    </row>
    <row r="161" spans="1:20" x14ac:dyDescent="0.25">
      <c r="A161" s="6" t="s">
        <v>560</v>
      </c>
      <c r="B161" t="s">
        <v>560</v>
      </c>
      <c r="F161" s="5" t="s">
        <v>560</v>
      </c>
      <c r="G161" t="s">
        <v>560</v>
      </c>
      <c r="P161">
        <v>17</v>
      </c>
      <c r="Q161" s="53">
        <f t="shared" si="8"/>
        <v>8563.010400000001</v>
      </c>
      <c r="R161" t="s">
        <v>561</v>
      </c>
      <c r="S161" s="6">
        <f t="shared" si="9"/>
        <v>856.30104000000017</v>
      </c>
      <c r="T161" t="s">
        <v>561</v>
      </c>
    </row>
    <row r="162" spans="1:20" x14ac:dyDescent="0.25">
      <c r="A162" s="6" t="s">
        <v>560</v>
      </c>
      <c r="B162" t="s">
        <v>560</v>
      </c>
      <c r="F162" s="5" t="s">
        <v>560</v>
      </c>
      <c r="G162" t="s">
        <v>560</v>
      </c>
      <c r="P162">
        <v>18</v>
      </c>
      <c r="Q162" s="53">
        <f t="shared" si="8"/>
        <v>9388.3608000000004</v>
      </c>
      <c r="R162" t="s">
        <v>561</v>
      </c>
      <c r="S162" s="6">
        <f t="shared" si="9"/>
        <v>938.83608000000004</v>
      </c>
      <c r="T162" t="s">
        <v>561</v>
      </c>
    </row>
    <row r="163" spans="1:20" x14ac:dyDescent="0.25">
      <c r="A163" s="6" t="s">
        <v>560</v>
      </c>
      <c r="B163" t="s">
        <v>560</v>
      </c>
      <c r="F163" s="5" t="s">
        <v>560</v>
      </c>
      <c r="G163" t="s">
        <v>560</v>
      </c>
      <c r="P163">
        <v>19</v>
      </c>
      <c r="Q163" s="53">
        <f t="shared" si="8"/>
        <v>9285.1920000000009</v>
      </c>
      <c r="R163" t="s">
        <v>561</v>
      </c>
      <c r="S163" s="6">
        <f t="shared" si="9"/>
        <v>928.51920000000018</v>
      </c>
      <c r="T163" t="s">
        <v>561</v>
      </c>
    </row>
    <row r="164" spans="1:20" x14ac:dyDescent="0.25">
      <c r="A164" s="6" t="s">
        <v>560</v>
      </c>
      <c r="B164" t="s">
        <v>560</v>
      </c>
      <c r="F164" s="5" t="s">
        <v>560</v>
      </c>
      <c r="G164" t="s">
        <v>560</v>
      </c>
      <c r="P164">
        <v>20</v>
      </c>
      <c r="Q164" s="53">
        <f t="shared" si="8"/>
        <v>9078.854400000002</v>
      </c>
      <c r="R164" t="s">
        <v>561</v>
      </c>
      <c r="S164" s="6">
        <f t="shared" si="9"/>
        <v>907.88544000000024</v>
      </c>
      <c r="T164" t="s">
        <v>561</v>
      </c>
    </row>
    <row r="165" spans="1:20" x14ac:dyDescent="0.25">
      <c r="A165" s="6" t="s">
        <v>560</v>
      </c>
      <c r="B165" t="s">
        <v>560</v>
      </c>
      <c r="F165" s="5" t="s">
        <v>560</v>
      </c>
      <c r="G165" t="s">
        <v>560</v>
      </c>
      <c r="P165">
        <v>21</v>
      </c>
      <c r="Q165" s="53">
        <f t="shared" si="8"/>
        <v>8769.348</v>
      </c>
      <c r="R165" t="s">
        <v>561</v>
      </c>
      <c r="S165" s="6">
        <f t="shared" si="9"/>
        <v>876.9348</v>
      </c>
      <c r="T165" t="s">
        <v>561</v>
      </c>
    </row>
    <row r="166" spans="1:20" x14ac:dyDescent="0.25">
      <c r="A166" s="6" t="s">
        <v>560</v>
      </c>
      <c r="B166" t="s">
        <v>560</v>
      </c>
      <c r="F166" s="5" t="s">
        <v>560</v>
      </c>
      <c r="G166" t="s">
        <v>560</v>
      </c>
      <c r="P166">
        <v>22</v>
      </c>
      <c r="Q166" s="53">
        <f t="shared" si="8"/>
        <v>8666.1792000000005</v>
      </c>
      <c r="R166" t="s">
        <v>561</v>
      </c>
      <c r="S166" s="6">
        <f t="shared" si="9"/>
        <v>866.61792000000014</v>
      </c>
      <c r="T166" t="s">
        <v>561</v>
      </c>
    </row>
    <row r="167" spans="1:20" x14ac:dyDescent="0.25">
      <c r="A167" s="6" t="s">
        <v>560</v>
      </c>
      <c r="B167" t="s">
        <v>560</v>
      </c>
      <c r="F167" s="5"/>
      <c r="P167">
        <v>23</v>
      </c>
      <c r="Q167" s="53">
        <f t="shared" si="8"/>
        <v>8150.3352000000004</v>
      </c>
      <c r="R167" t="s">
        <v>561</v>
      </c>
      <c r="S167" s="6">
        <f t="shared" si="9"/>
        <v>815.03352000000007</v>
      </c>
      <c r="T167" t="s">
        <v>561</v>
      </c>
    </row>
    <row r="168" spans="1:20" x14ac:dyDescent="0.25">
      <c r="A168" s="6" t="s">
        <v>560</v>
      </c>
      <c r="B168" t="s">
        <v>560</v>
      </c>
      <c r="F168" s="5"/>
      <c r="P168">
        <v>24</v>
      </c>
      <c r="Q168" s="53">
        <f t="shared" si="8"/>
        <v>7634.4912000000004</v>
      </c>
      <c r="S168" s="6">
        <f t="shared" si="9"/>
        <v>763.44912000000011</v>
      </c>
    </row>
    <row r="169" spans="1:20" x14ac:dyDescent="0.25">
      <c r="F169" s="5"/>
    </row>
    <row r="170" spans="1:20" x14ac:dyDescent="0.25">
      <c r="F170" s="5"/>
    </row>
    <row r="171" spans="1:20" x14ac:dyDescent="0.25">
      <c r="F171" s="5"/>
    </row>
    <row r="172" spans="1:20" x14ac:dyDescent="0.25">
      <c r="F172" s="5"/>
    </row>
    <row r="173" spans="1:20" x14ac:dyDescent="0.25">
      <c r="F173" s="5"/>
    </row>
    <row r="174" spans="1:20" x14ac:dyDescent="0.25">
      <c r="F174" s="5"/>
    </row>
    <row r="175" spans="1:20" x14ac:dyDescent="0.25">
      <c r="F175" s="5"/>
    </row>
    <row r="176" spans="1:20" x14ac:dyDescent="0.25">
      <c r="F176" s="5"/>
    </row>
    <row r="177" spans="6:6" x14ac:dyDescent="0.25">
      <c r="F177" s="5"/>
    </row>
    <row r="178" spans="6:6" x14ac:dyDescent="0.25">
      <c r="F178" s="5"/>
    </row>
    <row r="179" spans="6:6" x14ac:dyDescent="0.25">
      <c r="F179" s="5"/>
    </row>
    <row r="180" spans="6:6" x14ac:dyDescent="0.25">
      <c r="F180" s="5"/>
    </row>
    <row r="181" spans="6:6" x14ac:dyDescent="0.25">
      <c r="F181" s="5"/>
    </row>
    <row r="182" spans="6:6" x14ac:dyDescent="0.25">
      <c r="F182" s="5"/>
    </row>
    <row r="183" spans="6:6" x14ac:dyDescent="0.25">
      <c r="F183" s="5"/>
    </row>
    <row r="184" spans="6:6" x14ac:dyDescent="0.25">
      <c r="F184" s="5"/>
    </row>
    <row r="185" spans="6:6" x14ac:dyDescent="0.25">
      <c r="F185" s="5"/>
    </row>
    <row r="186" spans="6:6" x14ac:dyDescent="0.25">
      <c r="F186" s="5"/>
    </row>
    <row r="187" spans="6:6" x14ac:dyDescent="0.25">
      <c r="F187" s="5"/>
    </row>
    <row r="188" spans="6:6" x14ac:dyDescent="0.25">
      <c r="F188" s="5"/>
    </row>
    <row r="189" spans="6:6" x14ac:dyDescent="0.25">
      <c r="F189" s="5"/>
    </row>
    <row r="190" spans="6:6" x14ac:dyDescent="0.25">
      <c r="F190" s="5"/>
    </row>
    <row r="191" spans="6:6" x14ac:dyDescent="0.25">
      <c r="F191" s="5"/>
    </row>
    <row r="192" spans="6:6" x14ac:dyDescent="0.25">
      <c r="F192" s="5"/>
    </row>
    <row r="193" spans="6:6" x14ac:dyDescent="0.25">
      <c r="F193" s="5"/>
    </row>
    <row r="194" spans="6:6" x14ac:dyDescent="0.25">
      <c r="F194" s="5"/>
    </row>
    <row r="195" spans="6:6" x14ac:dyDescent="0.25">
      <c r="F195" s="5"/>
    </row>
    <row r="196" spans="6:6" x14ac:dyDescent="0.25">
      <c r="F196" s="5"/>
    </row>
    <row r="197" spans="6:6" x14ac:dyDescent="0.25">
      <c r="F197" s="5"/>
    </row>
    <row r="198" spans="6:6" x14ac:dyDescent="0.25">
      <c r="F198" s="5"/>
    </row>
    <row r="199" spans="6:6" x14ac:dyDescent="0.25">
      <c r="F199" s="5"/>
    </row>
    <row r="200" spans="6:6" x14ac:dyDescent="0.25">
      <c r="F200" s="5"/>
    </row>
    <row r="201" spans="6:6" x14ac:dyDescent="0.25">
      <c r="F201" s="5"/>
    </row>
    <row r="202" spans="6:6" x14ac:dyDescent="0.25">
      <c r="F202" s="5"/>
    </row>
    <row r="203" spans="6:6" x14ac:dyDescent="0.25">
      <c r="F203" s="5"/>
    </row>
    <row r="204" spans="6:6" x14ac:dyDescent="0.25">
      <c r="F204" s="5"/>
    </row>
    <row r="205" spans="6:6" x14ac:dyDescent="0.25">
      <c r="F205" s="5"/>
    </row>
    <row r="206" spans="6:6" x14ac:dyDescent="0.25">
      <c r="F206" s="5"/>
    </row>
    <row r="207" spans="6:6" x14ac:dyDescent="0.25">
      <c r="F207" s="5"/>
    </row>
    <row r="208" spans="6:6" x14ac:dyDescent="0.25">
      <c r="F208" s="5"/>
    </row>
    <row r="209" spans="6:6" x14ac:dyDescent="0.25">
      <c r="F209" s="5"/>
    </row>
    <row r="210" spans="6:6" x14ac:dyDescent="0.25">
      <c r="F210" s="5"/>
    </row>
    <row r="211" spans="6:6" x14ac:dyDescent="0.25">
      <c r="F211" s="5"/>
    </row>
    <row r="212" spans="6:6" x14ac:dyDescent="0.25">
      <c r="F212" s="5"/>
    </row>
    <row r="213" spans="6:6" x14ac:dyDescent="0.25">
      <c r="F213" s="5"/>
    </row>
    <row r="214" spans="6:6" x14ac:dyDescent="0.25">
      <c r="F214" s="5"/>
    </row>
    <row r="215" spans="6:6" x14ac:dyDescent="0.25">
      <c r="F215" s="5"/>
    </row>
    <row r="216" spans="6:6" x14ac:dyDescent="0.25">
      <c r="F216" s="5"/>
    </row>
    <row r="217" spans="6:6" x14ac:dyDescent="0.25">
      <c r="F217" s="5"/>
    </row>
    <row r="218" spans="6:6" x14ac:dyDescent="0.25">
      <c r="F218" s="5"/>
    </row>
    <row r="219" spans="6:6" x14ac:dyDescent="0.25">
      <c r="F219" s="5"/>
    </row>
    <row r="220" spans="6:6" x14ac:dyDescent="0.25">
      <c r="F220" s="5"/>
    </row>
    <row r="221" spans="6:6" x14ac:dyDescent="0.25">
      <c r="F221" s="5"/>
    </row>
    <row r="222" spans="6:6" x14ac:dyDescent="0.25">
      <c r="F222" s="5"/>
    </row>
    <row r="223" spans="6:6" x14ac:dyDescent="0.25">
      <c r="F223" s="5"/>
    </row>
    <row r="224" spans="6:6" x14ac:dyDescent="0.25">
      <c r="F224" s="5"/>
    </row>
    <row r="225" spans="6:6" x14ac:dyDescent="0.25">
      <c r="F225" s="5"/>
    </row>
    <row r="226" spans="6:6" x14ac:dyDescent="0.25">
      <c r="F226" s="5"/>
    </row>
    <row r="227" spans="6:6" x14ac:dyDescent="0.25">
      <c r="F227" s="5"/>
    </row>
    <row r="228" spans="6:6" x14ac:dyDescent="0.25">
      <c r="F228" s="5"/>
    </row>
    <row r="229" spans="6:6" x14ac:dyDescent="0.25">
      <c r="F229" s="5"/>
    </row>
    <row r="230" spans="6:6" x14ac:dyDescent="0.25">
      <c r="F230" s="5"/>
    </row>
    <row r="231" spans="6:6" x14ac:dyDescent="0.25">
      <c r="F231" s="5"/>
    </row>
    <row r="232" spans="6:6" x14ac:dyDescent="0.25">
      <c r="F232" s="5"/>
    </row>
    <row r="233" spans="6:6" x14ac:dyDescent="0.25">
      <c r="F233" s="5"/>
    </row>
    <row r="234" spans="6:6" x14ac:dyDescent="0.25">
      <c r="F234" s="5"/>
    </row>
    <row r="235" spans="6:6" x14ac:dyDescent="0.25">
      <c r="F235" s="5"/>
    </row>
    <row r="236" spans="6:6" x14ac:dyDescent="0.25">
      <c r="F236" s="5"/>
    </row>
    <row r="237" spans="6:6" x14ac:dyDescent="0.25">
      <c r="F237" s="5"/>
    </row>
    <row r="238" spans="6:6" x14ac:dyDescent="0.25">
      <c r="F238" s="5"/>
    </row>
    <row r="239" spans="6:6" x14ac:dyDescent="0.25">
      <c r="F239" s="5"/>
    </row>
    <row r="240" spans="6:6" x14ac:dyDescent="0.25">
      <c r="F240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1E7-8442-49BA-81BF-5DF3136245A5}">
  <dimension ref="A1:AD260"/>
  <sheetViews>
    <sheetView zoomScaleNormal="100" workbookViewId="0">
      <selection activeCell="F3" sqref="F3"/>
    </sheetView>
  </sheetViews>
  <sheetFormatPr baseColWidth="10" defaultColWidth="13.28515625" defaultRowHeight="15" x14ac:dyDescent="0.25"/>
  <cols>
    <col min="1" max="1" width="9.5703125" bestFit="1" customWidth="1"/>
    <col min="2" max="2" width="23.710937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9.28515625" bestFit="1" customWidth="1"/>
    <col min="8" max="9" width="13.5703125" bestFit="1" customWidth="1"/>
    <col min="10" max="10" width="2.28515625" customWidth="1"/>
    <col min="11" max="14" width="13.5703125" bestFit="1" customWidth="1"/>
    <col min="15" max="15" width="6.5703125" bestFit="1" customWidth="1"/>
    <col min="16" max="16" width="6.7109375" bestFit="1" customWidth="1"/>
    <col min="17" max="17" width="4.28515625" customWidth="1"/>
    <col min="18" max="19" width="7.5703125" bestFit="1" customWidth="1"/>
    <col min="20" max="20" width="9.85546875" bestFit="1" customWidth="1"/>
    <col min="21" max="21" width="6" bestFit="1" customWidth="1"/>
    <col min="22" max="22" width="21.85546875" bestFit="1" customWidth="1"/>
    <col min="23" max="23" width="6.85546875" bestFit="1" customWidth="1"/>
    <col min="24" max="24" width="10.28515625" bestFit="1" customWidth="1"/>
    <col min="25" max="25" width="12.42578125" bestFit="1" customWidth="1"/>
    <col min="26" max="26" width="9.7109375" bestFit="1" customWidth="1"/>
    <col min="27" max="27" width="4" bestFit="1" customWidth="1"/>
    <col min="28" max="28" width="6" bestFit="1" customWidth="1"/>
    <col min="29" max="29" width="40.5703125" bestFit="1" customWidth="1"/>
    <col min="31" max="31" width="19.5703125" bestFit="1" customWidth="1"/>
  </cols>
  <sheetData>
    <row r="1" spans="1:30" s="1" customFormat="1" x14ac:dyDescent="0.25">
      <c r="A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/>
      <c r="K1" s="1" t="s">
        <v>6</v>
      </c>
      <c r="L1" s="1" t="s">
        <v>17</v>
      </c>
      <c r="M1" s="1" t="s">
        <v>95</v>
      </c>
      <c r="N1" s="1" t="s">
        <v>20</v>
      </c>
      <c r="O1" s="1" t="s">
        <v>5</v>
      </c>
      <c r="P1" s="1" t="s">
        <v>19</v>
      </c>
      <c r="R1" s="1" t="s">
        <v>7</v>
      </c>
      <c r="S1" s="1" t="s">
        <v>16</v>
      </c>
      <c r="T1" s="1" t="s">
        <v>94</v>
      </c>
      <c r="U1" s="1" t="s">
        <v>21</v>
      </c>
      <c r="V1" s="1" t="s">
        <v>144</v>
      </c>
      <c r="W1" s="1" t="s">
        <v>10</v>
      </c>
      <c r="X1" s="1" t="s">
        <v>23</v>
      </c>
      <c r="Y1" s="1" t="s">
        <v>97</v>
      </c>
      <c r="Z1" s="1" t="s">
        <v>98</v>
      </c>
      <c r="AA1" s="1" t="s">
        <v>24</v>
      </c>
      <c r="AB1" s="1" t="s">
        <v>100</v>
      </c>
      <c r="AC1" s="1" t="s">
        <v>119</v>
      </c>
    </row>
    <row r="2" spans="1:30" s="1" customFormat="1" x14ac:dyDescent="0.25">
      <c r="A2" s="5"/>
      <c r="B2"/>
      <c r="C2"/>
      <c r="D2"/>
      <c r="E2"/>
      <c r="F2" s="13"/>
      <c r="G2" s="11"/>
      <c r="H2" s="7"/>
      <c r="I2" s="7"/>
      <c r="J2"/>
      <c r="K2" s="7"/>
      <c r="L2" s="7"/>
      <c r="M2" s="7"/>
      <c r="N2" s="7"/>
      <c r="O2" s="6"/>
      <c r="P2" s="6"/>
      <c r="Q2" s="6"/>
      <c r="R2" s="6"/>
      <c r="S2" s="6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t="s">
        <v>120</v>
      </c>
      <c r="B3" t="s">
        <v>121</v>
      </c>
      <c r="C3" t="s">
        <v>26</v>
      </c>
      <c r="D3">
        <v>48</v>
      </c>
      <c r="E3">
        <v>73</v>
      </c>
      <c r="F3" s="13">
        <v>1E-3</v>
      </c>
      <c r="G3" s="11">
        <v>4000</v>
      </c>
      <c r="H3" s="7">
        <v>279311866.39999998</v>
      </c>
      <c r="I3" s="7">
        <v>283945782.60000002</v>
      </c>
      <c r="K3" s="7">
        <v>283849653.5</v>
      </c>
      <c r="L3" s="7">
        <v>283849653.5</v>
      </c>
      <c r="M3" s="7">
        <v>283854271.10000002</v>
      </c>
      <c r="N3" s="7">
        <v>283849653.5</v>
      </c>
      <c r="O3" s="6">
        <v>6.7</v>
      </c>
      <c r="P3" s="6">
        <v>19.5</v>
      </c>
      <c r="Q3" s="6"/>
      <c r="R3" s="6">
        <v>121.5</v>
      </c>
      <c r="S3" s="6">
        <v>131</v>
      </c>
      <c r="T3">
        <v>177</v>
      </c>
      <c r="U3">
        <v>208.8</v>
      </c>
      <c r="V3" s="19">
        <f t="shared" ref="V3:V31" si="0">(K3-M3)/K3</f>
        <v>-1.6267766907891757E-5</v>
      </c>
      <c r="W3">
        <v>2951</v>
      </c>
      <c r="X3">
        <v>0</v>
      </c>
      <c r="Y3">
        <v>0</v>
      </c>
      <c r="Z3">
        <v>3504</v>
      </c>
      <c r="AA3">
        <v>58</v>
      </c>
      <c r="AB3">
        <v>2656</v>
      </c>
      <c r="AC3" t="s">
        <v>116</v>
      </c>
    </row>
    <row r="4" spans="1:30" x14ac:dyDescent="0.25">
      <c r="A4" t="s">
        <v>120</v>
      </c>
      <c r="B4" t="s">
        <v>122</v>
      </c>
      <c r="C4" t="s">
        <v>26</v>
      </c>
      <c r="D4">
        <v>48</v>
      </c>
      <c r="E4">
        <v>73</v>
      </c>
      <c r="F4" s="13">
        <v>1E-3</v>
      </c>
      <c r="G4" s="11">
        <v>8000</v>
      </c>
      <c r="H4" s="7">
        <v>279311866.39999998</v>
      </c>
      <c r="I4" s="7">
        <v>283945782.60000002</v>
      </c>
      <c r="K4" s="7">
        <v>283849653.5</v>
      </c>
      <c r="L4" s="7">
        <v>283849653.5</v>
      </c>
      <c r="M4" s="7">
        <v>283854271.10000002</v>
      </c>
      <c r="N4" s="7">
        <v>283849653.5</v>
      </c>
      <c r="O4" s="6">
        <v>6.7</v>
      </c>
      <c r="P4" s="6">
        <v>19.3</v>
      </c>
      <c r="Q4" s="6"/>
      <c r="R4" s="6">
        <v>119</v>
      </c>
      <c r="S4" s="6">
        <v>128.4</v>
      </c>
      <c r="T4">
        <v>175.3</v>
      </c>
      <c r="U4">
        <v>203.2</v>
      </c>
      <c r="V4" s="19">
        <f t="shared" si="0"/>
        <v>-1.6267766907891757E-5</v>
      </c>
      <c r="W4">
        <v>2951</v>
      </c>
      <c r="X4">
        <v>0</v>
      </c>
      <c r="Y4">
        <v>0</v>
      </c>
      <c r="Z4">
        <v>3504</v>
      </c>
      <c r="AA4">
        <v>58</v>
      </c>
      <c r="AB4">
        <v>2656</v>
      </c>
      <c r="AC4" t="s">
        <v>116</v>
      </c>
    </row>
    <row r="5" spans="1:30" x14ac:dyDescent="0.25">
      <c r="A5" t="s">
        <v>120</v>
      </c>
      <c r="B5" t="s">
        <v>123</v>
      </c>
      <c r="C5" t="s">
        <v>28</v>
      </c>
      <c r="D5">
        <v>48</v>
      </c>
      <c r="E5">
        <v>73</v>
      </c>
      <c r="F5" s="13">
        <v>1E-3</v>
      </c>
      <c r="G5" s="11">
        <v>8000</v>
      </c>
      <c r="H5" s="7">
        <v>251277744.5</v>
      </c>
      <c r="I5" s="7">
        <v>255707986.90000001</v>
      </c>
      <c r="K5" s="7">
        <v>255447316.59999999</v>
      </c>
      <c r="L5" s="7">
        <v>255447139.09999999</v>
      </c>
      <c r="M5" s="7">
        <v>255454586.80000001</v>
      </c>
      <c r="N5" s="7">
        <v>255455510.80000001</v>
      </c>
      <c r="O5" s="6">
        <v>6.8</v>
      </c>
      <c r="P5" s="6">
        <v>26.9</v>
      </c>
      <c r="Q5" s="6"/>
      <c r="R5" s="6">
        <v>91.8</v>
      </c>
      <c r="S5" s="6">
        <v>127.7</v>
      </c>
      <c r="T5">
        <v>125</v>
      </c>
      <c r="U5">
        <v>125.7</v>
      </c>
      <c r="V5" s="19">
        <f t="shared" si="0"/>
        <v>-2.8460663031360581E-5</v>
      </c>
      <c r="W5">
        <v>2871</v>
      </c>
      <c r="X5">
        <v>0</v>
      </c>
      <c r="Y5">
        <v>0</v>
      </c>
      <c r="Z5">
        <v>3504</v>
      </c>
      <c r="AA5">
        <v>92</v>
      </c>
      <c r="AB5">
        <v>2584</v>
      </c>
      <c r="AC5" t="s">
        <v>138</v>
      </c>
    </row>
    <row r="6" spans="1:30" s="14" customFormat="1" x14ac:dyDescent="0.25">
      <c r="A6" s="14" t="s">
        <v>120</v>
      </c>
      <c r="B6" s="14" t="s">
        <v>124</v>
      </c>
      <c r="C6" s="14" t="s">
        <v>30</v>
      </c>
      <c r="D6" s="14">
        <v>48</v>
      </c>
      <c r="E6" s="14">
        <v>73</v>
      </c>
      <c r="F6" s="15">
        <v>1E-3</v>
      </c>
      <c r="G6" s="16">
        <v>8000</v>
      </c>
      <c r="H6" s="17">
        <v>260823216.69999999</v>
      </c>
      <c r="I6" s="17">
        <v>261617184.69999999</v>
      </c>
      <c r="J6"/>
      <c r="K6" s="17">
        <v>261613254.30000001</v>
      </c>
      <c r="L6" s="17">
        <v>261613254.30000001</v>
      </c>
      <c r="M6" s="17">
        <v>261613254.30000001</v>
      </c>
      <c r="N6" s="17">
        <v>261613254.30000001</v>
      </c>
      <c r="O6" s="18">
        <v>6.8</v>
      </c>
      <c r="P6" s="18">
        <v>19.100000000000001</v>
      </c>
      <c r="Q6" s="18"/>
      <c r="R6" s="18">
        <v>8.1999999999999993</v>
      </c>
      <c r="S6" s="18">
        <v>16.8</v>
      </c>
      <c r="T6" s="14">
        <v>21.7</v>
      </c>
      <c r="U6" s="14">
        <v>21.4</v>
      </c>
      <c r="V6" s="19">
        <f t="shared" si="0"/>
        <v>0</v>
      </c>
      <c r="W6" s="14">
        <v>2923</v>
      </c>
      <c r="X6" s="14">
        <v>0</v>
      </c>
      <c r="Y6" s="14">
        <v>0</v>
      </c>
      <c r="Z6" s="14">
        <v>3504</v>
      </c>
      <c r="AA6" s="14">
        <v>59</v>
      </c>
      <c r="AB6" s="14">
        <v>2631</v>
      </c>
      <c r="AC6" s="14" t="s">
        <v>138</v>
      </c>
    </row>
    <row r="7" spans="1:30" x14ac:dyDescent="0.25">
      <c r="A7" t="s">
        <v>120</v>
      </c>
      <c r="B7" t="s">
        <v>125</v>
      </c>
      <c r="C7" t="s">
        <v>32</v>
      </c>
      <c r="D7">
        <v>48</v>
      </c>
      <c r="E7">
        <v>73</v>
      </c>
      <c r="F7" s="13">
        <v>1E-3</v>
      </c>
      <c r="G7" s="11">
        <v>8000</v>
      </c>
      <c r="H7" s="7">
        <v>239369032.80000001</v>
      </c>
      <c r="I7" s="7">
        <v>241115904.5</v>
      </c>
      <c r="K7" s="7">
        <v>241109467.80000001</v>
      </c>
      <c r="L7" s="7">
        <v>241106384.69999999</v>
      </c>
      <c r="M7" s="7">
        <v>241106384.69999999</v>
      </c>
      <c r="N7" s="7">
        <v>241106384.69999999</v>
      </c>
      <c r="O7" s="6">
        <v>6.7</v>
      </c>
      <c r="P7" s="6">
        <v>19.100000000000001</v>
      </c>
      <c r="Q7" s="6"/>
      <c r="R7" s="6">
        <v>8.8000000000000007</v>
      </c>
      <c r="S7" s="6">
        <v>20.399999999999999</v>
      </c>
      <c r="T7">
        <v>27.3</v>
      </c>
      <c r="U7">
        <v>24.8</v>
      </c>
      <c r="V7" s="19">
        <f t="shared" si="0"/>
        <v>1.2787137843053386E-5</v>
      </c>
      <c r="W7">
        <v>2887</v>
      </c>
      <c r="X7">
        <v>0</v>
      </c>
      <c r="Y7">
        <v>0</v>
      </c>
      <c r="Z7">
        <v>3504</v>
      </c>
      <c r="AA7">
        <v>43</v>
      </c>
      <c r="AB7">
        <v>2599</v>
      </c>
      <c r="AC7" t="s">
        <v>138</v>
      </c>
    </row>
    <row r="8" spans="1:30" x14ac:dyDescent="0.25">
      <c r="A8" t="s">
        <v>120</v>
      </c>
      <c r="B8" t="s">
        <v>126</v>
      </c>
      <c r="C8" t="s">
        <v>34</v>
      </c>
      <c r="D8">
        <v>48</v>
      </c>
      <c r="E8">
        <v>73</v>
      </c>
      <c r="F8" s="13">
        <v>1E-3</v>
      </c>
      <c r="G8" s="11">
        <v>8000</v>
      </c>
      <c r="H8" s="7">
        <v>356252252.39999998</v>
      </c>
      <c r="I8" s="7">
        <v>358108071.19999999</v>
      </c>
      <c r="K8" s="7">
        <v>358084984.80000001</v>
      </c>
      <c r="L8" s="7">
        <v>358052650.30000001</v>
      </c>
      <c r="M8" s="7">
        <v>358084984.80000001</v>
      </c>
      <c r="N8" s="7">
        <v>358095395.89999998</v>
      </c>
      <c r="O8" s="6">
        <v>6.6</v>
      </c>
      <c r="P8" s="6">
        <v>19.8</v>
      </c>
      <c r="Q8" s="6"/>
      <c r="R8" s="6">
        <v>22.4</v>
      </c>
      <c r="S8" s="6">
        <v>25.3</v>
      </c>
      <c r="T8">
        <v>30.6</v>
      </c>
      <c r="U8">
        <v>28.4</v>
      </c>
      <c r="V8" s="19">
        <f t="shared" si="0"/>
        <v>0</v>
      </c>
      <c r="W8">
        <v>2978</v>
      </c>
      <c r="X8">
        <v>0</v>
      </c>
      <c r="Y8">
        <v>0</v>
      </c>
      <c r="Z8">
        <v>3504</v>
      </c>
      <c r="AA8">
        <v>71</v>
      </c>
      <c r="AB8">
        <v>2681</v>
      </c>
      <c r="AC8" t="s">
        <v>138</v>
      </c>
    </row>
    <row r="9" spans="1:30" x14ac:dyDescent="0.25">
      <c r="A9" t="s">
        <v>120</v>
      </c>
      <c r="B9" t="s">
        <v>127</v>
      </c>
      <c r="C9" t="s">
        <v>36</v>
      </c>
      <c r="D9">
        <v>48</v>
      </c>
      <c r="E9">
        <v>73</v>
      </c>
      <c r="F9" s="13">
        <v>1E-3</v>
      </c>
      <c r="G9" s="11">
        <v>8000</v>
      </c>
      <c r="H9" s="7">
        <v>502820732.89999998</v>
      </c>
      <c r="I9" s="7">
        <v>504462830</v>
      </c>
      <c r="K9" s="7">
        <v>504449598.5</v>
      </c>
      <c r="L9" s="7">
        <v>504423891.89999998</v>
      </c>
      <c r="M9" s="7">
        <v>504437896.80000001</v>
      </c>
      <c r="N9" s="7">
        <v>504423079</v>
      </c>
      <c r="O9" s="6">
        <v>6.8</v>
      </c>
      <c r="P9" s="6">
        <v>19.600000000000001</v>
      </c>
      <c r="Q9" s="6"/>
      <c r="R9" s="6">
        <v>9.1999999999999993</v>
      </c>
      <c r="S9" s="6">
        <v>19.8</v>
      </c>
      <c r="T9">
        <v>183.2</v>
      </c>
      <c r="U9">
        <v>42.4</v>
      </c>
      <c r="V9" s="19">
        <f t="shared" si="0"/>
        <v>2.319696563300581E-5</v>
      </c>
      <c r="W9">
        <v>3117</v>
      </c>
      <c r="X9">
        <v>0</v>
      </c>
      <c r="Y9">
        <v>0</v>
      </c>
      <c r="Z9">
        <v>3504</v>
      </c>
      <c r="AA9">
        <v>64</v>
      </c>
      <c r="AB9">
        <v>2806</v>
      </c>
      <c r="AC9" t="s">
        <v>138</v>
      </c>
    </row>
    <row r="10" spans="1:30" x14ac:dyDescent="0.25">
      <c r="A10" t="s">
        <v>120</v>
      </c>
      <c r="B10" t="s">
        <v>128</v>
      </c>
      <c r="C10" t="s">
        <v>38</v>
      </c>
      <c r="D10">
        <v>48</v>
      </c>
      <c r="E10">
        <v>73</v>
      </c>
      <c r="F10" s="13">
        <v>1E-3</v>
      </c>
      <c r="G10" s="11">
        <v>8000</v>
      </c>
      <c r="H10" s="7">
        <v>517818965.10000002</v>
      </c>
      <c r="I10" s="7">
        <v>518945233.10000002</v>
      </c>
      <c r="K10" s="7">
        <v>518931708.69999999</v>
      </c>
      <c r="L10" s="7">
        <v>518917777.19999999</v>
      </c>
      <c r="M10" s="7">
        <v>518935430.89999998</v>
      </c>
      <c r="N10" s="7">
        <v>518928465.10000002</v>
      </c>
      <c r="O10" s="6">
        <v>6.5</v>
      </c>
      <c r="P10" s="6">
        <v>18.8</v>
      </c>
      <c r="Q10" s="6"/>
      <c r="R10" s="6">
        <v>45.1</v>
      </c>
      <c r="S10" s="6">
        <v>52.9</v>
      </c>
      <c r="T10">
        <v>66.599999999999994</v>
      </c>
      <c r="U10">
        <v>336.5</v>
      </c>
      <c r="V10" s="19">
        <f t="shared" si="0"/>
        <v>-7.1728127951801903E-6</v>
      </c>
      <c r="W10">
        <v>3125</v>
      </c>
      <c r="X10">
        <v>0</v>
      </c>
      <c r="Y10">
        <v>0</v>
      </c>
      <c r="Z10">
        <v>3504</v>
      </c>
      <c r="AA10">
        <v>49</v>
      </c>
      <c r="AB10">
        <v>2813</v>
      </c>
      <c r="AC10" t="s">
        <v>138</v>
      </c>
    </row>
    <row r="11" spans="1:30" x14ac:dyDescent="0.25">
      <c r="A11" t="s">
        <v>120</v>
      </c>
      <c r="B11" t="s">
        <v>129</v>
      </c>
      <c r="C11" t="s">
        <v>40</v>
      </c>
      <c r="D11">
        <v>48</v>
      </c>
      <c r="E11">
        <v>73</v>
      </c>
      <c r="F11" s="13">
        <v>1E-3</v>
      </c>
      <c r="G11" s="11">
        <v>8000</v>
      </c>
      <c r="H11" s="7">
        <v>360947885.80000001</v>
      </c>
      <c r="I11" s="7">
        <v>362842668</v>
      </c>
      <c r="K11" s="7">
        <v>362459761.10000002</v>
      </c>
      <c r="L11" s="7">
        <v>362435212.30000001</v>
      </c>
      <c r="M11" s="7">
        <v>362434996.60000002</v>
      </c>
      <c r="N11" s="7">
        <v>362442936.89999998</v>
      </c>
      <c r="O11" s="6">
        <v>6.8</v>
      </c>
      <c r="P11" s="6">
        <v>21</v>
      </c>
      <c r="Q11" s="6"/>
      <c r="R11" s="6">
        <v>23.1</v>
      </c>
      <c r="S11" s="6">
        <v>36.700000000000003</v>
      </c>
      <c r="T11">
        <v>29.8</v>
      </c>
      <c r="U11">
        <v>34</v>
      </c>
      <c r="V11" s="19">
        <f t="shared" si="0"/>
        <v>6.8323446235367494E-5</v>
      </c>
      <c r="W11">
        <v>2930</v>
      </c>
      <c r="X11">
        <v>0</v>
      </c>
      <c r="Y11">
        <v>0</v>
      </c>
      <c r="Z11">
        <v>3504</v>
      </c>
      <c r="AA11">
        <v>118</v>
      </c>
      <c r="AB11">
        <v>2637</v>
      </c>
      <c r="AC11" t="s">
        <v>138</v>
      </c>
    </row>
    <row r="12" spans="1:30" x14ac:dyDescent="0.25">
      <c r="A12" t="s">
        <v>120</v>
      </c>
      <c r="B12" t="s">
        <v>130</v>
      </c>
      <c r="C12" t="s">
        <v>42</v>
      </c>
      <c r="D12">
        <v>48</v>
      </c>
      <c r="E12">
        <v>73</v>
      </c>
      <c r="F12" s="13">
        <v>1E-3</v>
      </c>
      <c r="G12" s="11">
        <v>8000</v>
      </c>
      <c r="H12" s="7">
        <v>306605244.19999999</v>
      </c>
      <c r="I12" s="7">
        <v>308925872.89999998</v>
      </c>
      <c r="K12" s="7">
        <v>308929532.30000001</v>
      </c>
      <c r="L12" s="7">
        <v>308860947.89999998</v>
      </c>
      <c r="M12" s="7">
        <v>308882796</v>
      </c>
      <c r="N12" s="7">
        <v>308842794</v>
      </c>
      <c r="O12" s="6">
        <v>6.7</v>
      </c>
      <c r="P12" s="6">
        <v>19.600000000000001</v>
      </c>
      <c r="Q12" s="6"/>
      <c r="R12" s="6">
        <v>16.100000000000001</v>
      </c>
      <c r="S12" s="6">
        <v>24</v>
      </c>
      <c r="T12">
        <v>29.4</v>
      </c>
      <c r="U12">
        <v>27.3</v>
      </c>
      <c r="V12" s="19">
        <f t="shared" si="0"/>
        <v>1.5128466240199568E-4</v>
      </c>
      <c r="W12">
        <v>2953</v>
      </c>
      <c r="X12">
        <v>0</v>
      </c>
      <c r="Y12">
        <v>0</v>
      </c>
      <c r="Z12">
        <v>3504</v>
      </c>
      <c r="AA12">
        <v>83</v>
      </c>
      <c r="AB12">
        <v>2658</v>
      </c>
      <c r="AC12" t="s">
        <v>138</v>
      </c>
    </row>
    <row r="13" spans="1:30" x14ac:dyDescent="0.25">
      <c r="A13" t="s">
        <v>120</v>
      </c>
      <c r="B13" t="s">
        <v>131</v>
      </c>
      <c r="C13" t="s">
        <v>43</v>
      </c>
      <c r="D13">
        <v>48</v>
      </c>
      <c r="E13">
        <v>73</v>
      </c>
      <c r="F13" s="13">
        <v>1E-3</v>
      </c>
      <c r="G13" s="11">
        <v>8000</v>
      </c>
      <c r="H13" s="7">
        <v>243013026.80000001</v>
      </c>
      <c r="I13" s="7">
        <v>246384107.09999999</v>
      </c>
      <c r="K13" s="7">
        <v>246349486.5</v>
      </c>
      <c r="L13" s="7">
        <v>246349486.5</v>
      </c>
      <c r="M13" s="7">
        <v>246349486.5</v>
      </c>
      <c r="N13" s="7">
        <v>246349486.5</v>
      </c>
      <c r="O13" s="6">
        <v>6.8</v>
      </c>
      <c r="P13" s="6">
        <v>20.9</v>
      </c>
      <c r="Q13" s="6"/>
      <c r="R13" s="6">
        <v>93.5</v>
      </c>
      <c r="S13" s="6">
        <v>85.1</v>
      </c>
      <c r="T13">
        <v>72.900000000000006</v>
      </c>
      <c r="U13">
        <v>33.700000000000003</v>
      </c>
      <c r="V13" s="19">
        <f t="shared" si="0"/>
        <v>0</v>
      </c>
      <c r="W13">
        <v>2890</v>
      </c>
      <c r="X13">
        <v>0</v>
      </c>
      <c r="Y13">
        <v>0</v>
      </c>
      <c r="Z13">
        <v>3504</v>
      </c>
      <c r="AA13">
        <v>65</v>
      </c>
      <c r="AB13">
        <v>2601</v>
      </c>
      <c r="AC13" t="s">
        <v>138</v>
      </c>
    </row>
    <row r="14" spans="1:30" x14ac:dyDescent="0.25">
      <c r="A14" t="s">
        <v>120</v>
      </c>
      <c r="B14" t="s">
        <v>132</v>
      </c>
      <c r="C14" t="s">
        <v>45</v>
      </c>
      <c r="D14">
        <v>48</v>
      </c>
      <c r="E14">
        <v>73</v>
      </c>
      <c r="F14" s="13">
        <v>1E-3</v>
      </c>
      <c r="G14" s="11">
        <v>8000</v>
      </c>
      <c r="H14" s="7">
        <v>341207508.60000002</v>
      </c>
      <c r="I14" s="7">
        <v>347952470.89999998</v>
      </c>
      <c r="K14" s="7">
        <v>347389906.39999998</v>
      </c>
      <c r="L14" s="7">
        <v>347389906.39999998</v>
      </c>
      <c r="M14" s="7">
        <v>347471425.80000001</v>
      </c>
      <c r="N14" s="7">
        <v>0</v>
      </c>
      <c r="O14" s="6">
        <v>16.3</v>
      </c>
      <c r="P14" s="6">
        <v>60.3</v>
      </c>
      <c r="Q14" s="6"/>
      <c r="R14" s="6">
        <v>125.2</v>
      </c>
      <c r="S14" s="6">
        <v>288.2</v>
      </c>
      <c r="T14">
        <v>113.5</v>
      </c>
      <c r="U14">
        <v>0</v>
      </c>
      <c r="V14" s="19">
        <f t="shared" si="0"/>
        <v>-2.3466254631523677E-4</v>
      </c>
      <c r="W14">
        <v>2996</v>
      </c>
      <c r="X14">
        <v>0</v>
      </c>
      <c r="Y14">
        <v>0</v>
      </c>
      <c r="Z14">
        <v>3504</v>
      </c>
      <c r="AA14">
        <v>0</v>
      </c>
      <c r="AB14">
        <v>0</v>
      </c>
      <c r="AC14" t="s">
        <v>138</v>
      </c>
    </row>
    <row r="15" spans="1:30" x14ac:dyDescent="0.25">
      <c r="A15" t="s">
        <v>120</v>
      </c>
      <c r="B15" t="s">
        <v>133</v>
      </c>
      <c r="C15" t="s">
        <v>9</v>
      </c>
      <c r="D15">
        <v>48</v>
      </c>
      <c r="E15">
        <v>610</v>
      </c>
      <c r="F15" s="13">
        <v>1E-3</v>
      </c>
      <c r="G15" s="11">
        <v>8000</v>
      </c>
      <c r="H15" s="7">
        <v>3167212.2</v>
      </c>
      <c r="I15" s="7">
        <v>3184339.6</v>
      </c>
      <c r="K15" s="7">
        <v>3171170.8</v>
      </c>
      <c r="L15" s="7">
        <v>3171809.2</v>
      </c>
      <c r="M15" s="7">
        <v>3170465.5</v>
      </c>
      <c r="N15" s="7">
        <v>0</v>
      </c>
      <c r="O15" s="6">
        <v>237.1</v>
      </c>
      <c r="P15" s="6">
        <v>553.6</v>
      </c>
      <c r="Q15" s="6"/>
      <c r="R15" s="6">
        <v>2407.1999999999998</v>
      </c>
      <c r="S15" s="6">
        <v>1618.3</v>
      </c>
      <c r="T15">
        <v>692.9</v>
      </c>
      <c r="U15">
        <v>0</v>
      </c>
      <c r="V15" s="19">
        <f t="shared" si="0"/>
        <v>2.224099692138354E-4</v>
      </c>
      <c r="W15">
        <v>13147</v>
      </c>
      <c r="X15">
        <v>0</v>
      </c>
      <c r="Y15">
        <v>0</v>
      </c>
      <c r="Z15">
        <v>29280</v>
      </c>
      <c r="AA15">
        <v>0</v>
      </c>
      <c r="AB15">
        <v>0</v>
      </c>
      <c r="AC15" t="s">
        <v>138</v>
      </c>
    </row>
    <row r="16" spans="1:30" x14ac:dyDescent="0.25">
      <c r="A16" t="s">
        <v>120</v>
      </c>
      <c r="B16" t="s">
        <v>134</v>
      </c>
      <c r="C16" t="s">
        <v>11</v>
      </c>
      <c r="D16">
        <v>48</v>
      </c>
      <c r="E16">
        <v>610</v>
      </c>
      <c r="F16" s="13">
        <v>1E-3</v>
      </c>
      <c r="G16" s="11">
        <v>8000</v>
      </c>
      <c r="H16" s="7">
        <v>3167893.4</v>
      </c>
      <c r="I16" s="7">
        <v>3180824.4</v>
      </c>
      <c r="K16" s="7">
        <v>3173306.7</v>
      </c>
      <c r="L16" s="7">
        <v>3171616.1</v>
      </c>
      <c r="M16" s="7">
        <v>3172081.5</v>
      </c>
      <c r="N16" s="7">
        <v>0</v>
      </c>
      <c r="O16" s="6">
        <v>241.2</v>
      </c>
      <c r="P16" s="6">
        <v>558.9</v>
      </c>
      <c r="Q16" s="6"/>
      <c r="R16" s="6">
        <v>3581.2</v>
      </c>
      <c r="S16" s="6">
        <v>1337.2</v>
      </c>
      <c r="T16">
        <v>1045.5999999999999</v>
      </c>
      <c r="U16">
        <v>0</v>
      </c>
      <c r="V16" s="19">
        <f t="shared" si="0"/>
        <v>3.8609567742071266E-4</v>
      </c>
      <c r="W16">
        <v>13165</v>
      </c>
      <c r="X16">
        <v>0</v>
      </c>
      <c r="Y16">
        <v>0</v>
      </c>
      <c r="Z16">
        <v>29280</v>
      </c>
      <c r="AA16">
        <v>0</v>
      </c>
      <c r="AB16">
        <v>0</v>
      </c>
      <c r="AC16" t="s">
        <v>138</v>
      </c>
    </row>
    <row r="17" spans="1:30" x14ac:dyDescent="0.25">
      <c r="A17" t="s">
        <v>120</v>
      </c>
      <c r="B17" t="s">
        <v>135</v>
      </c>
      <c r="C17" t="s">
        <v>12</v>
      </c>
      <c r="D17">
        <v>48</v>
      </c>
      <c r="E17">
        <v>610</v>
      </c>
      <c r="F17" s="13">
        <v>1E-3</v>
      </c>
      <c r="G17" s="11">
        <v>8000</v>
      </c>
      <c r="H17" s="7">
        <v>3172721.8</v>
      </c>
      <c r="I17" s="7">
        <v>3204626.9</v>
      </c>
      <c r="K17" s="12">
        <v>3172721.8</v>
      </c>
      <c r="L17" s="12">
        <v>3178064.7</v>
      </c>
      <c r="M17" s="7">
        <v>3177065.7</v>
      </c>
      <c r="N17" s="7">
        <v>0</v>
      </c>
      <c r="O17" s="6">
        <v>117</v>
      </c>
      <c r="P17" s="6">
        <v>192</v>
      </c>
      <c r="Q17" s="6"/>
      <c r="R17" s="10">
        <v>30107.9</v>
      </c>
      <c r="S17" s="10">
        <v>30107.9</v>
      </c>
      <c r="T17" s="9">
        <v>8392.5</v>
      </c>
      <c r="U17">
        <v>0</v>
      </c>
      <c r="V17" s="19"/>
      <c r="W17">
        <v>13295</v>
      </c>
      <c r="X17">
        <v>0</v>
      </c>
      <c r="Y17">
        <v>0</v>
      </c>
      <c r="Z17">
        <v>29280</v>
      </c>
      <c r="AA17">
        <v>0</v>
      </c>
      <c r="AB17">
        <v>0</v>
      </c>
      <c r="AC17" t="s">
        <v>138</v>
      </c>
    </row>
    <row r="18" spans="1:30" x14ac:dyDescent="0.25">
      <c r="A18" t="s">
        <v>120</v>
      </c>
      <c r="B18" t="s">
        <v>136</v>
      </c>
      <c r="C18" t="s">
        <v>13</v>
      </c>
      <c r="D18">
        <v>48</v>
      </c>
      <c r="E18">
        <v>610</v>
      </c>
      <c r="F18" s="13">
        <v>1E-3</v>
      </c>
      <c r="G18" s="11">
        <v>15000</v>
      </c>
      <c r="H18" s="7">
        <v>3182297.8</v>
      </c>
      <c r="I18" s="7">
        <v>3201532.8</v>
      </c>
      <c r="K18" s="12">
        <v>3229027.9</v>
      </c>
      <c r="L18" s="12">
        <v>3229064.7</v>
      </c>
      <c r="M18" s="12">
        <v>3188346.9</v>
      </c>
      <c r="N18" s="7">
        <v>0</v>
      </c>
      <c r="O18" s="6">
        <v>345.4</v>
      </c>
      <c r="P18" s="6">
        <v>1505.4</v>
      </c>
      <c r="Q18" s="6"/>
      <c r="R18" s="10">
        <v>15000</v>
      </c>
      <c r="S18" s="10">
        <v>15391.5</v>
      </c>
      <c r="T18" s="3">
        <v>16208.2</v>
      </c>
      <c r="U18">
        <v>0</v>
      </c>
      <c r="V18" s="19">
        <f t="shared" si="0"/>
        <v>1.2598528492119874E-2</v>
      </c>
      <c r="W18">
        <v>13330</v>
      </c>
      <c r="X18">
        <v>0</v>
      </c>
      <c r="Y18">
        <v>0</v>
      </c>
      <c r="Z18">
        <v>29280</v>
      </c>
      <c r="AA18">
        <v>0</v>
      </c>
      <c r="AB18">
        <v>0</v>
      </c>
      <c r="AC18" t="s">
        <v>138</v>
      </c>
    </row>
    <row r="19" spans="1:30" x14ac:dyDescent="0.25">
      <c r="A19" t="s">
        <v>120</v>
      </c>
      <c r="B19" t="s">
        <v>137</v>
      </c>
      <c r="C19" t="s">
        <v>14</v>
      </c>
      <c r="D19">
        <v>48</v>
      </c>
      <c r="E19">
        <v>610</v>
      </c>
      <c r="F19" s="13">
        <v>1E-3</v>
      </c>
      <c r="G19" s="11">
        <v>15000</v>
      </c>
      <c r="H19" s="7">
        <v>2084464.4</v>
      </c>
      <c r="I19" s="7">
        <v>2086410.5</v>
      </c>
      <c r="K19" s="7">
        <v>2085061.2</v>
      </c>
      <c r="L19" s="7">
        <v>2084804.1</v>
      </c>
      <c r="M19" s="7">
        <v>2084694.3</v>
      </c>
      <c r="N19" s="7">
        <v>0</v>
      </c>
      <c r="O19" s="6">
        <v>209</v>
      </c>
      <c r="P19" s="6">
        <v>475.3</v>
      </c>
      <c r="Q19" s="6"/>
      <c r="R19" s="6">
        <v>687.5</v>
      </c>
      <c r="S19" s="6">
        <v>672.3</v>
      </c>
      <c r="T19">
        <v>578.70000000000005</v>
      </c>
      <c r="U19">
        <v>0</v>
      </c>
      <c r="V19" s="19">
        <f t="shared" si="0"/>
        <v>1.7596605797465652E-4</v>
      </c>
      <c r="W19">
        <v>12522</v>
      </c>
      <c r="X19">
        <v>0</v>
      </c>
      <c r="Y19">
        <v>0</v>
      </c>
      <c r="Z19">
        <v>29280</v>
      </c>
      <c r="AA19">
        <v>0</v>
      </c>
      <c r="AB19">
        <v>0</v>
      </c>
      <c r="AC19" t="s">
        <v>138</v>
      </c>
    </row>
    <row r="20" spans="1:30" x14ac:dyDescent="0.25">
      <c r="A20" t="s">
        <v>120</v>
      </c>
      <c r="B20" t="s">
        <v>139</v>
      </c>
      <c r="C20" t="s">
        <v>15</v>
      </c>
      <c r="D20">
        <v>48</v>
      </c>
      <c r="E20">
        <v>610</v>
      </c>
      <c r="F20" s="13">
        <v>1E-3</v>
      </c>
      <c r="G20" s="11">
        <v>15000</v>
      </c>
      <c r="H20" s="7">
        <v>2084563.5</v>
      </c>
      <c r="I20" s="7">
        <v>2087992.1</v>
      </c>
      <c r="K20" s="7">
        <v>2086367</v>
      </c>
      <c r="L20" s="7">
        <v>2085216.4</v>
      </c>
      <c r="M20" s="7">
        <v>2085285.9</v>
      </c>
      <c r="N20" s="7">
        <v>0</v>
      </c>
      <c r="O20" s="6">
        <v>261.10000000000002</v>
      </c>
      <c r="P20">
        <v>593.20000000000005</v>
      </c>
      <c r="R20" s="6">
        <v>2971.6</v>
      </c>
      <c r="S20" s="6">
        <v>2134.1999999999998</v>
      </c>
      <c r="T20">
        <v>986.7</v>
      </c>
      <c r="U20">
        <v>0</v>
      </c>
      <c r="V20" s="19">
        <f t="shared" si="0"/>
        <v>5.1817345653957007E-4</v>
      </c>
      <c r="W20">
        <v>12635</v>
      </c>
      <c r="X20">
        <v>0</v>
      </c>
      <c r="Y20">
        <v>0</v>
      </c>
      <c r="Z20">
        <v>29280</v>
      </c>
      <c r="AA20">
        <v>0</v>
      </c>
      <c r="AB20">
        <v>0</v>
      </c>
      <c r="AC20" t="s">
        <v>116</v>
      </c>
    </row>
    <row r="21" spans="1:30" x14ac:dyDescent="0.25">
      <c r="A21" t="s">
        <v>120</v>
      </c>
      <c r="B21" t="s">
        <v>140</v>
      </c>
      <c r="C21" t="s">
        <v>54</v>
      </c>
      <c r="D21">
        <v>48</v>
      </c>
      <c r="E21">
        <v>610</v>
      </c>
      <c r="F21" s="13">
        <v>1E-3</v>
      </c>
      <c r="G21" s="11">
        <v>15000</v>
      </c>
      <c r="H21" s="7">
        <v>2085162.9</v>
      </c>
      <c r="I21" s="7">
        <v>2090985.7</v>
      </c>
      <c r="K21" s="7">
        <v>2086312.9</v>
      </c>
      <c r="L21" s="7">
        <v>2086262.6</v>
      </c>
      <c r="M21" s="7">
        <v>2085760.3</v>
      </c>
      <c r="N21" s="7">
        <v>0</v>
      </c>
      <c r="O21" s="6">
        <v>267.39999999999998</v>
      </c>
      <c r="P21" s="6">
        <v>612.5</v>
      </c>
      <c r="Q21" s="6"/>
      <c r="R21" s="6">
        <v>1640.3</v>
      </c>
      <c r="S21" s="6">
        <v>1574.4</v>
      </c>
      <c r="T21">
        <v>1207.0999999999999</v>
      </c>
      <c r="U21">
        <v>0</v>
      </c>
      <c r="V21" s="19">
        <f t="shared" si="0"/>
        <v>2.6486918620877067E-4</v>
      </c>
      <c r="W21">
        <v>12759</v>
      </c>
      <c r="X21">
        <v>0</v>
      </c>
      <c r="Y21">
        <v>0</v>
      </c>
      <c r="Z21">
        <v>29280</v>
      </c>
      <c r="AA21">
        <v>0</v>
      </c>
      <c r="AB21">
        <v>0</v>
      </c>
      <c r="AC21" t="s">
        <v>116</v>
      </c>
    </row>
    <row r="22" spans="1:30" x14ac:dyDescent="0.25">
      <c r="A22" t="s">
        <v>120</v>
      </c>
      <c r="B22" t="s">
        <v>141</v>
      </c>
      <c r="C22" t="s">
        <v>56</v>
      </c>
      <c r="D22">
        <v>48</v>
      </c>
      <c r="E22">
        <v>610</v>
      </c>
      <c r="F22" s="13">
        <v>1E-3</v>
      </c>
      <c r="G22" s="11">
        <v>15000</v>
      </c>
      <c r="H22" s="7">
        <v>2086356.1</v>
      </c>
      <c r="I22" s="7">
        <v>2102093.7000000002</v>
      </c>
      <c r="K22" s="7">
        <v>2088219.8</v>
      </c>
      <c r="L22" s="7">
        <v>2088258.8</v>
      </c>
      <c r="M22" s="7">
        <v>2088284.6</v>
      </c>
      <c r="N22" s="7">
        <v>0</v>
      </c>
      <c r="O22" s="6">
        <v>287.3</v>
      </c>
      <c r="P22" s="6">
        <v>651.6</v>
      </c>
      <c r="Q22" s="6"/>
      <c r="R22" s="6">
        <v>1942.5</v>
      </c>
      <c r="S22" s="6">
        <v>10799.7</v>
      </c>
      <c r="T22">
        <v>3177.2</v>
      </c>
      <c r="U22">
        <v>0</v>
      </c>
      <c r="V22" s="19">
        <f t="shared" si="0"/>
        <v>-3.1031216158397966E-5</v>
      </c>
      <c r="W22">
        <v>12878</v>
      </c>
      <c r="X22">
        <v>0</v>
      </c>
      <c r="Y22">
        <v>0</v>
      </c>
      <c r="Z22">
        <v>29280</v>
      </c>
      <c r="AA22">
        <v>0</v>
      </c>
      <c r="AB22">
        <v>0</v>
      </c>
      <c r="AC22" t="s">
        <v>116</v>
      </c>
    </row>
    <row r="23" spans="1:30" x14ac:dyDescent="0.25">
      <c r="A23" t="s">
        <v>120</v>
      </c>
      <c r="B23" t="s">
        <v>142</v>
      </c>
      <c r="C23" t="s">
        <v>58</v>
      </c>
      <c r="D23">
        <v>48</v>
      </c>
      <c r="E23">
        <v>610</v>
      </c>
      <c r="F23" s="13">
        <v>1E-3</v>
      </c>
      <c r="G23" s="11">
        <v>15000</v>
      </c>
      <c r="H23" s="7">
        <v>1363251.8</v>
      </c>
      <c r="I23" s="7">
        <v>1364518</v>
      </c>
      <c r="K23" s="7">
        <v>1363897.3</v>
      </c>
      <c r="L23" s="7">
        <v>1363769.9</v>
      </c>
      <c r="M23" s="7">
        <v>1363874.5</v>
      </c>
      <c r="N23" s="7">
        <v>0</v>
      </c>
      <c r="O23" s="6">
        <v>191.8</v>
      </c>
      <c r="P23" s="6">
        <v>441.6</v>
      </c>
      <c r="Q23" s="6"/>
      <c r="R23" s="6">
        <v>549.29999999999995</v>
      </c>
      <c r="S23" s="6">
        <v>787.8</v>
      </c>
      <c r="T23">
        <v>965.6</v>
      </c>
      <c r="U23">
        <v>0</v>
      </c>
      <c r="V23" s="19">
        <f t="shared" si="0"/>
        <v>1.6716801184404841E-5</v>
      </c>
      <c r="W23">
        <v>11984</v>
      </c>
      <c r="X23">
        <v>0</v>
      </c>
      <c r="Y23">
        <v>0</v>
      </c>
      <c r="Z23">
        <v>29280</v>
      </c>
      <c r="AA23">
        <v>0</v>
      </c>
      <c r="AB23">
        <v>0</v>
      </c>
      <c r="AC23" t="s">
        <v>116</v>
      </c>
    </row>
    <row r="24" spans="1:30" x14ac:dyDescent="0.25">
      <c r="A24" t="s">
        <v>120</v>
      </c>
      <c r="B24" t="s">
        <v>143</v>
      </c>
      <c r="C24" t="s">
        <v>60</v>
      </c>
      <c r="D24">
        <v>48</v>
      </c>
      <c r="E24">
        <v>610</v>
      </c>
      <c r="F24" s="13">
        <v>1E-3</v>
      </c>
      <c r="G24" s="11">
        <v>15000</v>
      </c>
      <c r="H24" s="7">
        <v>1363294.7</v>
      </c>
      <c r="I24" s="7">
        <v>1369158.3</v>
      </c>
      <c r="K24" s="7">
        <v>1363752.5</v>
      </c>
      <c r="L24" s="7">
        <v>1363754</v>
      </c>
      <c r="M24" s="7">
        <v>1363760</v>
      </c>
      <c r="N24" s="7">
        <v>0</v>
      </c>
      <c r="O24" s="6">
        <v>232.4</v>
      </c>
      <c r="P24" s="6">
        <v>546.1</v>
      </c>
      <c r="Q24" s="6"/>
      <c r="R24" s="6">
        <v>1278.2</v>
      </c>
      <c r="S24" s="6">
        <v>1304.5</v>
      </c>
      <c r="T24">
        <v>1493</v>
      </c>
      <c r="U24">
        <v>0</v>
      </c>
      <c r="V24" s="19">
        <f t="shared" si="0"/>
        <v>-5.4995316232234224E-6</v>
      </c>
      <c r="W24">
        <v>12029</v>
      </c>
      <c r="X24">
        <v>0</v>
      </c>
      <c r="Y24">
        <v>0</v>
      </c>
      <c r="Z24">
        <v>29280</v>
      </c>
      <c r="AA24">
        <v>0</v>
      </c>
      <c r="AB24">
        <v>0</v>
      </c>
      <c r="AC24" t="s">
        <v>116</v>
      </c>
    </row>
    <row r="25" spans="1:30" x14ac:dyDescent="0.25">
      <c r="A25" t="s">
        <v>120</v>
      </c>
      <c r="B25" t="s">
        <v>145</v>
      </c>
      <c r="C25" t="s">
        <v>62</v>
      </c>
      <c r="D25">
        <v>48</v>
      </c>
      <c r="E25">
        <v>610</v>
      </c>
      <c r="F25" s="13">
        <v>1E-3</v>
      </c>
      <c r="G25">
        <v>15000</v>
      </c>
      <c r="H25" s="7">
        <v>1363606.6</v>
      </c>
      <c r="I25" s="7">
        <v>1373683.5</v>
      </c>
      <c r="K25" s="7">
        <v>1364577.1</v>
      </c>
      <c r="L25" s="7">
        <v>1364300.7</v>
      </c>
      <c r="M25" s="7">
        <v>1364518.9</v>
      </c>
      <c r="N25" s="7">
        <v>0</v>
      </c>
      <c r="O25">
        <v>212.4</v>
      </c>
      <c r="P25">
        <v>501.1</v>
      </c>
      <c r="R25">
        <v>1535.4</v>
      </c>
      <c r="S25">
        <v>1794.3</v>
      </c>
      <c r="T25">
        <v>1493.4</v>
      </c>
      <c r="U25">
        <v>0</v>
      </c>
      <c r="V25" s="19">
        <f t="shared" si="0"/>
        <v>4.2650576504754667E-5</v>
      </c>
      <c r="W25">
        <v>12154</v>
      </c>
      <c r="X25">
        <v>0</v>
      </c>
      <c r="Y25">
        <v>0</v>
      </c>
      <c r="Z25">
        <v>29280</v>
      </c>
      <c r="AA25">
        <v>0</v>
      </c>
      <c r="AB25">
        <v>0</v>
      </c>
      <c r="AC25" t="s">
        <v>146</v>
      </c>
      <c r="AD25" t="s">
        <v>147</v>
      </c>
    </row>
    <row r="26" spans="1:30" x14ac:dyDescent="0.25">
      <c r="A26" t="s">
        <v>120</v>
      </c>
      <c r="B26" t="s">
        <v>152</v>
      </c>
      <c r="C26" t="s">
        <v>63</v>
      </c>
      <c r="D26">
        <v>48</v>
      </c>
      <c r="E26">
        <v>610</v>
      </c>
      <c r="F26" s="13">
        <v>1E-3</v>
      </c>
      <c r="G26" s="11">
        <v>15000</v>
      </c>
      <c r="H26" s="7">
        <v>1364220.7</v>
      </c>
      <c r="I26" s="7">
        <v>1376189.8</v>
      </c>
      <c r="K26" s="7">
        <v>1365414.3</v>
      </c>
      <c r="L26" s="7">
        <v>1365627.2</v>
      </c>
      <c r="M26" s="7">
        <v>1365269.6</v>
      </c>
      <c r="N26" s="7">
        <v>0</v>
      </c>
      <c r="O26" s="6">
        <v>236.3</v>
      </c>
      <c r="P26" s="6">
        <v>542.9</v>
      </c>
      <c r="Q26" s="6"/>
      <c r="R26" s="6">
        <v>2053.8000000000002</v>
      </c>
      <c r="S26" s="6">
        <v>6272</v>
      </c>
      <c r="T26">
        <v>1858.1</v>
      </c>
      <c r="U26">
        <v>0</v>
      </c>
      <c r="V26" s="19">
        <f t="shared" si="0"/>
        <v>1.0597516079914604E-4</v>
      </c>
      <c r="W26">
        <v>12322</v>
      </c>
      <c r="X26">
        <v>0</v>
      </c>
      <c r="Y26">
        <v>0</v>
      </c>
      <c r="Z26">
        <v>29280</v>
      </c>
      <c r="AA26">
        <v>0</v>
      </c>
      <c r="AB26">
        <v>0</v>
      </c>
      <c r="AC26" t="s">
        <v>116</v>
      </c>
    </row>
    <row r="27" spans="1:30" x14ac:dyDescent="0.25">
      <c r="A27" t="s">
        <v>120</v>
      </c>
      <c r="B27" t="s">
        <v>153</v>
      </c>
      <c r="C27" t="s">
        <v>64</v>
      </c>
      <c r="D27">
        <v>48</v>
      </c>
      <c r="E27">
        <v>610</v>
      </c>
      <c r="F27" s="13">
        <v>1E-3</v>
      </c>
      <c r="G27" s="11">
        <v>15000</v>
      </c>
      <c r="H27" s="7">
        <v>2364197.1</v>
      </c>
      <c r="I27" s="7">
        <v>2372536.9</v>
      </c>
      <c r="K27" s="7">
        <v>2364627.7000000002</v>
      </c>
      <c r="L27" s="7">
        <v>2364829.7999999998</v>
      </c>
      <c r="M27" s="7">
        <v>2364482.7999999998</v>
      </c>
      <c r="N27" s="7">
        <v>0</v>
      </c>
      <c r="O27" s="6">
        <v>216.9</v>
      </c>
      <c r="P27" s="6">
        <v>489.6</v>
      </c>
      <c r="Q27" s="6"/>
      <c r="R27" s="6">
        <v>838.3</v>
      </c>
      <c r="S27" s="6">
        <v>460.2</v>
      </c>
      <c r="T27">
        <v>790.6</v>
      </c>
      <c r="U27">
        <v>0</v>
      </c>
      <c r="V27" s="19">
        <f t="shared" si="0"/>
        <v>6.1278145392770501E-5</v>
      </c>
      <c r="W27">
        <v>12852</v>
      </c>
      <c r="X27">
        <v>0</v>
      </c>
      <c r="Y27">
        <v>0</v>
      </c>
      <c r="Z27">
        <v>29280</v>
      </c>
      <c r="AA27">
        <v>0</v>
      </c>
      <c r="AB27">
        <v>0</v>
      </c>
      <c r="AC27" t="s">
        <v>116</v>
      </c>
    </row>
    <row r="28" spans="1:30" x14ac:dyDescent="0.25">
      <c r="A28" t="s">
        <v>120</v>
      </c>
      <c r="B28" t="s">
        <v>154</v>
      </c>
      <c r="C28" t="s">
        <v>65</v>
      </c>
      <c r="D28">
        <v>48</v>
      </c>
      <c r="E28">
        <v>610</v>
      </c>
      <c r="F28" s="13">
        <v>1E-3</v>
      </c>
      <c r="G28" s="11">
        <v>15000</v>
      </c>
      <c r="H28" s="7">
        <v>2364375.2999999998</v>
      </c>
      <c r="I28" s="7">
        <v>2376668.5</v>
      </c>
      <c r="K28" s="7">
        <v>2365452.7999999998</v>
      </c>
      <c r="L28" s="7">
        <v>2365122.1</v>
      </c>
      <c r="M28" s="7">
        <v>2365003.4</v>
      </c>
      <c r="N28" s="7">
        <v>0</v>
      </c>
      <c r="O28" s="6">
        <v>228.2</v>
      </c>
      <c r="P28" s="6">
        <v>524.9</v>
      </c>
      <c r="Q28" s="6"/>
      <c r="R28" s="6">
        <v>1495.8</v>
      </c>
      <c r="S28" s="6">
        <v>1494.1</v>
      </c>
      <c r="T28">
        <v>1063.5</v>
      </c>
      <c r="U28">
        <v>0</v>
      </c>
      <c r="V28" s="19">
        <f t="shared" si="0"/>
        <v>1.8998476739840546E-4</v>
      </c>
      <c r="W28">
        <v>12900</v>
      </c>
      <c r="X28">
        <v>0</v>
      </c>
      <c r="Y28">
        <v>0</v>
      </c>
      <c r="Z28">
        <v>29280</v>
      </c>
      <c r="AA28">
        <v>0</v>
      </c>
      <c r="AB28">
        <v>0</v>
      </c>
      <c r="AC28" t="s">
        <v>116</v>
      </c>
    </row>
    <row r="29" spans="1:30" x14ac:dyDescent="0.25">
      <c r="A29" t="s">
        <v>120</v>
      </c>
      <c r="B29" t="s">
        <v>155</v>
      </c>
      <c r="C29" t="s">
        <v>70</v>
      </c>
      <c r="D29">
        <v>48</v>
      </c>
      <c r="E29">
        <v>610</v>
      </c>
      <c r="F29" s="13">
        <v>1E-3</v>
      </c>
      <c r="G29" s="11">
        <v>15000</v>
      </c>
      <c r="H29" s="7">
        <v>2365071.2999999998</v>
      </c>
      <c r="I29" s="7">
        <v>2376893.2999999998</v>
      </c>
      <c r="K29" s="7">
        <v>2365812</v>
      </c>
      <c r="L29" s="7">
        <v>2367392.6</v>
      </c>
      <c r="M29" s="7">
        <v>2365664.9</v>
      </c>
      <c r="N29" s="7">
        <v>0</v>
      </c>
      <c r="O29" s="6">
        <v>248.4</v>
      </c>
      <c r="P29" s="6">
        <v>569.9</v>
      </c>
      <c r="Q29" s="6"/>
      <c r="R29" s="6">
        <v>1273.4000000000001</v>
      </c>
      <c r="S29" s="6">
        <v>2186.9</v>
      </c>
      <c r="T29">
        <v>2011.7</v>
      </c>
      <c r="U29">
        <v>0</v>
      </c>
      <c r="V29" s="19">
        <f t="shared" si="0"/>
        <v>6.2177383494585844E-5</v>
      </c>
      <c r="W29">
        <v>12945</v>
      </c>
      <c r="X29">
        <v>0</v>
      </c>
      <c r="Y29">
        <v>0</v>
      </c>
      <c r="Z29">
        <v>29280</v>
      </c>
      <c r="AA29">
        <v>0</v>
      </c>
      <c r="AB29">
        <v>0</v>
      </c>
      <c r="AC29" t="s">
        <v>116</v>
      </c>
    </row>
    <row r="30" spans="1:30" x14ac:dyDescent="0.25">
      <c r="A30" t="s">
        <v>120</v>
      </c>
      <c r="B30" t="s">
        <v>157</v>
      </c>
      <c r="C30" t="s">
        <v>72</v>
      </c>
      <c r="D30">
        <v>48</v>
      </c>
      <c r="E30">
        <v>610</v>
      </c>
      <c r="F30" s="13">
        <v>1E-3</v>
      </c>
      <c r="G30" s="11">
        <v>15000</v>
      </c>
      <c r="H30" s="7">
        <v>2366977.1</v>
      </c>
      <c r="I30" s="7">
        <v>2371218.5</v>
      </c>
      <c r="K30" s="7">
        <v>2368233.5</v>
      </c>
      <c r="L30" s="7">
        <v>2370435.6</v>
      </c>
      <c r="M30" s="7">
        <v>2368453.7999999998</v>
      </c>
      <c r="N30" s="7">
        <v>0</v>
      </c>
      <c r="O30" s="6">
        <v>245.5</v>
      </c>
      <c r="P30" s="6">
        <v>567.20000000000005</v>
      </c>
      <c r="Q30" s="6"/>
      <c r="R30" s="6">
        <v>1369.3</v>
      </c>
      <c r="S30" s="10"/>
      <c r="T30">
        <v>1342</v>
      </c>
      <c r="U30">
        <v>0</v>
      </c>
      <c r="V30" s="19">
        <f t="shared" si="0"/>
        <v>-9.3022921937306328E-5</v>
      </c>
      <c r="W30">
        <v>13021</v>
      </c>
      <c r="X30">
        <v>0</v>
      </c>
      <c r="Y30">
        <v>0</v>
      </c>
      <c r="Z30">
        <v>29280</v>
      </c>
      <c r="AA30">
        <v>0</v>
      </c>
      <c r="AB30">
        <v>0</v>
      </c>
      <c r="AC30" t="s">
        <v>116</v>
      </c>
    </row>
    <row r="31" spans="1:30" x14ac:dyDescent="0.25">
      <c r="A31" t="s">
        <v>120</v>
      </c>
      <c r="B31" t="s">
        <v>158</v>
      </c>
      <c r="C31" t="s">
        <v>74</v>
      </c>
      <c r="D31">
        <v>48</v>
      </c>
      <c r="E31">
        <v>610</v>
      </c>
      <c r="F31" s="13">
        <v>1E-3</v>
      </c>
      <c r="G31" s="11">
        <v>15000</v>
      </c>
      <c r="H31" s="7">
        <v>5460324.5999999996</v>
      </c>
      <c r="I31" s="7">
        <v>5522739.2999999998</v>
      </c>
      <c r="K31" s="7">
        <v>5464427</v>
      </c>
      <c r="L31" s="7">
        <v>5463653.2999999998</v>
      </c>
      <c r="M31" s="7">
        <v>5462545</v>
      </c>
      <c r="N31" s="7">
        <v>0</v>
      </c>
      <c r="O31" s="6">
        <v>248</v>
      </c>
      <c r="P31" s="6">
        <v>561.20000000000005</v>
      </c>
      <c r="Q31" s="6"/>
      <c r="R31" s="6">
        <v>994.3</v>
      </c>
      <c r="S31" s="6">
        <v>985</v>
      </c>
      <c r="T31">
        <v>767.4</v>
      </c>
      <c r="U31">
        <v>0</v>
      </c>
      <c r="V31" s="19">
        <f t="shared" si="0"/>
        <v>3.4440939553223056E-4</v>
      </c>
      <c r="W31">
        <v>13869</v>
      </c>
      <c r="X31">
        <v>0</v>
      </c>
      <c r="Y31">
        <v>0</v>
      </c>
      <c r="Z31">
        <v>29280</v>
      </c>
      <c r="AA31">
        <v>0</v>
      </c>
      <c r="AB31">
        <v>0</v>
      </c>
      <c r="AC31" t="s">
        <v>116</v>
      </c>
    </row>
    <row r="33" spans="6:19" x14ac:dyDescent="0.25">
      <c r="F33" s="13"/>
      <c r="G33" s="11"/>
      <c r="H33" s="7"/>
      <c r="I33" s="7"/>
      <c r="K33" s="7"/>
      <c r="L33" s="7"/>
      <c r="M33" s="7"/>
      <c r="N33" s="7"/>
      <c r="O33" s="6"/>
      <c r="P33" s="6"/>
      <c r="Q33" s="6"/>
      <c r="R33" s="6"/>
      <c r="S33" s="6"/>
    </row>
    <row r="34" spans="6:19" x14ac:dyDescent="0.25">
      <c r="F34" s="13"/>
      <c r="G34" s="11"/>
      <c r="H34" s="7"/>
      <c r="I34" s="7"/>
      <c r="K34" s="7"/>
      <c r="L34" s="7"/>
      <c r="M34" s="7"/>
      <c r="N34" s="7"/>
      <c r="O34" s="6"/>
      <c r="P34" s="6"/>
      <c r="Q34" s="6"/>
      <c r="R34" s="6"/>
      <c r="S34" s="6"/>
    </row>
    <row r="35" spans="6:19" x14ac:dyDescent="0.25">
      <c r="F35" s="13"/>
      <c r="G35" s="11"/>
      <c r="H35" s="7"/>
      <c r="I35" s="7"/>
      <c r="K35" s="7"/>
      <c r="L35" s="7"/>
      <c r="M35" s="7"/>
      <c r="N35" s="7"/>
      <c r="O35" s="6"/>
      <c r="P35" s="6"/>
      <c r="Q35" s="6"/>
      <c r="R35" s="6"/>
      <c r="S35" s="6"/>
    </row>
    <row r="36" spans="6:19" x14ac:dyDescent="0.25">
      <c r="F36" s="13"/>
      <c r="G36" s="11"/>
      <c r="H36" s="7"/>
      <c r="I36" s="7"/>
      <c r="K36" s="7"/>
      <c r="L36" s="7"/>
      <c r="M36" s="6"/>
      <c r="N36" s="7"/>
      <c r="O36" s="6"/>
      <c r="P36" s="6"/>
      <c r="Q36" s="6"/>
      <c r="R36" s="6"/>
      <c r="S36" s="6"/>
    </row>
    <row r="37" spans="6:19" x14ac:dyDescent="0.25">
      <c r="F37" s="13"/>
      <c r="G37" s="11"/>
      <c r="H37" s="7"/>
      <c r="I37" s="7"/>
      <c r="K37" s="7"/>
      <c r="L37" s="7"/>
      <c r="M37" s="6"/>
      <c r="N37" s="7"/>
      <c r="O37" s="6"/>
      <c r="P37" s="6"/>
      <c r="Q37" s="6"/>
      <c r="R37" s="6"/>
      <c r="S37" s="6"/>
    </row>
    <row r="38" spans="6:19" x14ac:dyDescent="0.25">
      <c r="F38" s="13"/>
      <c r="G38" s="11"/>
      <c r="H38" s="7"/>
      <c r="I38" s="7"/>
      <c r="K38" s="7"/>
      <c r="L38" s="7"/>
      <c r="M38" s="6"/>
      <c r="N38" s="7"/>
      <c r="O38" s="6"/>
      <c r="P38" s="6"/>
      <c r="Q38" s="6"/>
      <c r="R38" s="6"/>
      <c r="S38" s="6"/>
    </row>
    <row r="39" spans="6:19" x14ac:dyDescent="0.25">
      <c r="F39" s="13"/>
      <c r="G39" s="11"/>
      <c r="H39" s="7"/>
      <c r="I39" s="7"/>
      <c r="K39" s="7"/>
      <c r="L39" s="7"/>
      <c r="M39" s="6"/>
      <c r="N39" s="7"/>
      <c r="O39" s="6"/>
      <c r="P39" s="6"/>
      <c r="Q39" s="6"/>
      <c r="R39" s="6"/>
      <c r="S39" s="6"/>
    </row>
    <row r="40" spans="6:19" x14ac:dyDescent="0.25">
      <c r="F40" s="13"/>
      <c r="G40" s="11"/>
      <c r="H40" s="7"/>
      <c r="I40" s="7"/>
      <c r="K40" s="7"/>
      <c r="L40" s="7"/>
      <c r="M40" s="6"/>
      <c r="N40" s="7"/>
      <c r="O40" s="6"/>
      <c r="P40" s="6"/>
      <c r="Q40" s="6"/>
      <c r="R40" s="6"/>
      <c r="S40" s="6"/>
    </row>
    <row r="41" spans="6:19" x14ac:dyDescent="0.25">
      <c r="F41" s="13"/>
      <c r="G41" s="11"/>
      <c r="H41" s="7"/>
      <c r="I41" s="7"/>
      <c r="K41" s="7"/>
      <c r="L41" s="7"/>
      <c r="M41" s="6"/>
      <c r="N41" s="7"/>
      <c r="O41" s="6"/>
      <c r="P41" s="6"/>
      <c r="Q41" s="6"/>
      <c r="R41" s="6"/>
      <c r="S41" s="6"/>
    </row>
    <row r="42" spans="6:19" x14ac:dyDescent="0.25">
      <c r="F42" s="13"/>
      <c r="G42" s="11"/>
      <c r="H42" s="7"/>
      <c r="I42" s="7"/>
      <c r="K42" s="7"/>
      <c r="L42" s="7"/>
      <c r="M42" s="6"/>
      <c r="N42" s="7"/>
      <c r="O42" s="6"/>
      <c r="P42" s="6"/>
      <c r="Q42" s="6"/>
      <c r="R42" s="6"/>
      <c r="S42" s="6"/>
    </row>
    <row r="43" spans="6:19" x14ac:dyDescent="0.25">
      <c r="F43" s="13"/>
      <c r="G43" s="11"/>
      <c r="H43" s="7"/>
      <c r="I43" s="7"/>
      <c r="K43" s="7"/>
      <c r="L43" s="7"/>
      <c r="M43" s="6"/>
      <c r="N43" s="7"/>
      <c r="O43" s="6"/>
      <c r="P43" s="6"/>
      <c r="Q43" s="6"/>
      <c r="R43" s="6"/>
      <c r="S43" s="6"/>
    </row>
    <row r="44" spans="6:19" x14ac:dyDescent="0.25">
      <c r="F44" s="13"/>
      <c r="G44" s="11"/>
      <c r="H44" s="7"/>
      <c r="I44" s="7"/>
      <c r="K44" s="7"/>
      <c r="L44" s="7"/>
      <c r="M44" s="6"/>
      <c r="N44" s="7"/>
      <c r="O44" s="6"/>
      <c r="P44" s="6"/>
      <c r="Q44" s="6"/>
      <c r="R44" s="6"/>
      <c r="S44" s="6"/>
    </row>
    <row r="45" spans="6:19" x14ac:dyDescent="0.25">
      <c r="F45" s="13"/>
      <c r="G45" s="11"/>
      <c r="H45" s="7"/>
      <c r="I45" s="7"/>
      <c r="K45" s="7"/>
      <c r="L45" s="7"/>
      <c r="M45" s="6"/>
      <c r="N45" s="7"/>
      <c r="O45" s="6"/>
      <c r="P45" s="6"/>
      <c r="Q45" s="6"/>
      <c r="R45" s="6"/>
      <c r="S45" s="6"/>
    </row>
    <row r="46" spans="6:19" x14ac:dyDescent="0.25">
      <c r="F46" s="13"/>
      <c r="G46" s="11"/>
      <c r="H46" s="7"/>
      <c r="I46" s="7"/>
      <c r="K46" s="7"/>
      <c r="L46" s="7"/>
      <c r="M46" s="6"/>
      <c r="N46" s="7"/>
      <c r="O46" s="6"/>
      <c r="P46" s="6"/>
      <c r="Q46" s="6"/>
      <c r="R46" s="6"/>
      <c r="S46" s="6"/>
    </row>
    <row r="47" spans="6:19" x14ac:dyDescent="0.25">
      <c r="F47" s="13"/>
      <c r="G47" s="11"/>
      <c r="H47" s="7"/>
      <c r="I47" s="7"/>
      <c r="K47" s="7"/>
      <c r="L47" s="7"/>
      <c r="M47" s="6"/>
      <c r="N47" s="7"/>
      <c r="O47" s="6"/>
      <c r="P47" s="6"/>
      <c r="Q47" s="6"/>
      <c r="R47" s="6"/>
      <c r="S47" s="6"/>
    </row>
    <row r="48" spans="6:19" x14ac:dyDescent="0.25">
      <c r="F48" s="13"/>
      <c r="G48" s="11"/>
      <c r="H48" s="7"/>
      <c r="I48" s="7"/>
      <c r="K48" s="7"/>
      <c r="L48" s="7"/>
      <c r="M48" s="6"/>
      <c r="N48" s="7"/>
      <c r="O48" s="6"/>
      <c r="P48" s="6"/>
      <c r="Q48" s="6"/>
      <c r="R48" s="6"/>
      <c r="S48" s="6"/>
    </row>
    <row r="49" spans="6:19" x14ac:dyDescent="0.25">
      <c r="F49" s="7"/>
      <c r="G49" s="11"/>
      <c r="H49" s="7"/>
      <c r="I49" s="7"/>
      <c r="K49" s="7"/>
      <c r="L49" s="7"/>
      <c r="M49" s="6"/>
      <c r="N49" s="7"/>
      <c r="O49" s="6"/>
      <c r="P49" s="6"/>
      <c r="Q49" s="6"/>
      <c r="R49" s="6"/>
      <c r="S49" s="6"/>
    </row>
    <row r="50" spans="6:19" x14ac:dyDescent="0.25">
      <c r="F50" s="7"/>
      <c r="G50" s="11"/>
      <c r="H50" s="7"/>
      <c r="I50" s="7"/>
      <c r="K50" s="7"/>
      <c r="L50" s="7"/>
      <c r="M50" s="6"/>
      <c r="N50" s="7"/>
      <c r="O50" s="6"/>
      <c r="P50" s="6"/>
      <c r="Q50" s="6"/>
      <c r="R50" s="6"/>
      <c r="S50" s="6"/>
    </row>
    <row r="51" spans="6:19" x14ac:dyDescent="0.25">
      <c r="F51" s="7"/>
      <c r="G51" s="11"/>
      <c r="H51" s="7"/>
      <c r="I51" s="7"/>
      <c r="K51" s="7"/>
      <c r="L51" s="7"/>
      <c r="M51" s="6"/>
      <c r="N51" s="7"/>
      <c r="O51" s="6"/>
      <c r="P51" s="6"/>
      <c r="Q51" s="6"/>
      <c r="R51" s="6"/>
      <c r="S51" s="6"/>
    </row>
    <row r="52" spans="6:19" x14ac:dyDescent="0.25">
      <c r="F52" s="7"/>
      <c r="G52" s="11"/>
      <c r="H52" s="7"/>
      <c r="I52" s="7"/>
      <c r="K52" s="7"/>
      <c r="L52" s="7"/>
      <c r="M52" s="6"/>
      <c r="N52" s="7"/>
      <c r="O52" s="6"/>
      <c r="P52" s="6"/>
      <c r="Q52" s="6"/>
      <c r="R52" s="6"/>
      <c r="S52" s="6"/>
    </row>
    <row r="53" spans="6:19" x14ac:dyDescent="0.25">
      <c r="F53" s="7"/>
      <c r="G53" s="11"/>
      <c r="H53" s="7"/>
      <c r="I53" s="7"/>
      <c r="K53" s="7"/>
      <c r="L53" s="7"/>
      <c r="M53" s="6"/>
      <c r="N53" s="7"/>
      <c r="O53" s="6"/>
      <c r="P53" s="6"/>
      <c r="Q53" s="6"/>
      <c r="R53" s="6"/>
      <c r="S53" s="6"/>
    </row>
    <row r="54" spans="6:19" x14ac:dyDescent="0.25">
      <c r="F54" s="7"/>
      <c r="G54" s="11"/>
      <c r="H54" s="7"/>
      <c r="I54" s="7"/>
      <c r="K54" s="7"/>
      <c r="L54" s="7"/>
      <c r="M54" s="6"/>
      <c r="N54" s="7"/>
      <c r="O54" s="6"/>
      <c r="P54" s="6"/>
      <c r="Q54" s="6"/>
      <c r="R54" s="6"/>
      <c r="S54" s="6"/>
    </row>
    <row r="55" spans="6:19" x14ac:dyDescent="0.25">
      <c r="F55" s="7"/>
      <c r="G55" s="11"/>
      <c r="H55" s="7"/>
      <c r="I55" s="7"/>
      <c r="K55" s="7"/>
      <c r="L55" s="7"/>
      <c r="M55" s="6"/>
      <c r="N55" s="7"/>
      <c r="O55" s="6"/>
      <c r="P55" s="6"/>
      <c r="Q55" s="6"/>
      <c r="R55" s="6"/>
      <c r="S55" s="6"/>
    </row>
    <row r="56" spans="6:19" x14ac:dyDescent="0.25">
      <c r="F56" s="7"/>
      <c r="G56" s="11"/>
      <c r="H56" s="7"/>
      <c r="I56" s="7"/>
      <c r="K56" s="7"/>
      <c r="L56" s="7"/>
      <c r="M56" s="6"/>
      <c r="N56" s="7"/>
      <c r="O56" s="6"/>
      <c r="P56" s="6"/>
      <c r="Q56" s="6"/>
      <c r="R56" s="6"/>
      <c r="S56" s="6"/>
    </row>
    <row r="57" spans="6:19" x14ac:dyDescent="0.25">
      <c r="F57" s="7"/>
      <c r="G57" s="11"/>
      <c r="H57" s="7"/>
      <c r="I57" s="7"/>
      <c r="K57" s="7"/>
      <c r="L57" s="7"/>
      <c r="M57" s="6"/>
      <c r="N57" s="7"/>
      <c r="O57" s="6"/>
      <c r="P57" s="6"/>
      <c r="Q57" s="6"/>
      <c r="R57" s="6"/>
      <c r="S57" s="6"/>
    </row>
    <row r="58" spans="6:19" x14ac:dyDescent="0.25">
      <c r="F58" s="7"/>
      <c r="G58" s="11"/>
      <c r="H58" s="7"/>
      <c r="I58" s="7"/>
      <c r="K58" s="7"/>
      <c r="L58" s="7"/>
      <c r="M58" s="6"/>
      <c r="N58" s="7"/>
      <c r="O58" s="6"/>
      <c r="P58" s="6"/>
      <c r="Q58" s="6"/>
      <c r="R58" s="6"/>
      <c r="S58" s="6"/>
    </row>
    <row r="59" spans="6:19" x14ac:dyDescent="0.25">
      <c r="F59" s="7"/>
      <c r="G59" s="11"/>
      <c r="H59" s="7"/>
      <c r="I59" s="7"/>
      <c r="K59" s="7"/>
      <c r="L59" s="7"/>
      <c r="M59" s="6"/>
      <c r="N59" s="7"/>
      <c r="O59" s="6"/>
      <c r="P59" s="6"/>
      <c r="Q59" s="6"/>
      <c r="R59" s="6"/>
      <c r="S59" s="6"/>
    </row>
    <row r="60" spans="6:19" x14ac:dyDescent="0.25">
      <c r="F60" s="7"/>
      <c r="G60" s="11"/>
      <c r="H60" s="7"/>
      <c r="I60" s="7"/>
      <c r="K60" s="7"/>
      <c r="L60" s="7"/>
      <c r="M60" s="6"/>
      <c r="N60" s="7"/>
      <c r="O60" s="6"/>
      <c r="P60" s="6"/>
      <c r="Q60" s="6"/>
      <c r="R60" s="6"/>
      <c r="S60" s="6"/>
    </row>
    <row r="61" spans="6:19" x14ac:dyDescent="0.25">
      <c r="F61" s="7"/>
      <c r="G61" s="7"/>
      <c r="H61" s="7"/>
      <c r="I61" s="7"/>
      <c r="K61" s="7"/>
      <c r="L61" s="7"/>
      <c r="M61" s="6"/>
      <c r="N61" s="7"/>
      <c r="O61" s="6"/>
      <c r="P61" s="6"/>
      <c r="Q61" s="6"/>
      <c r="R61" s="6"/>
      <c r="S61" s="6"/>
    </row>
    <row r="62" spans="6:19" x14ac:dyDescent="0.25">
      <c r="F62" s="7"/>
      <c r="G62" s="7"/>
      <c r="H62" s="7"/>
      <c r="I62" s="7"/>
      <c r="K62" s="7"/>
      <c r="L62" s="7"/>
      <c r="M62" s="6"/>
      <c r="N62" s="7"/>
      <c r="O62" s="6"/>
      <c r="P62" s="6"/>
      <c r="Q62" s="6"/>
      <c r="R62" s="6"/>
      <c r="S62" s="6"/>
    </row>
    <row r="63" spans="6:19" x14ac:dyDescent="0.25">
      <c r="F63" s="7"/>
      <c r="G63" s="7"/>
      <c r="H63" s="7"/>
      <c r="I63" s="7"/>
      <c r="K63" s="7"/>
      <c r="L63" s="7"/>
      <c r="M63" s="6"/>
      <c r="N63" s="7"/>
      <c r="O63" s="6"/>
      <c r="P63" s="6"/>
      <c r="Q63" s="6"/>
      <c r="R63" s="6"/>
      <c r="S63" s="6"/>
    </row>
    <row r="64" spans="6:19" x14ac:dyDescent="0.25">
      <c r="F64" s="7"/>
      <c r="G64" s="7"/>
      <c r="H64" s="7"/>
      <c r="I64" s="7"/>
      <c r="K64" s="7"/>
      <c r="L64" s="7"/>
      <c r="M64" s="6"/>
      <c r="N64" s="6"/>
      <c r="O64" s="6"/>
      <c r="P64" s="6"/>
      <c r="Q64" s="6"/>
      <c r="R64" s="6"/>
      <c r="S64" s="6"/>
    </row>
    <row r="65" spans="6:19" x14ac:dyDescent="0.25">
      <c r="F65" s="7"/>
      <c r="G65" s="7"/>
      <c r="H65" s="7"/>
      <c r="I65" s="7"/>
      <c r="K65" s="7"/>
      <c r="L65" s="7"/>
      <c r="M65" s="6"/>
      <c r="N65" s="6"/>
      <c r="O65" s="6"/>
      <c r="P65" s="6"/>
      <c r="Q65" s="6"/>
      <c r="R65" s="6"/>
      <c r="S65" s="6"/>
    </row>
    <row r="66" spans="6:19" x14ac:dyDescent="0.25">
      <c r="F66" s="7"/>
      <c r="G66" s="7"/>
      <c r="H66" s="7"/>
      <c r="I66" s="7"/>
      <c r="K66" s="7"/>
      <c r="L66" s="7"/>
      <c r="M66" s="6"/>
      <c r="N66" s="6"/>
      <c r="O66" s="6"/>
      <c r="P66" s="6"/>
      <c r="Q66" s="6"/>
      <c r="R66" s="6"/>
      <c r="S66" s="6"/>
    </row>
    <row r="67" spans="6:19" x14ac:dyDescent="0.25">
      <c r="F67" s="7"/>
      <c r="G67" s="7"/>
      <c r="H67" s="7"/>
      <c r="I67" s="7"/>
      <c r="K67" s="7"/>
      <c r="L67" s="7"/>
      <c r="M67" s="6"/>
      <c r="N67" s="6"/>
      <c r="O67" s="6"/>
      <c r="P67" s="6"/>
      <c r="Q67" s="6"/>
      <c r="R67" s="6"/>
      <c r="S67" s="6"/>
    </row>
    <row r="68" spans="6:19" x14ac:dyDescent="0.25">
      <c r="F68" s="7"/>
      <c r="G68" s="7"/>
      <c r="H68" s="7"/>
      <c r="I68" s="7"/>
      <c r="K68" s="7"/>
      <c r="L68" s="7"/>
      <c r="M68" s="6"/>
      <c r="N68" s="6"/>
      <c r="O68" s="6"/>
      <c r="P68" s="6"/>
      <c r="Q68" s="6"/>
      <c r="R68" s="6"/>
      <c r="S68" s="6"/>
    </row>
    <row r="69" spans="6:19" x14ac:dyDescent="0.25">
      <c r="F69" s="7"/>
      <c r="G69" s="7"/>
      <c r="H69" s="7"/>
      <c r="I69" s="7"/>
      <c r="K69" s="7"/>
      <c r="L69" s="7"/>
      <c r="M69" s="6"/>
      <c r="N69" s="6"/>
      <c r="O69" s="6"/>
      <c r="P69" s="6"/>
      <c r="Q69" s="6"/>
      <c r="R69" s="6"/>
      <c r="S69" s="6"/>
    </row>
    <row r="70" spans="6:19" x14ac:dyDescent="0.25">
      <c r="F70" s="7"/>
      <c r="G70" s="7"/>
      <c r="H70" s="7"/>
      <c r="I70" s="7"/>
      <c r="K70" s="7"/>
      <c r="L70" s="7"/>
      <c r="M70" s="6"/>
      <c r="N70" s="6"/>
      <c r="O70" s="6"/>
      <c r="P70" s="6"/>
      <c r="Q70" s="6"/>
      <c r="R70" s="6"/>
      <c r="S70" s="6"/>
    </row>
    <row r="71" spans="6:19" x14ac:dyDescent="0.25">
      <c r="F71" s="7"/>
      <c r="G71" s="7"/>
      <c r="H71" s="7"/>
      <c r="I71" s="7"/>
      <c r="K71" s="7"/>
      <c r="L71" s="7"/>
      <c r="M71" s="6"/>
      <c r="N71" s="6"/>
      <c r="O71" s="6"/>
      <c r="P71" s="6"/>
      <c r="Q71" s="6"/>
      <c r="R71" s="6"/>
      <c r="S71" s="6"/>
    </row>
    <row r="72" spans="6:19" x14ac:dyDescent="0.25">
      <c r="F72" s="7"/>
      <c r="G72" s="7"/>
      <c r="H72" s="7"/>
      <c r="I72" s="7"/>
      <c r="K72" s="7"/>
      <c r="L72" s="7"/>
      <c r="M72" s="6"/>
      <c r="N72" s="6"/>
      <c r="O72" s="6"/>
      <c r="P72" s="6"/>
      <c r="Q72" s="6"/>
      <c r="R72" s="6"/>
      <c r="S72" s="6"/>
    </row>
    <row r="73" spans="6:19" x14ac:dyDescent="0.25">
      <c r="F73" s="7"/>
      <c r="G73" s="7"/>
      <c r="H73" s="7"/>
      <c r="I73" s="7"/>
      <c r="K73" s="7"/>
      <c r="L73" s="7"/>
      <c r="M73" s="6"/>
      <c r="N73" s="6"/>
      <c r="O73" s="6"/>
      <c r="P73" s="6"/>
      <c r="Q73" s="6"/>
      <c r="R73" s="6"/>
      <c r="S73" s="6"/>
    </row>
    <row r="74" spans="6:19" x14ac:dyDescent="0.25">
      <c r="F74" s="7"/>
      <c r="G74" s="7"/>
      <c r="H74" s="7"/>
      <c r="I74" s="7"/>
      <c r="K74" s="7"/>
      <c r="L74" s="7"/>
      <c r="M74" s="6"/>
      <c r="N74" s="6"/>
      <c r="O74" s="6"/>
      <c r="P74" s="6"/>
      <c r="Q74" s="6"/>
      <c r="R74" s="6"/>
      <c r="S74" s="6"/>
    </row>
    <row r="75" spans="6:19" x14ac:dyDescent="0.25">
      <c r="F75" s="7"/>
      <c r="G75" s="7"/>
      <c r="H75" s="7"/>
      <c r="I75" s="7"/>
      <c r="K75" s="7"/>
      <c r="L75" s="7"/>
      <c r="M75" s="6"/>
      <c r="N75" s="6"/>
      <c r="O75" s="6"/>
      <c r="P75" s="6"/>
      <c r="Q75" s="6"/>
      <c r="R75" s="6"/>
      <c r="S75" s="6"/>
    </row>
    <row r="76" spans="6:19" x14ac:dyDescent="0.25">
      <c r="F76" s="7"/>
      <c r="G76" s="7"/>
      <c r="H76" s="7"/>
      <c r="I76" s="7"/>
      <c r="K76" s="7"/>
      <c r="L76" s="7"/>
      <c r="M76" s="6"/>
      <c r="N76" s="6"/>
      <c r="O76" s="6"/>
      <c r="P76" s="6"/>
      <c r="Q76" s="6"/>
      <c r="R76" s="6"/>
      <c r="S76" s="6"/>
    </row>
    <row r="77" spans="6:19" x14ac:dyDescent="0.25">
      <c r="F77" s="7"/>
      <c r="G77" s="7"/>
      <c r="H77" s="7"/>
      <c r="I77" s="7"/>
      <c r="K77" s="7"/>
      <c r="L77" s="7"/>
      <c r="M77" s="6"/>
      <c r="N77" s="6"/>
      <c r="O77" s="6"/>
      <c r="P77" s="6"/>
      <c r="Q77" s="6"/>
      <c r="R77" s="6"/>
      <c r="S77" s="6"/>
    </row>
    <row r="78" spans="6:19" x14ac:dyDescent="0.25">
      <c r="F78" s="7"/>
      <c r="G78" s="7"/>
      <c r="H78" s="7"/>
      <c r="I78" s="7"/>
      <c r="K78" s="7"/>
      <c r="L78" s="7"/>
      <c r="M78" s="6"/>
      <c r="N78" s="6"/>
      <c r="O78" s="6"/>
      <c r="P78" s="6"/>
      <c r="Q78" s="6"/>
      <c r="R78" s="6"/>
      <c r="S78" s="6"/>
    </row>
    <row r="79" spans="6:19" x14ac:dyDescent="0.25">
      <c r="F79" s="7"/>
      <c r="G79" s="7"/>
      <c r="H79" s="7"/>
      <c r="I79" s="7"/>
      <c r="K79" s="7"/>
      <c r="L79" s="7"/>
      <c r="M79" s="6"/>
      <c r="N79" s="6"/>
      <c r="O79" s="6"/>
      <c r="P79" s="6"/>
      <c r="Q79" s="6"/>
      <c r="R79" s="6"/>
      <c r="S79" s="6"/>
    </row>
    <row r="80" spans="6:19" x14ac:dyDescent="0.25">
      <c r="F80" s="7"/>
      <c r="G80" s="7"/>
      <c r="H80" s="7"/>
      <c r="I80" s="7"/>
      <c r="K80" s="7"/>
      <c r="L80" s="7"/>
      <c r="M80" s="6"/>
      <c r="N80" s="6"/>
      <c r="O80" s="6"/>
      <c r="P80" s="6"/>
      <c r="Q80" s="6"/>
      <c r="R80" s="6"/>
      <c r="S80" s="6"/>
    </row>
    <row r="81" spans="6:19" x14ac:dyDescent="0.25">
      <c r="F81" s="7"/>
      <c r="G81" s="7"/>
      <c r="H81" s="7"/>
      <c r="I81" s="7"/>
      <c r="K81" s="7"/>
      <c r="L81" s="7"/>
      <c r="M81" s="6"/>
      <c r="N81" s="6"/>
      <c r="O81" s="6"/>
      <c r="P81" s="6"/>
      <c r="Q81" s="6"/>
      <c r="R81" s="6"/>
      <c r="S81" s="6"/>
    </row>
    <row r="82" spans="6:19" x14ac:dyDescent="0.25">
      <c r="F82" s="7"/>
      <c r="G82" s="7"/>
      <c r="H82" s="7"/>
      <c r="I82" s="7"/>
      <c r="K82" s="7"/>
      <c r="L82" s="7"/>
      <c r="M82" s="6"/>
      <c r="N82" s="6"/>
      <c r="O82" s="6"/>
      <c r="P82" s="6"/>
      <c r="Q82" s="6"/>
      <c r="R82" s="6"/>
      <c r="S82" s="6"/>
    </row>
    <row r="83" spans="6:19" x14ac:dyDescent="0.25">
      <c r="F83" s="7"/>
      <c r="G83" s="7"/>
      <c r="H83" s="7"/>
      <c r="I83" s="7"/>
      <c r="K83" s="7"/>
      <c r="L83" s="7"/>
      <c r="M83" s="6"/>
      <c r="N83" s="6"/>
      <c r="O83" s="6"/>
      <c r="P83" s="6"/>
      <c r="Q83" s="6"/>
      <c r="R83" s="6"/>
      <c r="S83" s="6"/>
    </row>
    <row r="84" spans="6:19" x14ac:dyDescent="0.25">
      <c r="F84" s="7"/>
      <c r="G84" s="7"/>
      <c r="H84" s="7"/>
      <c r="I84" s="7"/>
      <c r="K84" s="7"/>
      <c r="L84" s="7"/>
      <c r="M84" s="6"/>
      <c r="N84" s="6"/>
      <c r="O84" s="6"/>
      <c r="P84" s="6"/>
      <c r="Q84" s="6"/>
      <c r="R84" s="6"/>
      <c r="S84" s="6"/>
    </row>
    <row r="85" spans="6:19" x14ac:dyDescent="0.25">
      <c r="F85" s="7"/>
      <c r="G85" s="7"/>
      <c r="H85" s="7"/>
      <c r="I85" s="7"/>
      <c r="K85" s="7"/>
      <c r="L85" s="7"/>
      <c r="M85" s="6"/>
      <c r="N85" s="6"/>
      <c r="O85" s="6"/>
      <c r="P85" s="6"/>
      <c r="Q85" s="6"/>
      <c r="R85" s="6"/>
      <c r="S85" s="6"/>
    </row>
    <row r="86" spans="6:19" x14ac:dyDescent="0.25">
      <c r="F86" s="7"/>
      <c r="G86" s="7"/>
      <c r="H86" s="7"/>
      <c r="I86" s="7"/>
      <c r="K86" s="7"/>
      <c r="L86" s="7"/>
      <c r="M86" s="6"/>
      <c r="N86" s="6"/>
      <c r="O86" s="6"/>
      <c r="P86" s="6"/>
      <c r="Q86" s="6"/>
      <c r="R86" s="6"/>
      <c r="S86" s="6"/>
    </row>
    <row r="87" spans="6:19" x14ac:dyDescent="0.25">
      <c r="F87" s="7"/>
      <c r="G87" s="7"/>
      <c r="H87" s="7"/>
      <c r="I87" s="7"/>
      <c r="K87" s="7"/>
      <c r="L87" s="7"/>
      <c r="M87" s="6"/>
      <c r="N87" s="6"/>
      <c r="O87" s="6"/>
      <c r="P87" s="6"/>
      <c r="Q87" s="6"/>
      <c r="R87" s="6"/>
      <c r="S87" s="6"/>
    </row>
    <row r="88" spans="6:19" x14ac:dyDescent="0.25">
      <c r="F88" s="7"/>
      <c r="G88" s="7"/>
      <c r="H88" s="7"/>
      <c r="I88" s="7"/>
      <c r="K88" s="7"/>
      <c r="L88" s="7"/>
      <c r="M88" s="6"/>
      <c r="N88" s="6"/>
      <c r="O88" s="6"/>
      <c r="P88" s="6"/>
      <c r="Q88" s="6"/>
      <c r="R88" s="6"/>
      <c r="S88" s="6"/>
    </row>
    <row r="89" spans="6:19" x14ac:dyDescent="0.25">
      <c r="F89" s="7"/>
      <c r="G89" s="7"/>
      <c r="H89" s="7"/>
      <c r="I89" s="7"/>
      <c r="K89" s="7"/>
      <c r="L89" s="7"/>
      <c r="M89" s="6"/>
      <c r="N89" s="6"/>
      <c r="O89" s="6"/>
      <c r="P89" s="6"/>
      <c r="Q89" s="6"/>
      <c r="R89" s="6"/>
      <c r="S89" s="6"/>
    </row>
    <row r="90" spans="6:19" x14ac:dyDescent="0.25">
      <c r="F90" s="7"/>
      <c r="G90" s="7"/>
      <c r="H90" s="7"/>
      <c r="I90" s="7"/>
      <c r="K90" s="7"/>
      <c r="L90" s="7"/>
      <c r="M90" s="6"/>
      <c r="N90" s="6"/>
      <c r="O90" s="6"/>
      <c r="P90" s="6"/>
      <c r="Q90" s="6"/>
      <c r="R90" s="6"/>
      <c r="S90" s="6"/>
    </row>
    <row r="91" spans="6:19" x14ac:dyDescent="0.25">
      <c r="F91" s="7"/>
      <c r="G91" s="7"/>
      <c r="H91" s="7"/>
      <c r="I91" s="7"/>
      <c r="K91" s="7"/>
      <c r="L91" s="7"/>
      <c r="M91" s="6"/>
      <c r="N91" s="6"/>
      <c r="O91" s="6"/>
      <c r="P91" s="6"/>
      <c r="Q91" s="6"/>
      <c r="R91" s="6"/>
      <c r="S91" s="6"/>
    </row>
    <row r="92" spans="6:19" x14ac:dyDescent="0.25">
      <c r="F92" s="7"/>
      <c r="G92" s="7"/>
      <c r="H92" s="7"/>
      <c r="I92" s="7"/>
      <c r="K92" s="7"/>
      <c r="L92" s="7"/>
      <c r="M92" s="6"/>
      <c r="N92" s="6"/>
      <c r="O92" s="6"/>
      <c r="P92" s="6"/>
      <c r="Q92" s="6"/>
      <c r="R92" s="6"/>
      <c r="S92" s="6"/>
    </row>
    <row r="93" spans="6:19" x14ac:dyDescent="0.25">
      <c r="F93" s="7"/>
      <c r="G93" s="7"/>
      <c r="H93" s="7"/>
      <c r="I93" s="7"/>
      <c r="K93" s="7"/>
      <c r="L93" s="7"/>
      <c r="M93" s="6"/>
      <c r="N93" s="6"/>
      <c r="O93" s="6"/>
      <c r="P93" s="6"/>
      <c r="Q93" s="6"/>
      <c r="R93" s="6"/>
      <c r="S93" s="6"/>
    </row>
    <row r="94" spans="6:19" x14ac:dyDescent="0.25">
      <c r="F94" s="7"/>
      <c r="G94" s="7"/>
      <c r="H94" s="7"/>
      <c r="I94" s="7"/>
      <c r="K94" s="7"/>
      <c r="L94" s="7"/>
      <c r="M94" s="6"/>
      <c r="N94" s="6"/>
      <c r="O94" s="6"/>
      <c r="P94" s="6"/>
      <c r="Q94" s="6"/>
      <c r="R94" s="6"/>
      <c r="S94" s="6"/>
    </row>
    <row r="95" spans="6:19" x14ac:dyDescent="0.25">
      <c r="F95" s="7"/>
      <c r="G95" s="7"/>
      <c r="H95" s="7"/>
      <c r="I95" s="7"/>
      <c r="K95" s="7"/>
      <c r="L95" s="7"/>
      <c r="M95" s="6"/>
      <c r="N95" s="6"/>
      <c r="O95" s="6"/>
      <c r="P95" s="6"/>
      <c r="Q95" s="6"/>
      <c r="R95" s="6"/>
      <c r="S95" s="6"/>
    </row>
    <row r="96" spans="6:19" x14ac:dyDescent="0.25">
      <c r="F96" s="7"/>
      <c r="G96" s="7"/>
      <c r="H96" s="7"/>
      <c r="I96" s="7"/>
      <c r="K96" s="7"/>
      <c r="L96" s="7"/>
      <c r="M96" s="6"/>
      <c r="N96" s="6"/>
      <c r="O96" s="6"/>
      <c r="P96" s="6"/>
      <c r="Q96" s="6"/>
      <c r="R96" s="6"/>
      <c r="S96" s="6"/>
    </row>
    <row r="97" spans="6:19" x14ac:dyDescent="0.25">
      <c r="F97" s="7"/>
      <c r="G97" s="7"/>
      <c r="H97" s="7"/>
      <c r="I97" s="7"/>
      <c r="K97" s="7"/>
      <c r="L97" s="7"/>
      <c r="M97" s="6"/>
      <c r="N97" s="6"/>
      <c r="O97" s="6"/>
      <c r="P97" s="6"/>
      <c r="Q97" s="6"/>
      <c r="R97" s="6"/>
      <c r="S97" s="6"/>
    </row>
    <row r="98" spans="6:19" x14ac:dyDescent="0.25">
      <c r="F98" s="7"/>
      <c r="G98" s="7"/>
      <c r="H98" s="7"/>
      <c r="I98" s="7"/>
      <c r="K98" s="7"/>
      <c r="L98" s="7"/>
      <c r="M98" s="6"/>
      <c r="N98" s="6"/>
      <c r="O98" s="6"/>
      <c r="P98" s="6"/>
      <c r="Q98" s="6"/>
      <c r="R98" s="6"/>
      <c r="S98" s="6"/>
    </row>
    <row r="99" spans="6:19" x14ac:dyDescent="0.25">
      <c r="F99" s="7"/>
      <c r="G99" s="7"/>
      <c r="H99" s="7"/>
      <c r="I99" s="7"/>
      <c r="K99" s="7"/>
      <c r="L99" s="7"/>
      <c r="M99" s="6"/>
      <c r="N99" s="6"/>
      <c r="O99" s="6"/>
      <c r="P99" s="6"/>
      <c r="Q99" s="6"/>
      <c r="R99" s="6"/>
      <c r="S99" s="6"/>
    </row>
    <row r="100" spans="6:19" x14ac:dyDescent="0.25">
      <c r="F100" s="7"/>
      <c r="G100" s="7"/>
      <c r="H100" s="7"/>
      <c r="I100" s="7"/>
      <c r="K100" s="7"/>
      <c r="L100" s="7"/>
      <c r="M100" s="6"/>
      <c r="N100" s="6"/>
      <c r="O100" s="6"/>
      <c r="P100" s="6"/>
      <c r="Q100" s="6"/>
      <c r="R100" s="6"/>
      <c r="S100" s="6"/>
    </row>
    <row r="101" spans="6:19" x14ac:dyDescent="0.25">
      <c r="F101" s="7"/>
      <c r="G101" s="7"/>
      <c r="H101" s="7"/>
      <c r="I101" s="7"/>
      <c r="K101" s="7"/>
      <c r="L101" s="7"/>
      <c r="M101" s="6"/>
      <c r="N101" s="6"/>
      <c r="O101" s="6"/>
      <c r="P101" s="6"/>
      <c r="Q101" s="6"/>
      <c r="R101" s="6"/>
      <c r="S101" s="6"/>
    </row>
    <row r="102" spans="6:19" x14ac:dyDescent="0.25">
      <c r="F102" s="7"/>
      <c r="G102" s="7"/>
      <c r="H102" s="7"/>
      <c r="I102" s="7"/>
      <c r="K102" s="7"/>
      <c r="L102" s="7"/>
      <c r="M102" s="6"/>
      <c r="N102" s="6"/>
      <c r="O102" s="6"/>
      <c r="P102" s="6"/>
      <c r="Q102" s="6"/>
      <c r="R102" s="6"/>
      <c r="S102" s="6"/>
    </row>
    <row r="103" spans="6:19" x14ac:dyDescent="0.25">
      <c r="F103" s="7"/>
      <c r="G103" s="7"/>
      <c r="H103" s="7"/>
      <c r="I103" s="7"/>
      <c r="K103" s="7"/>
      <c r="L103" s="7"/>
      <c r="M103" s="6"/>
      <c r="N103" s="6"/>
      <c r="O103" s="6"/>
      <c r="P103" s="6"/>
      <c r="Q103" s="6"/>
      <c r="R103" s="6"/>
      <c r="S103" s="6"/>
    </row>
    <row r="104" spans="6:19" x14ac:dyDescent="0.25">
      <c r="F104" s="7"/>
      <c r="G104" s="7"/>
      <c r="H104" s="7"/>
      <c r="I104" s="7"/>
      <c r="K104" s="7"/>
      <c r="L104" s="7"/>
      <c r="M104" s="6"/>
      <c r="N104" s="6"/>
      <c r="O104" s="6"/>
      <c r="P104" s="6"/>
      <c r="Q104" s="6"/>
      <c r="R104" s="6"/>
      <c r="S104" s="6"/>
    </row>
    <row r="105" spans="6:19" x14ac:dyDescent="0.25">
      <c r="F105" s="7"/>
      <c r="G105" s="7"/>
      <c r="H105" s="7"/>
      <c r="I105" s="7"/>
      <c r="K105" s="7"/>
      <c r="L105" s="7"/>
      <c r="M105" s="6"/>
      <c r="N105" s="6"/>
      <c r="O105" s="6"/>
      <c r="P105" s="6"/>
      <c r="Q105" s="6"/>
      <c r="R105" s="6"/>
      <c r="S105" s="6"/>
    </row>
    <row r="106" spans="6:19" x14ac:dyDescent="0.25">
      <c r="F106" s="7"/>
      <c r="G106" s="7"/>
      <c r="H106" s="7"/>
      <c r="I106" s="7"/>
      <c r="K106" s="7"/>
      <c r="L106" s="7"/>
      <c r="M106" s="6"/>
      <c r="N106" s="6"/>
      <c r="O106" s="6"/>
      <c r="P106" s="6"/>
      <c r="Q106" s="6"/>
      <c r="R106" s="6"/>
      <c r="S106" s="6"/>
    </row>
    <row r="107" spans="6:19" x14ac:dyDescent="0.25">
      <c r="F107" s="7"/>
      <c r="G107" s="7"/>
      <c r="H107" s="7"/>
      <c r="I107" s="7"/>
      <c r="K107" s="7"/>
      <c r="L107" s="7"/>
      <c r="M107" s="6"/>
      <c r="N107" s="6"/>
      <c r="O107" s="6"/>
      <c r="P107" s="6"/>
      <c r="Q107" s="6"/>
      <c r="R107" s="6"/>
      <c r="S107" s="6"/>
    </row>
    <row r="108" spans="6:19" x14ac:dyDescent="0.25">
      <c r="F108" s="7"/>
      <c r="G108" s="7"/>
      <c r="H108" s="7"/>
      <c r="I108" s="7"/>
      <c r="K108" s="7"/>
      <c r="L108" s="7"/>
      <c r="M108" s="6"/>
      <c r="N108" s="6"/>
      <c r="O108" s="6"/>
      <c r="P108" s="6"/>
      <c r="Q108" s="6"/>
      <c r="R108" s="6"/>
      <c r="S108" s="6"/>
    </row>
    <row r="109" spans="6:19" x14ac:dyDescent="0.25">
      <c r="F109" s="7"/>
      <c r="G109" s="7"/>
      <c r="H109" s="7"/>
      <c r="I109" s="7"/>
      <c r="K109" s="7"/>
      <c r="L109" s="7"/>
      <c r="M109" s="6"/>
      <c r="N109" s="6"/>
      <c r="O109" s="6"/>
      <c r="P109" s="6"/>
      <c r="Q109" s="6"/>
      <c r="R109" s="6"/>
      <c r="S109" s="6"/>
    </row>
    <row r="110" spans="6:19" x14ac:dyDescent="0.25">
      <c r="F110" s="7"/>
      <c r="G110" s="7"/>
      <c r="H110" s="7"/>
      <c r="I110" s="7"/>
      <c r="K110" s="7"/>
      <c r="L110" s="7"/>
      <c r="M110" s="6"/>
      <c r="N110" s="6"/>
      <c r="O110" s="6"/>
      <c r="P110" s="6"/>
      <c r="Q110" s="6"/>
      <c r="R110" s="6"/>
      <c r="S110" s="6"/>
    </row>
    <row r="111" spans="6:19" x14ac:dyDescent="0.25">
      <c r="F111" s="7"/>
      <c r="G111" s="7"/>
      <c r="H111" s="7"/>
      <c r="I111" s="7"/>
      <c r="K111" s="7"/>
      <c r="L111" s="7"/>
      <c r="M111" s="6"/>
      <c r="N111" s="6"/>
      <c r="O111" s="6"/>
      <c r="P111" s="6"/>
      <c r="Q111" s="6"/>
      <c r="R111" s="6"/>
      <c r="S111" s="6"/>
    </row>
    <row r="112" spans="6:19" x14ac:dyDescent="0.25">
      <c r="F112" s="7"/>
      <c r="G112" s="7"/>
      <c r="H112" s="7"/>
      <c r="I112" s="7"/>
      <c r="K112" s="7"/>
      <c r="L112" s="7"/>
      <c r="M112" s="6"/>
      <c r="N112" s="6"/>
      <c r="O112" s="6"/>
      <c r="P112" s="6"/>
      <c r="Q112" s="6"/>
      <c r="R112" s="6"/>
      <c r="S112" s="6"/>
    </row>
    <row r="113" spans="6:19" x14ac:dyDescent="0.25">
      <c r="F113" s="7"/>
      <c r="G113" s="7"/>
      <c r="H113" s="7"/>
      <c r="I113" s="7"/>
      <c r="K113" s="7"/>
      <c r="L113" s="7"/>
      <c r="M113" s="6"/>
      <c r="N113" s="6"/>
      <c r="O113" s="6"/>
      <c r="P113" s="6"/>
      <c r="Q113" s="6"/>
      <c r="R113" s="6"/>
      <c r="S113" s="6"/>
    </row>
    <row r="114" spans="6:19" x14ac:dyDescent="0.25">
      <c r="F114" s="7"/>
      <c r="G114" s="7"/>
      <c r="H114" s="7"/>
      <c r="I114" s="7"/>
      <c r="K114" s="7"/>
      <c r="L114" s="7"/>
      <c r="M114" s="6"/>
      <c r="N114" s="6"/>
      <c r="O114" s="6"/>
      <c r="P114" s="6"/>
      <c r="Q114" s="6"/>
      <c r="R114" s="6"/>
      <c r="S114" s="6"/>
    </row>
    <row r="115" spans="6:19" x14ac:dyDescent="0.25">
      <c r="F115" s="7"/>
      <c r="G115" s="7"/>
      <c r="H115" s="7"/>
      <c r="I115" s="7"/>
      <c r="K115" s="7"/>
      <c r="L115" s="7"/>
      <c r="M115" s="6"/>
      <c r="N115" s="6"/>
      <c r="O115" s="6"/>
      <c r="P115" s="6"/>
      <c r="Q115" s="6"/>
      <c r="R115" s="6"/>
      <c r="S115" s="6"/>
    </row>
    <row r="116" spans="6:19" x14ac:dyDescent="0.25">
      <c r="F116" s="7"/>
      <c r="G116" s="7"/>
      <c r="H116" s="7"/>
      <c r="I116" s="7"/>
      <c r="K116" s="7"/>
      <c r="L116" s="7"/>
      <c r="M116" s="6"/>
      <c r="N116" s="6"/>
      <c r="O116" s="6"/>
      <c r="P116" s="6"/>
      <c r="Q116" s="6"/>
      <c r="R116" s="6"/>
      <c r="S116" s="6"/>
    </row>
    <row r="117" spans="6:19" x14ac:dyDescent="0.25">
      <c r="F117" s="7"/>
      <c r="G117" s="7"/>
      <c r="H117" s="7"/>
      <c r="I117" s="7"/>
      <c r="K117" s="7"/>
      <c r="L117" s="7"/>
      <c r="M117" s="6"/>
      <c r="N117" s="6"/>
      <c r="O117" s="6"/>
      <c r="P117" s="6"/>
      <c r="Q117" s="6"/>
      <c r="R117" s="6"/>
      <c r="S117" s="6"/>
    </row>
    <row r="118" spans="6:19" x14ac:dyDescent="0.25">
      <c r="F118" s="7"/>
      <c r="G118" s="7"/>
      <c r="H118" s="7"/>
      <c r="I118" s="7"/>
      <c r="K118" s="7"/>
      <c r="L118" s="7"/>
      <c r="M118" s="6"/>
      <c r="N118" s="6"/>
      <c r="O118" s="6"/>
      <c r="P118" s="6"/>
      <c r="Q118" s="6"/>
      <c r="R118" s="6"/>
      <c r="S118" s="6"/>
    </row>
    <row r="119" spans="6:19" x14ac:dyDescent="0.25">
      <c r="F119" s="7"/>
      <c r="G119" s="7"/>
      <c r="H119" s="7"/>
      <c r="I119" s="7"/>
      <c r="K119" s="7"/>
      <c r="L119" s="7"/>
      <c r="M119" s="6"/>
      <c r="N119" s="6"/>
      <c r="O119" s="6"/>
      <c r="P119" s="6"/>
      <c r="Q119" s="6"/>
      <c r="R119" s="6"/>
      <c r="S119" s="6"/>
    </row>
    <row r="120" spans="6:19" x14ac:dyDescent="0.25">
      <c r="F120" s="7"/>
      <c r="G120" s="7"/>
      <c r="H120" s="7"/>
      <c r="I120" s="7"/>
      <c r="K120" s="7"/>
      <c r="L120" s="7"/>
      <c r="M120" s="6"/>
      <c r="N120" s="6"/>
      <c r="O120" s="6"/>
      <c r="P120" s="6"/>
      <c r="Q120" s="6"/>
      <c r="R120" s="6"/>
      <c r="S120" s="6"/>
    </row>
    <row r="121" spans="6:19" x14ac:dyDescent="0.25">
      <c r="F121" s="7"/>
      <c r="G121" s="7"/>
      <c r="H121" s="7"/>
      <c r="I121" s="7"/>
      <c r="K121" s="7"/>
      <c r="L121" s="7"/>
      <c r="M121" s="6"/>
      <c r="N121" s="6"/>
      <c r="O121" s="6"/>
      <c r="P121" s="6"/>
      <c r="Q121" s="6"/>
      <c r="R121" s="6"/>
      <c r="S121" s="6"/>
    </row>
    <row r="122" spans="6:19" x14ac:dyDescent="0.25">
      <c r="F122" s="7"/>
      <c r="G122" s="7"/>
      <c r="H122" s="7"/>
      <c r="I122" s="7"/>
      <c r="K122" s="7"/>
      <c r="L122" s="7"/>
      <c r="M122" s="6"/>
      <c r="N122" s="6"/>
      <c r="O122" s="6"/>
      <c r="P122" s="6"/>
      <c r="Q122" s="6"/>
      <c r="R122" s="6"/>
      <c r="S122" s="6"/>
    </row>
    <row r="123" spans="6:19" x14ac:dyDescent="0.25">
      <c r="F123" s="7"/>
      <c r="G123" s="7"/>
      <c r="H123" s="7"/>
      <c r="I123" s="7"/>
      <c r="K123" s="7"/>
      <c r="L123" s="7"/>
      <c r="M123" s="6"/>
      <c r="N123" s="6"/>
      <c r="O123" s="6"/>
      <c r="P123" s="6"/>
      <c r="Q123" s="6"/>
      <c r="R123" s="6"/>
      <c r="S123" s="6"/>
    </row>
    <row r="124" spans="6:19" x14ac:dyDescent="0.25">
      <c r="F124" s="7"/>
      <c r="G124" s="7"/>
      <c r="H124" s="7"/>
      <c r="I124" s="7"/>
      <c r="K124" s="7"/>
      <c r="L124" s="7"/>
      <c r="M124" s="6"/>
      <c r="N124" s="6"/>
      <c r="O124" s="6"/>
      <c r="P124" s="6"/>
      <c r="Q124" s="6"/>
      <c r="R124" s="6"/>
      <c r="S124" s="6"/>
    </row>
    <row r="125" spans="6:19" x14ac:dyDescent="0.25">
      <c r="F125" s="7"/>
      <c r="G125" s="7"/>
      <c r="H125" s="7"/>
      <c r="I125" s="7"/>
      <c r="K125" s="7"/>
      <c r="L125" s="7"/>
      <c r="M125" s="6"/>
      <c r="N125" s="6"/>
      <c r="O125" s="6"/>
      <c r="P125" s="6"/>
      <c r="Q125" s="6"/>
      <c r="R125" s="6"/>
      <c r="S125" s="6"/>
    </row>
    <row r="126" spans="6:19" x14ac:dyDescent="0.25">
      <c r="F126" s="7"/>
      <c r="G126" s="7"/>
      <c r="H126" s="7"/>
      <c r="I126" s="7"/>
      <c r="K126" s="7"/>
      <c r="L126" s="7"/>
      <c r="M126" s="6"/>
      <c r="N126" s="6"/>
      <c r="O126" s="6"/>
      <c r="P126" s="6"/>
      <c r="Q126" s="6"/>
      <c r="R126" s="6"/>
      <c r="S126" s="6"/>
    </row>
    <row r="127" spans="6:19" x14ac:dyDescent="0.25">
      <c r="F127" s="7"/>
      <c r="G127" s="7"/>
      <c r="H127" s="7"/>
      <c r="I127" s="7"/>
      <c r="K127" s="7"/>
      <c r="L127" s="7"/>
      <c r="M127" s="6"/>
      <c r="N127" s="6"/>
      <c r="O127" s="6"/>
      <c r="P127" s="6"/>
      <c r="Q127" s="6"/>
      <c r="R127" s="6"/>
      <c r="S127" s="6"/>
    </row>
    <row r="128" spans="6:19" x14ac:dyDescent="0.25">
      <c r="F128" s="7"/>
      <c r="G128" s="7"/>
      <c r="H128" s="7"/>
      <c r="I128" s="7"/>
      <c r="K128" s="7"/>
      <c r="L128" s="7"/>
      <c r="M128" s="6"/>
      <c r="N128" s="6"/>
      <c r="O128" s="6"/>
      <c r="P128" s="6"/>
      <c r="Q128" s="6"/>
      <c r="R128" s="6"/>
      <c r="S128" s="6"/>
    </row>
    <row r="129" spans="6:19" x14ac:dyDescent="0.25">
      <c r="F129" s="7"/>
      <c r="G129" s="7"/>
      <c r="H129" s="7"/>
      <c r="I129" s="7"/>
      <c r="K129" s="7"/>
      <c r="L129" s="7"/>
      <c r="M129" s="6"/>
      <c r="N129" s="6"/>
      <c r="O129" s="6"/>
      <c r="P129" s="6"/>
      <c r="Q129" s="6"/>
      <c r="R129" s="6"/>
      <c r="S129" s="6"/>
    </row>
    <row r="130" spans="6:19" x14ac:dyDescent="0.25">
      <c r="F130" s="7"/>
      <c r="G130" s="7"/>
      <c r="H130" s="7"/>
      <c r="I130" s="7"/>
      <c r="K130" s="7"/>
      <c r="L130" s="7"/>
      <c r="M130" s="6"/>
      <c r="N130" s="6"/>
      <c r="O130" s="6"/>
      <c r="P130" s="6"/>
      <c r="Q130" s="6"/>
      <c r="R130" s="6"/>
      <c r="S130" s="6"/>
    </row>
    <row r="131" spans="6:19" x14ac:dyDescent="0.25">
      <c r="F131" s="7"/>
      <c r="G131" s="7"/>
      <c r="H131" s="7"/>
      <c r="I131" s="7"/>
      <c r="K131" s="7"/>
      <c r="L131" s="7"/>
      <c r="M131" s="6"/>
      <c r="N131" s="6"/>
      <c r="O131" s="6"/>
      <c r="P131" s="6"/>
      <c r="Q131" s="6"/>
      <c r="R131" s="6"/>
      <c r="S131" s="6"/>
    </row>
    <row r="132" spans="6:19" x14ac:dyDescent="0.25">
      <c r="F132" s="7"/>
      <c r="G132" s="7"/>
      <c r="H132" s="7"/>
      <c r="I132" s="7"/>
      <c r="K132" s="7"/>
      <c r="L132" s="7"/>
      <c r="M132" s="6"/>
      <c r="N132" s="6"/>
      <c r="O132" s="6"/>
      <c r="P132" s="6"/>
      <c r="Q132" s="6"/>
      <c r="R132" s="6"/>
      <c r="S132" s="6"/>
    </row>
    <row r="133" spans="6:19" x14ac:dyDescent="0.25">
      <c r="F133" s="7"/>
      <c r="G133" s="7"/>
      <c r="H133" s="7"/>
      <c r="I133" s="7"/>
      <c r="K133" s="7"/>
      <c r="L133" s="7"/>
      <c r="M133" s="6"/>
      <c r="N133" s="6"/>
      <c r="O133" s="6"/>
      <c r="P133" s="6"/>
      <c r="Q133" s="6"/>
      <c r="R133" s="6"/>
      <c r="S133" s="6"/>
    </row>
    <row r="134" spans="6:19" x14ac:dyDescent="0.25">
      <c r="F134" s="7"/>
      <c r="G134" s="7"/>
      <c r="H134" s="7"/>
      <c r="I134" s="7"/>
      <c r="K134" s="7"/>
      <c r="L134" s="7"/>
      <c r="M134" s="6"/>
      <c r="N134" s="6"/>
      <c r="O134" s="6"/>
      <c r="P134" s="6"/>
      <c r="Q134" s="6"/>
      <c r="R134" s="6"/>
      <c r="S134" s="6"/>
    </row>
    <row r="135" spans="6:19" x14ac:dyDescent="0.25">
      <c r="F135" s="7"/>
      <c r="G135" s="7"/>
      <c r="H135" s="7"/>
      <c r="I135" s="7"/>
      <c r="K135" s="7"/>
      <c r="L135" s="7"/>
      <c r="M135" s="6"/>
      <c r="N135" s="6"/>
      <c r="O135" s="6"/>
      <c r="P135" s="6"/>
      <c r="Q135" s="6"/>
      <c r="R135" s="6"/>
      <c r="S135" s="6"/>
    </row>
    <row r="136" spans="6:19" x14ac:dyDescent="0.25">
      <c r="F136" s="7"/>
      <c r="G136" s="7"/>
      <c r="H136" s="7"/>
      <c r="I136" s="7"/>
      <c r="K136" s="7"/>
      <c r="L136" s="7"/>
      <c r="M136" s="6"/>
      <c r="N136" s="6"/>
      <c r="O136" s="6"/>
      <c r="P136" s="6"/>
      <c r="Q136" s="6"/>
      <c r="R136" s="6"/>
      <c r="S136" s="6"/>
    </row>
    <row r="137" spans="6:19" x14ac:dyDescent="0.25">
      <c r="F137" s="7"/>
      <c r="G137" s="7"/>
      <c r="H137" s="7"/>
      <c r="I137" s="7"/>
      <c r="K137" s="7"/>
      <c r="L137" s="7"/>
      <c r="M137" s="6"/>
      <c r="N137" s="6"/>
      <c r="O137" s="6"/>
      <c r="P137" s="6"/>
      <c r="Q137" s="6"/>
      <c r="R137" s="6"/>
      <c r="S137" s="6"/>
    </row>
    <row r="138" spans="6:19" x14ac:dyDescent="0.25">
      <c r="F138" s="7"/>
      <c r="G138" s="7"/>
      <c r="H138" s="7"/>
      <c r="I138" s="7"/>
      <c r="K138" s="7"/>
      <c r="L138" s="7"/>
      <c r="M138" s="6"/>
      <c r="N138" s="6"/>
      <c r="O138" s="6"/>
      <c r="P138" s="6"/>
      <c r="Q138" s="6"/>
      <c r="R138" s="6"/>
      <c r="S138" s="6"/>
    </row>
    <row r="139" spans="6:19" x14ac:dyDescent="0.25">
      <c r="F139" s="7"/>
      <c r="G139" s="7"/>
      <c r="H139" s="7"/>
      <c r="I139" s="7"/>
      <c r="K139" s="7"/>
      <c r="L139" s="7"/>
      <c r="M139" s="6"/>
      <c r="N139" s="6"/>
      <c r="O139" s="6"/>
      <c r="P139" s="6"/>
      <c r="Q139" s="6"/>
      <c r="R139" s="6"/>
      <c r="S139" s="6"/>
    </row>
    <row r="140" spans="6:19" x14ac:dyDescent="0.25">
      <c r="F140" s="7"/>
      <c r="G140" s="7"/>
      <c r="H140" s="7"/>
      <c r="I140" s="7"/>
      <c r="K140" s="7"/>
      <c r="L140" s="7"/>
    </row>
    <row r="141" spans="6:19" x14ac:dyDescent="0.25">
      <c r="F141" s="7"/>
      <c r="G141" s="7"/>
      <c r="H141" s="7"/>
      <c r="I141" s="7"/>
      <c r="K141" s="7"/>
      <c r="L141" s="7"/>
    </row>
    <row r="142" spans="6:19" x14ac:dyDescent="0.25">
      <c r="F142" s="7"/>
      <c r="G142" s="7"/>
      <c r="H142" s="7"/>
      <c r="I142" s="7"/>
      <c r="K142" s="7"/>
      <c r="L142" s="7"/>
    </row>
    <row r="143" spans="6:19" x14ac:dyDescent="0.25">
      <c r="F143" s="7"/>
      <c r="G143" s="7"/>
      <c r="H143" s="7"/>
      <c r="I143" s="7"/>
      <c r="K143" s="7"/>
      <c r="L143" s="7"/>
    </row>
    <row r="144" spans="6:19" x14ac:dyDescent="0.25">
      <c r="F144" s="7"/>
      <c r="G144" s="7"/>
      <c r="H144" s="7"/>
      <c r="I144" s="7"/>
      <c r="K144" s="7"/>
      <c r="L144" s="7"/>
    </row>
    <row r="145" spans="6:12" x14ac:dyDescent="0.25">
      <c r="F145" s="7"/>
      <c r="G145" s="7"/>
      <c r="H145" s="7"/>
      <c r="I145" s="7"/>
      <c r="K145" s="7"/>
      <c r="L145" s="7"/>
    </row>
    <row r="146" spans="6:12" x14ac:dyDescent="0.25">
      <c r="F146" s="7"/>
      <c r="G146" s="7"/>
      <c r="H146" s="7"/>
      <c r="I146" s="7"/>
      <c r="K146" s="7"/>
      <c r="L146" s="7"/>
    </row>
    <row r="147" spans="6:12" x14ac:dyDescent="0.25">
      <c r="F147" s="7"/>
      <c r="G147" s="7"/>
      <c r="H147" s="7"/>
      <c r="I147" s="7"/>
      <c r="K147" s="7"/>
      <c r="L147" s="7"/>
    </row>
    <row r="148" spans="6:12" x14ac:dyDescent="0.25">
      <c r="F148" s="7"/>
      <c r="G148" s="7"/>
      <c r="H148" s="7"/>
      <c r="I148" s="7"/>
      <c r="K148" s="7"/>
      <c r="L148" s="7"/>
    </row>
    <row r="149" spans="6:12" x14ac:dyDescent="0.25">
      <c r="F149" s="7"/>
      <c r="G149" s="7"/>
      <c r="H149" s="7"/>
      <c r="I149" s="7"/>
      <c r="K149" s="7"/>
      <c r="L149" s="7"/>
    </row>
    <row r="150" spans="6:12" x14ac:dyDescent="0.25">
      <c r="F150" s="7"/>
      <c r="G150" s="7"/>
      <c r="H150" s="7"/>
      <c r="I150" s="7"/>
      <c r="K150" s="7"/>
      <c r="L150" s="7"/>
    </row>
    <row r="151" spans="6:12" x14ac:dyDescent="0.25">
      <c r="F151" s="7"/>
      <c r="G151" s="7"/>
      <c r="H151" s="7"/>
      <c r="I151" s="7"/>
      <c r="K151" s="7"/>
      <c r="L151" s="7"/>
    </row>
    <row r="152" spans="6:12" x14ac:dyDescent="0.25">
      <c r="F152" s="7"/>
      <c r="G152" s="7"/>
      <c r="H152" s="7"/>
      <c r="I152" s="7"/>
      <c r="K152" s="7"/>
      <c r="L152" s="7"/>
    </row>
    <row r="153" spans="6:12" x14ac:dyDescent="0.25">
      <c r="F153" s="7"/>
      <c r="G153" s="7"/>
      <c r="H153" s="7"/>
      <c r="I153" s="7"/>
      <c r="K153" s="7"/>
      <c r="L153" s="7"/>
    </row>
    <row r="154" spans="6:12" x14ac:dyDescent="0.25">
      <c r="F154" s="7"/>
      <c r="G154" s="7"/>
      <c r="H154" s="7"/>
      <c r="I154" s="7"/>
      <c r="K154" s="7"/>
      <c r="L154" s="7"/>
    </row>
    <row r="155" spans="6:12" x14ac:dyDescent="0.25">
      <c r="F155" s="7"/>
      <c r="G155" s="7"/>
      <c r="H155" s="7"/>
      <c r="I155" s="7"/>
      <c r="K155" s="7"/>
      <c r="L155" s="7"/>
    </row>
    <row r="156" spans="6:12" x14ac:dyDescent="0.25">
      <c r="F156" s="7"/>
      <c r="G156" s="7"/>
      <c r="H156" s="7"/>
      <c r="I156" s="7"/>
      <c r="K156" s="7"/>
      <c r="L156" s="7"/>
    </row>
    <row r="157" spans="6:12" x14ac:dyDescent="0.25">
      <c r="F157" s="7"/>
      <c r="G157" s="7"/>
      <c r="H157" s="7"/>
      <c r="I157" s="7"/>
      <c r="K157" s="7"/>
      <c r="L157" s="7"/>
    </row>
    <row r="158" spans="6:12" x14ac:dyDescent="0.25">
      <c r="F158" s="7"/>
      <c r="G158" s="7"/>
      <c r="H158" s="7"/>
      <c r="I158" s="7"/>
      <c r="K158" s="7"/>
      <c r="L158" s="7"/>
    </row>
    <row r="159" spans="6:12" x14ac:dyDescent="0.25">
      <c r="F159" s="7"/>
      <c r="G159" s="7"/>
      <c r="H159" s="7"/>
      <c r="I159" s="7"/>
      <c r="K159" s="7"/>
      <c r="L159" s="7"/>
    </row>
    <row r="160" spans="6:12" x14ac:dyDescent="0.25">
      <c r="F160" s="7"/>
      <c r="G160" s="7"/>
      <c r="H160" s="7"/>
      <c r="I160" s="7"/>
      <c r="K160" s="7"/>
      <c r="L160" s="7"/>
    </row>
    <row r="161" spans="6:12" x14ac:dyDescent="0.25">
      <c r="F161" s="7"/>
      <c r="G161" s="7"/>
      <c r="H161" s="7"/>
      <c r="I161" s="7"/>
      <c r="K161" s="7"/>
      <c r="L161" s="7"/>
    </row>
    <row r="162" spans="6:12" x14ac:dyDescent="0.25">
      <c r="F162" s="7"/>
      <c r="G162" s="7"/>
      <c r="H162" s="7"/>
      <c r="I162" s="7"/>
      <c r="K162" s="7"/>
      <c r="L162" s="7"/>
    </row>
    <row r="163" spans="6:12" x14ac:dyDescent="0.25">
      <c r="F163" s="7"/>
      <c r="G163" s="7"/>
      <c r="H163" s="7"/>
      <c r="I163" s="7"/>
      <c r="K163" s="7"/>
      <c r="L163" s="7"/>
    </row>
    <row r="164" spans="6:12" x14ac:dyDescent="0.25">
      <c r="F164" s="7"/>
      <c r="G164" s="7"/>
      <c r="H164" s="7"/>
      <c r="I164" s="7"/>
      <c r="K164" s="7"/>
      <c r="L164" s="7"/>
    </row>
    <row r="165" spans="6:12" x14ac:dyDescent="0.25">
      <c r="F165" s="7"/>
      <c r="G165" s="7"/>
      <c r="H165" s="7"/>
      <c r="I165" s="7"/>
      <c r="K165" s="7"/>
      <c r="L165" s="7"/>
    </row>
    <row r="166" spans="6:12" x14ac:dyDescent="0.25">
      <c r="F166" s="7"/>
      <c r="G166" s="7"/>
      <c r="H166" s="7"/>
      <c r="I166" s="7"/>
      <c r="K166" s="7"/>
      <c r="L166" s="7"/>
    </row>
    <row r="167" spans="6:12" x14ac:dyDescent="0.25">
      <c r="F167" s="7"/>
      <c r="G167" s="7"/>
      <c r="H167" s="7"/>
      <c r="I167" s="7"/>
      <c r="K167" s="7"/>
      <c r="L167" s="7"/>
    </row>
    <row r="168" spans="6:12" x14ac:dyDescent="0.25">
      <c r="F168" s="7"/>
      <c r="G168" s="7"/>
      <c r="H168" s="7"/>
      <c r="I168" s="7"/>
      <c r="K168" s="7"/>
      <c r="L168" s="7"/>
    </row>
    <row r="169" spans="6:12" x14ac:dyDescent="0.25">
      <c r="F169" s="7"/>
      <c r="G169" s="7"/>
      <c r="H169" s="7"/>
      <c r="I169" s="7"/>
      <c r="K169" s="7"/>
      <c r="L169" s="7"/>
    </row>
    <row r="170" spans="6:12" x14ac:dyDescent="0.25">
      <c r="F170" s="7"/>
      <c r="G170" s="7"/>
      <c r="H170" s="7"/>
      <c r="I170" s="7"/>
      <c r="K170" s="7"/>
      <c r="L170" s="7"/>
    </row>
    <row r="171" spans="6:12" x14ac:dyDescent="0.25">
      <c r="F171" s="7"/>
      <c r="G171" s="7"/>
      <c r="H171" s="7"/>
      <c r="I171" s="7"/>
      <c r="K171" s="7"/>
      <c r="L171" s="7"/>
    </row>
    <row r="172" spans="6:12" x14ac:dyDescent="0.25">
      <c r="F172" s="7"/>
      <c r="G172" s="7"/>
      <c r="H172" s="7"/>
      <c r="I172" s="7"/>
      <c r="K172" s="7"/>
      <c r="L172" s="7"/>
    </row>
    <row r="173" spans="6:12" x14ac:dyDescent="0.25">
      <c r="F173" s="7"/>
      <c r="G173" s="7"/>
      <c r="H173" s="7"/>
      <c r="I173" s="7"/>
      <c r="K173" s="7"/>
      <c r="L173" s="7"/>
    </row>
    <row r="174" spans="6:12" x14ac:dyDescent="0.25">
      <c r="F174" s="7"/>
      <c r="G174" s="7"/>
      <c r="H174" s="7"/>
      <c r="I174" s="7"/>
      <c r="K174" s="7"/>
      <c r="L174" s="7"/>
    </row>
    <row r="175" spans="6:12" x14ac:dyDescent="0.25">
      <c r="F175" s="7"/>
      <c r="G175" s="7"/>
      <c r="H175" s="7"/>
      <c r="I175" s="7"/>
      <c r="K175" s="7"/>
      <c r="L175" s="7"/>
    </row>
    <row r="176" spans="6:12" x14ac:dyDescent="0.25">
      <c r="F176" s="7"/>
      <c r="G176" s="7"/>
      <c r="H176" s="7"/>
      <c r="I176" s="7"/>
      <c r="K176" s="7"/>
      <c r="L176" s="7"/>
    </row>
    <row r="177" spans="6:12" x14ac:dyDescent="0.25">
      <c r="F177" s="7"/>
      <c r="G177" s="7"/>
      <c r="H177" s="7"/>
      <c r="I177" s="7"/>
      <c r="K177" s="7"/>
      <c r="L177" s="7"/>
    </row>
    <row r="178" spans="6:12" x14ac:dyDescent="0.25">
      <c r="F178" s="7"/>
      <c r="G178" s="7"/>
      <c r="H178" s="7"/>
      <c r="I178" s="7"/>
      <c r="K178" s="7"/>
      <c r="L178" s="7"/>
    </row>
    <row r="179" spans="6:12" x14ac:dyDescent="0.25">
      <c r="F179" s="7"/>
      <c r="G179" s="7"/>
      <c r="H179" s="7"/>
      <c r="I179" s="7"/>
      <c r="K179" s="7"/>
      <c r="L179" s="7"/>
    </row>
    <row r="180" spans="6:12" x14ac:dyDescent="0.25">
      <c r="F180" s="7"/>
      <c r="G180" s="7"/>
      <c r="H180" s="7"/>
      <c r="I180" s="7"/>
      <c r="K180" s="7"/>
      <c r="L180" s="7"/>
    </row>
    <row r="181" spans="6:12" x14ac:dyDescent="0.25">
      <c r="F181" s="7"/>
      <c r="G181" s="7"/>
      <c r="H181" s="7"/>
      <c r="I181" s="7"/>
      <c r="K181" s="7"/>
      <c r="L181" s="7"/>
    </row>
    <row r="182" spans="6:12" x14ac:dyDescent="0.25">
      <c r="F182" s="7"/>
      <c r="G182" s="7"/>
      <c r="H182" s="7"/>
      <c r="I182" s="7"/>
      <c r="K182" s="7"/>
      <c r="L182" s="7"/>
    </row>
    <row r="183" spans="6:12" x14ac:dyDescent="0.25">
      <c r="F183" s="7"/>
      <c r="G183" s="7"/>
      <c r="H183" s="7"/>
      <c r="I183" s="7"/>
      <c r="K183" s="7"/>
      <c r="L183" s="7"/>
    </row>
    <row r="184" spans="6:12" x14ac:dyDescent="0.25">
      <c r="F184" s="7"/>
      <c r="G184" s="7"/>
      <c r="H184" s="7"/>
      <c r="I184" s="7"/>
      <c r="K184" s="7"/>
      <c r="L184" s="7"/>
    </row>
    <row r="185" spans="6:12" x14ac:dyDescent="0.25">
      <c r="F185" s="7"/>
      <c r="G185" s="7"/>
      <c r="H185" s="7"/>
      <c r="I185" s="7"/>
      <c r="K185" s="7"/>
      <c r="L185" s="7"/>
    </row>
    <row r="186" spans="6:12" x14ac:dyDescent="0.25">
      <c r="F186" s="7"/>
      <c r="G186" s="7"/>
      <c r="H186" s="7"/>
      <c r="I186" s="7"/>
      <c r="K186" s="7"/>
      <c r="L186" s="7"/>
    </row>
    <row r="187" spans="6:12" x14ac:dyDescent="0.25">
      <c r="F187" s="7"/>
      <c r="G187" s="7"/>
      <c r="H187" s="7"/>
      <c r="I187" s="7"/>
      <c r="K187" s="7"/>
      <c r="L187" s="7"/>
    </row>
    <row r="188" spans="6:12" x14ac:dyDescent="0.25">
      <c r="F188" s="7"/>
      <c r="G188" s="7"/>
      <c r="H188" s="7"/>
      <c r="I188" s="7"/>
      <c r="K188" s="7"/>
      <c r="L188" s="7"/>
    </row>
    <row r="189" spans="6:12" x14ac:dyDescent="0.25">
      <c r="F189" s="7"/>
      <c r="G189" s="7"/>
      <c r="H189" s="7"/>
      <c r="I189" s="7"/>
      <c r="K189" s="7"/>
      <c r="L189" s="7"/>
    </row>
    <row r="190" spans="6:12" x14ac:dyDescent="0.25">
      <c r="F190" s="7"/>
      <c r="G190" s="7"/>
      <c r="H190" s="7"/>
      <c r="I190" s="7"/>
      <c r="K190" s="7"/>
      <c r="L190" s="7"/>
    </row>
    <row r="191" spans="6:12" x14ac:dyDescent="0.25">
      <c r="F191" s="7"/>
      <c r="G191" s="7"/>
      <c r="H191" s="7"/>
      <c r="I191" s="7"/>
      <c r="K191" s="7"/>
      <c r="L191" s="7"/>
    </row>
    <row r="192" spans="6:12" x14ac:dyDescent="0.25">
      <c r="F192" s="7"/>
      <c r="G192" s="7"/>
      <c r="H192" s="7"/>
      <c r="I192" s="7"/>
      <c r="K192" s="7"/>
      <c r="L192" s="7"/>
    </row>
    <row r="193" spans="6:12" x14ac:dyDescent="0.25">
      <c r="F193" s="7"/>
      <c r="G193" s="7"/>
      <c r="H193" s="7"/>
      <c r="I193" s="7"/>
      <c r="K193" s="7"/>
      <c r="L193" s="7"/>
    </row>
    <row r="194" spans="6:12" x14ac:dyDescent="0.25">
      <c r="F194" s="7"/>
      <c r="G194" s="7"/>
      <c r="H194" s="7"/>
      <c r="I194" s="7"/>
      <c r="K194" s="7"/>
      <c r="L194" s="7"/>
    </row>
    <row r="195" spans="6:12" x14ac:dyDescent="0.25">
      <c r="F195" s="7"/>
      <c r="G195" s="7"/>
      <c r="H195" s="7"/>
      <c r="I195" s="7"/>
      <c r="K195" s="7"/>
      <c r="L195" s="7"/>
    </row>
    <row r="196" spans="6:12" x14ac:dyDescent="0.25">
      <c r="F196" s="7"/>
      <c r="G196" s="7"/>
      <c r="H196" s="7"/>
      <c r="I196" s="7"/>
      <c r="K196" s="7"/>
      <c r="L196" s="7"/>
    </row>
    <row r="197" spans="6:12" x14ac:dyDescent="0.25">
      <c r="F197" s="7"/>
      <c r="G197" s="7"/>
      <c r="H197" s="7"/>
      <c r="I197" s="7"/>
      <c r="K197" s="7"/>
      <c r="L197" s="7"/>
    </row>
    <row r="198" spans="6:12" x14ac:dyDescent="0.25">
      <c r="F198" s="7"/>
      <c r="G198" s="7"/>
      <c r="H198" s="7"/>
      <c r="I198" s="7"/>
      <c r="K198" s="7"/>
      <c r="L198" s="7"/>
    </row>
    <row r="199" spans="6:12" x14ac:dyDescent="0.25">
      <c r="F199" s="7"/>
      <c r="G199" s="7"/>
      <c r="H199" s="7"/>
      <c r="I199" s="7"/>
      <c r="K199" s="7"/>
      <c r="L199" s="7"/>
    </row>
    <row r="200" spans="6:12" x14ac:dyDescent="0.25">
      <c r="F200" s="7"/>
      <c r="G200" s="7"/>
      <c r="H200" s="7"/>
      <c r="I200" s="7"/>
      <c r="K200" s="7"/>
      <c r="L200" s="7"/>
    </row>
    <row r="201" spans="6:12" x14ac:dyDescent="0.25">
      <c r="F201" s="7"/>
      <c r="G201" s="7"/>
      <c r="H201" s="7"/>
      <c r="I201" s="7"/>
      <c r="K201" s="7"/>
      <c r="L201" s="7"/>
    </row>
    <row r="202" spans="6:12" x14ac:dyDescent="0.25">
      <c r="F202" s="7"/>
      <c r="G202" s="7"/>
      <c r="H202" s="7"/>
      <c r="I202" s="7"/>
      <c r="K202" s="7"/>
      <c r="L202" s="7"/>
    </row>
    <row r="203" spans="6:12" x14ac:dyDescent="0.25">
      <c r="F203" s="7"/>
      <c r="G203" s="7"/>
      <c r="H203" s="7"/>
      <c r="I203" s="7"/>
      <c r="K203" s="7"/>
      <c r="L203" s="7"/>
    </row>
    <row r="204" spans="6:12" x14ac:dyDescent="0.25">
      <c r="F204" s="7"/>
      <c r="G204" s="7"/>
      <c r="H204" s="7"/>
      <c r="I204" s="7"/>
      <c r="K204" s="7"/>
      <c r="L204" s="7"/>
    </row>
    <row r="205" spans="6:12" x14ac:dyDescent="0.25">
      <c r="F205" s="7"/>
      <c r="G205" s="7"/>
      <c r="H205" s="7"/>
      <c r="I205" s="7"/>
      <c r="K205" s="7"/>
      <c r="L205" s="7"/>
    </row>
    <row r="206" spans="6:12" x14ac:dyDescent="0.25">
      <c r="F206" s="7"/>
      <c r="G206" s="7"/>
      <c r="H206" s="7"/>
      <c r="I206" s="7"/>
      <c r="K206" s="7"/>
      <c r="L206" s="7"/>
    </row>
    <row r="207" spans="6:12" x14ac:dyDescent="0.25">
      <c r="F207" s="7"/>
      <c r="G207" s="7"/>
      <c r="H207" s="7"/>
      <c r="I207" s="7"/>
      <c r="K207" s="7"/>
      <c r="L207" s="7"/>
    </row>
    <row r="208" spans="6:12" x14ac:dyDescent="0.25">
      <c r="F208" s="7"/>
      <c r="G208" s="7"/>
      <c r="H208" s="7"/>
      <c r="I208" s="7"/>
      <c r="K208" s="7"/>
      <c r="L208" s="7"/>
    </row>
    <row r="209" spans="6:12" x14ac:dyDescent="0.25">
      <c r="F209" s="7"/>
      <c r="G209" s="7"/>
      <c r="H209" s="7"/>
      <c r="I209" s="7"/>
      <c r="K209" s="7"/>
      <c r="L209" s="7"/>
    </row>
    <row r="210" spans="6:12" x14ac:dyDescent="0.25">
      <c r="F210" s="7"/>
      <c r="G210" s="7"/>
      <c r="H210" s="7"/>
      <c r="I210" s="7"/>
      <c r="K210" s="7"/>
      <c r="L210" s="7"/>
    </row>
    <row r="211" spans="6:12" x14ac:dyDescent="0.25">
      <c r="F211" s="7"/>
      <c r="G211" s="7"/>
      <c r="H211" s="7"/>
      <c r="I211" s="7"/>
      <c r="K211" s="7"/>
      <c r="L211" s="7"/>
    </row>
    <row r="212" spans="6:12" x14ac:dyDescent="0.25">
      <c r="F212" s="7"/>
      <c r="G212" s="7"/>
      <c r="H212" s="7"/>
      <c r="I212" s="7"/>
      <c r="K212" s="7"/>
      <c r="L212" s="7"/>
    </row>
    <row r="213" spans="6:12" x14ac:dyDescent="0.25">
      <c r="F213" s="7"/>
      <c r="G213" s="7"/>
      <c r="H213" s="7"/>
      <c r="I213" s="7"/>
      <c r="K213" s="7"/>
      <c r="L213" s="7"/>
    </row>
    <row r="214" spans="6:12" x14ac:dyDescent="0.25">
      <c r="F214" s="7"/>
      <c r="G214" s="7"/>
      <c r="H214" s="7"/>
      <c r="I214" s="7"/>
      <c r="K214" s="7"/>
      <c r="L214" s="7"/>
    </row>
    <row r="215" spans="6:12" x14ac:dyDescent="0.25">
      <c r="F215" s="7"/>
      <c r="G215" s="7"/>
      <c r="H215" s="7"/>
      <c r="I215" s="7"/>
      <c r="K215" s="7"/>
      <c r="L215" s="7"/>
    </row>
    <row r="216" spans="6:12" x14ac:dyDescent="0.25">
      <c r="F216" s="7"/>
      <c r="G216" s="7"/>
      <c r="H216" s="7"/>
      <c r="I216" s="7"/>
      <c r="K216" s="7"/>
      <c r="L216" s="7"/>
    </row>
    <row r="217" spans="6:12" x14ac:dyDescent="0.25">
      <c r="F217" s="7"/>
      <c r="G217" s="7"/>
      <c r="H217" s="7"/>
      <c r="I217" s="7"/>
      <c r="K217" s="7"/>
      <c r="L217" s="7"/>
    </row>
    <row r="218" spans="6:12" x14ac:dyDescent="0.25">
      <c r="F218" s="7"/>
      <c r="G218" s="7"/>
      <c r="H218" s="7"/>
      <c r="I218" s="7"/>
      <c r="K218" s="7"/>
      <c r="L218" s="7"/>
    </row>
    <row r="219" spans="6:12" x14ac:dyDescent="0.25">
      <c r="F219" s="7"/>
      <c r="G219" s="7"/>
      <c r="H219" s="7"/>
      <c r="I219" s="7"/>
      <c r="K219" s="7"/>
      <c r="L219" s="7"/>
    </row>
    <row r="220" spans="6:12" x14ac:dyDescent="0.25">
      <c r="F220" s="7"/>
      <c r="G220" s="7"/>
      <c r="H220" s="7"/>
      <c r="I220" s="7"/>
      <c r="K220" s="7"/>
      <c r="L220" s="7"/>
    </row>
    <row r="221" spans="6:12" x14ac:dyDescent="0.25">
      <c r="F221" s="7"/>
      <c r="G221" s="7"/>
      <c r="H221" s="7"/>
      <c r="I221" s="7"/>
      <c r="K221" s="7"/>
      <c r="L221" s="7"/>
    </row>
    <row r="222" spans="6:12" x14ac:dyDescent="0.25">
      <c r="F222" s="7"/>
      <c r="G222" s="7"/>
      <c r="H222" s="7"/>
      <c r="I222" s="7"/>
      <c r="K222" s="7"/>
      <c r="L222" s="7"/>
    </row>
    <row r="223" spans="6:12" x14ac:dyDescent="0.25">
      <c r="F223" s="7"/>
      <c r="G223" s="7"/>
      <c r="H223" s="7"/>
      <c r="I223" s="7"/>
      <c r="K223" s="7"/>
      <c r="L223" s="7"/>
    </row>
    <row r="224" spans="6:12" x14ac:dyDescent="0.25">
      <c r="F224" s="7"/>
      <c r="G224" s="7"/>
      <c r="H224" s="7"/>
      <c r="I224" s="7"/>
      <c r="K224" s="7"/>
      <c r="L224" s="7"/>
    </row>
    <row r="225" spans="6:12" x14ac:dyDescent="0.25">
      <c r="F225" s="7"/>
      <c r="G225" s="7"/>
      <c r="H225" s="7"/>
      <c r="I225" s="7"/>
      <c r="K225" s="7"/>
      <c r="L225" s="7"/>
    </row>
    <row r="226" spans="6:12" x14ac:dyDescent="0.25">
      <c r="F226" s="7"/>
      <c r="G226" s="7"/>
      <c r="H226" s="7"/>
      <c r="I226" s="7"/>
      <c r="K226" s="7"/>
      <c r="L226" s="7"/>
    </row>
    <row r="227" spans="6:12" x14ac:dyDescent="0.25">
      <c r="F227" s="7"/>
      <c r="G227" s="7"/>
      <c r="H227" s="7"/>
      <c r="I227" s="7"/>
      <c r="K227" s="7"/>
      <c r="L227" s="7"/>
    </row>
    <row r="228" spans="6:12" x14ac:dyDescent="0.25">
      <c r="F228" s="7"/>
      <c r="G228" s="7"/>
      <c r="H228" s="7"/>
      <c r="I228" s="7"/>
      <c r="K228" s="7"/>
      <c r="L228" s="7"/>
    </row>
    <row r="229" spans="6:12" x14ac:dyDescent="0.25">
      <c r="F229" s="7"/>
      <c r="G229" s="7"/>
      <c r="H229" s="7"/>
      <c r="I229" s="7"/>
      <c r="K229" s="7"/>
      <c r="L229" s="7"/>
    </row>
    <row r="230" spans="6:12" x14ac:dyDescent="0.25">
      <c r="F230" s="7"/>
      <c r="G230" s="7"/>
      <c r="H230" s="7"/>
      <c r="I230" s="7"/>
      <c r="K230" s="7"/>
      <c r="L230" s="7"/>
    </row>
    <row r="231" spans="6:12" x14ac:dyDescent="0.25">
      <c r="F231" s="7"/>
      <c r="G231" s="7"/>
      <c r="H231" s="7"/>
      <c r="I231" s="7"/>
      <c r="K231" s="7"/>
      <c r="L231" s="7"/>
    </row>
    <row r="232" spans="6:12" x14ac:dyDescent="0.25">
      <c r="F232" s="7"/>
      <c r="G232" s="7"/>
      <c r="H232" s="7"/>
      <c r="I232" s="7"/>
      <c r="K232" s="7"/>
      <c r="L232" s="7"/>
    </row>
    <row r="233" spans="6:12" x14ac:dyDescent="0.25">
      <c r="F233" s="7"/>
      <c r="G233" s="7"/>
      <c r="H233" s="7"/>
      <c r="I233" s="7"/>
      <c r="K233" s="7"/>
      <c r="L233" s="7"/>
    </row>
    <row r="234" spans="6:12" x14ac:dyDescent="0.25">
      <c r="F234" s="7"/>
      <c r="G234" s="7"/>
      <c r="H234" s="7"/>
      <c r="I234" s="7"/>
      <c r="K234" s="7"/>
      <c r="L234" s="7"/>
    </row>
    <row r="235" spans="6:12" x14ac:dyDescent="0.25">
      <c r="F235" s="7"/>
      <c r="G235" s="7"/>
      <c r="H235" s="7"/>
      <c r="I235" s="7"/>
      <c r="K235" s="7"/>
      <c r="L235" s="7"/>
    </row>
    <row r="236" spans="6:12" x14ac:dyDescent="0.25">
      <c r="F236" s="7"/>
      <c r="G236" s="7"/>
      <c r="H236" s="7"/>
      <c r="I236" s="7"/>
      <c r="K236" s="7"/>
      <c r="L236" s="7"/>
    </row>
    <row r="237" spans="6:12" x14ac:dyDescent="0.25">
      <c r="F237" s="7"/>
      <c r="G237" s="7"/>
      <c r="H237" s="7"/>
      <c r="I237" s="7"/>
      <c r="K237" s="7"/>
      <c r="L237" s="7"/>
    </row>
    <row r="238" spans="6:12" x14ac:dyDescent="0.25">
      <c r="F238" s="7"/>
      <c r="G238" s="7"/>
      <c r="H238" s="7"/>
      <c r="I238" s="7"/>
      <c r="K238" s="7"/>
      <c r="L238" s="7"/>
    </row>
    <row r="239" spans="6:12" x14ac:dyDescent="0.25">
      <c r="F239" s="7"/>
      <c r="G239" s="7"/>
      <c r="H239" s="7"/>
      <c r="I239" s="7"/>
      <c r="K239" s="7"/>
      <c r="L239" s="7"/>
    </row>
    <row r="240" spans="6:12" x14ac:dyDescent="0.25">
      <c r="F240" s="7"/>
      <c r="G240" s="7"/>
      <c r="H240" s="7"/>
      <c r="I240" s="7"/>
      <c r="K240" s="7"/>
      <c r="L240" s="7"/>
    </row>
    <row r="241" spans="6:12" x14ac:dyDescent="0.25">
      <c r="F241" s="7"/>
      <c r="G241" s="7"/>
      <c r="H241" s="7"/>
      <c r="I241" s="7"/>
      <c r="K241" s="7"/>
      <c r="L241" s="7"/>
    </row>
    <row r="242" spans="6:12" x14ac:dyDescent="0.25">
      <c r="F242" s="7"/>
      <c r="G242" s="7"/>
      <c r="H242" s="7"/>
      <c r="I242" s="7"/>
      <c r="K242" s="7"/>
      <c r="L242" s="7"/>
    </row>
    <row r="243" spans="6:12" x14ac:dyDescent="0.25">
      <c r="F243" s="7"/>
      <c r="G243" s="7"/>
      <c r="H243" s="7"/>
      <c r="I243" s="7"/>
      <c r="K243" s="7"/>
      <c r="L243" s="7"/>
    </row>
    <row r="244" spans="6:12" x14ac:dyDescent="0.25">
      <c r="F244" s="7"/>
      <c r="G244" s="7"/>
      <c r="H244" s="7"/>
      <c r="I244" s="7"/>
      <c r="K244" s="7"/>
      <c r="L244" s="7"/>
    </row>
    <row r="245" spans="6:12" x14ac:dyDescent="0.25">
      <c r="F245" s="7"/>
      <c r="G245" s="7"/>
      <c r="H245" s="7"/>
      <c r="I245" s="7"/>
      <c r="K245" s="7"/>
      <c r="L245" s="7"/>
    </row>
    <row r="246" spans="6:12" x14ac:dyDescent="0.25">
      <c r="F246" s="7"/>
      <c r="G246" s="7"/>
      <c r="H246" s="7"/>
      <c r="I246" s="7"/>
      <c r="K246" s="7"/>
      <c r="L246" s="7"/>
    </row>
    <row r="247" spans="6:12" x14ac:dyDescent="0.25">
      <c r="F247" s="7"/>
      <c r="G247" s="7"/>
      <c r="H247" s="7"/>
      <c r="I247" s="7"/>
      <c r="K247" s="7"/>
      <c r="L247" s="7"/>
    </row>
    <row r="248" spans="6:12" x14ac:dyDescent="0.25">
      <c r="F248" s="7"/>
      <c r="G248" s="7"/>
      <c r="H248" s="7"/>
      <c r="I248" s="7"/>
      <c r="K248" s="7"/>
      <c r="L248" s="7"/>
    </row>
    <row r="249" spans="6:12" x14ac:dyDescent="0.25">
      <c r="F249" s="7"/>
      <c r="G249" s="7"/>
      <c r="H249" s="7"/>
      <c r="I249" s="7"/>
      <c r="K249" s="7"/>
      <c r="L249" s="7"/>
    </row>
    <row r="250" spans="6:12" x14ac:dyDescent="0.25">
      <c r="F250" s="7"/>
      <c r="G250" s="7"/>
      <c r="H250" s="7"/>
      <c r="I250" s="7"/>
      <c r="K250" s="7"/>
      <c r="L250" s="7"/>
    </row>
    <row r="251" spans="6:12" x14ac:dyDescent="0.25">
      <c r="F251" s="7"/>
      <c r="G251" s="7"/>
      <c r="H251" s="7"/>
      <c r="I251" s="7"/>
      <c r="K251" s="7"/>
      <c r="L251" s="7"/>
    </row>
    <row r="252" spans="6:12" x14ac:dyDescent="0.25">
      <c r="F252" s="7"/>
      <c r="G252" s="7"/>
      <c r="H252" s="7"/>
      <c r="I252" s="7"/>
      <c r="K252" s="7"/>
      <c r="L252" s="7"/>
    </row>
    <row r="253" spans="6:12" x14ac:dyDescent="0.25">
      <c r="F253" s="7"/>
      <c r="G253" s="7"/>
      <c r="H253" s="7"/>
      <c r="I253" s="7"/>
      <c r="K253" s="7"/>
      <c r="L253" s="7"/>
    </row>
    <row r="254" spans="6:12" x14ac:dyDescent="0.25">
      <c r="F254" s="7"/>
      <c r="G254" s="7"/>
      <c r="H254" s="7"/>
      <c r="I254" s="7"/>
      <c r="K254" s="7"/>
      <c r="L254" s="7"/>
    </row>
    <row r="255" spans="6:12" x14ac:dyDescent="0.25">
      <c r="F255" s="7"/>
      <c r="G255" s="7"/>
      <c r="H255" s="7"/>
      <c r="I255" s="7"/>
      <c r="K255" s="7"/>
      <c r="L255" s="7"/>
    </row>
    <row r="256" spans="6:12" x14ac:dyDescent="0.25">
      <c r="F256" s="7"/>
      <c r="G256" s="7"/>
      <c r="H256" s="7"/>
      <c r="I256" s="7"/>
      <c r="K256" s="7"/>
      <c r="L256" s="7"/>
    </row>
    <row r="257" spans="6:12" x14ac:dyDescent="0.25">
      <c r="F257" s="7"/>
      <c r="G257" s="7"/>
      <c r="H257" s="7"/>
      <c r="I257" s="7"/>
      <c r="K257" s="7"/>
      <c r="L257" s="7"/>
    </row>
    <row r="258" spans="6:12" x14ac:dyDescent="0.25">
      <c r="F258" s="7"/>
      <c r="G258" s="7"/>
      <c r="H258" s="7"/>
      <c r="I258" s="7"/>
      <c r="K258" s="7"/>
      <c r="L258" s="7"/>
    </row>
    <row r="259" spans="6:12" x14ac:dyDescent="0.25">
      <c r="F259" s="7"/>
      <c r="G259" s="7"/>
      <c r="H259" s="7"/>
      <c r="I259" s="7"/>
      <c r="K259" s="7"/>
      <c r="L259" s="7"/>
    </row>
    <row r="260" spans="6:12" x14ac:dyDescent="0.25">
      <c r="F260" s="7"/>
      <c r="G260" s="7"/>
      <c r="H260" s="7"/>
      <c r="I260" s="7"/>
      <c r="K260" s="7"/>
      <c r="L260" s="7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818B-4F8E-49B4-9052-74FC235EBDF6}">
  <dimension ref="B2:B73"/>
  <sheetViews>
    <sheetView workbookViewId="0">
      <selection activeCell="B2" sqref="B2:B25"/>
    </sheetView>
  </sheetViews>
  <sheetFormatPr baseColWidth="10" defaultRowHeight="15" x14ac:dyDescent="0.25"/>
  <sheetData>
    <row r="2" spans="2:2" x14ac:dyDescent="0.25">
      <c r="B2">
        <v>25.92</v>
      </c>
    </row>
    <row r="3" spans="2:2" x14ac:dyDescent="0.25">
      <c r="B3">
        <v>17.260000000000002</v>
      </c>
    </row>
    <row r="4" spans="2:2" x14ac:dyDescent="0.25">
      <c r="B4">
        <v>19.7</v>
      </c>
    </row>
    <row r="5" spans="2:2" x14ac:dyDescent="0.25">
      <c r="B5">
        <v>19.7</v>
      </c>
    </row>
    <row r="6" spans="2:2" x14ac:dyDescent="0.25">
      <c r="B6">
        <v>17.260000000000002</v>
      </c>
    </row>
    <row r="7" spans="2:2" x14ac:dyDescent="0.25">
      <c r="B7">
        <v>17.260000000000002</v>
      </c>
    </row>
    <row r="8" spans="2:2" x14ac:dyDescent="0.25">
      <c r="B8">
        <v>17.260000000000002</v>
      </c>
    </row>
    <row r="9" spans="2:2" x14ac:dyDescent="0.25">
      <c r="B9">
        <v>17.260000000000002</v>
      </c>
    </row>
    <row r="10" spans="2:2" x14ac:dyDescent="0.25">
      <c r="B10">
        <v>17.260000000000002</v>
      </c>
    </row>
    <row r="11" spans="2:2" x14ac:dyDescent="0.25">
      <c r="B11">
        <v>19.7</v>
      </c>
    </row>
    <row r="12" spans="2:2" x14ac:dyDescent="0.25">
      <c r="B12">
        <v>19.7</v>
      </c>
    </row>
    <row r="13" spans="2:2" x14ac:dyDescent="0.25">
      <c r="B13">
        <v>19.7</v>
      </c>
    </row>
    <row r="14" spans="2:2" x14ac:dyDescent="0.25">
      <c r="B14">
        <v>19.7</v>
      </c>
    </row>
    <row r="15" spans="2:2" x14ac:dyDescent="0.25">
      <c r="B15">
        <v>19.7</v>
      </c>
    </row>
    <row r="16" spans="2:2" x14ac:dyDescent="0.25">
      <c r="B16">
        <v>17.260000000000002</v>
      </c>
    </row>
    <row r="17" spans="2:2" x14ac:dyDescent="0.25">
      <c r="B17">
        <v>17.260000000000002</v>
      </c>
    </row>
    <row r="18" spans="2:2" x14ac:dyDescent="0.25">
      <c r="B18">
        <v>17.260000000000002</v>
      </c>
    </row>
    <row r="19" spans="2:2" x14ac:dyDescent="0.25">
      <c r="B19">
        <v>22.26</v>
      </c>
    </row>
    <row r="20" spans="2:2" x14ac:dyDescent="0.25">
      <c r="B20">
        <v>22.26</v>
      </c>
    </row>
    <row r="21" spans="2:2" x14ac:dyDescent="0.25">
      <c r="B21">
        <v>19.7</v>
      </c>
    </row>
    <row r="22" spans="2:2" x14ac:dyDescent="0.25">
      <c r="B22">
        <v>19.7</v>
      </c>
    </row>
    <row r="23" spans="2:2" x14ac:dyDescent="0.25">
      <c r="B23">
        <v>22.14</v>
      </c>
    </row>
    <row r="24" spans="2:2" x14ac:dyDescent="0.25">
      <c r="B24">
        <v>17.260000000000002</v>
      </c>
    </row>
    <row r="25" spans="2:2" x14ac:dyDescent="0.25">
      <c r="B25">
        <v>17.260000000000002</v>
      </c>
    </row>
    <row r="26" spans="2:2" x14ac:dyDescent="0.25">
      <c r="B26">
        <v>0</v>
      </c>
    </row>
    <row r="27" spans="2:2" x14ac:dyDescent="0.25">
      <c r="B27">
        <v>0</v>
      </c>
    </row>
    <row r="28" spans="2:2" x14ac:dyDescent="0.25">
      <c r="B28">
        <v>-2.44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0</v>
      </c>
    </row>
    <row r="32" spans="2:2" x14ac:dyDescent="0.25">
      <c r="B32">
        <v>0</v>
      </c>
    </row>
    <row r="33" spans="2:2" x14ac:dyDescent="0.25">
      <c r="B33">
        <v>-2.44</v>
      </c>
    </row>
    <row r="34" spans="2:2" x14ac:dyDescent="0.25">
      <c r="B34">
        <v>-2.44</v>
      </c>
    </row>
    <row r="35" spans="2:2" x14ac:dyDescent="0.25">
      <c r="B35">
        <v>-80.3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0</v>
      </c>
    </row>
    <row r="40" spans="2:2" x14ac:dyDescent="0.25">
      <c r="B40">
        <v>0</v>
      </c>
    </row>
    <row r="41" spans="2:2" x14ac:dyDescent="0.25">
      <c r="B41">
        <v>-2.44</v>
      </c>
    </row>
    <row r="42" spans="2:2" x14ac:dyDescent="0.25">
      <c r="B42">
        <v>-2.44</v>
      </c>
    </row>
    <row r="43" spans="2:2" x14ac:dyDescent="0.25">
      <c r="B43">
        <v>0</v>
      </c>
    </row>
    <row r="44" spans="2:2" x14ac:dyDescent="0.25">
      <c r="B44">
        <v>0</v>
      </c>
    </row>
    <row r="45" spans="2:2" x14ac:dyDescent="0.25">
      <c r="B45">
        <v>-80.3</v>
      </c>
    </row>
    <row r="46" spans="2:2" x14ac:dyDescent="0.25">
      <c r="B46">
        <v>0</v>
      </c>
    </row>
    <row r="47" spans="2:2" x14ac:dyDescent="0.25">
      <c r="B47">
        <v>0</v>
      </c>
    </row>
    <row r="48" spans="2:2" x14ac:dyDescent="0.25">
      <c r="B48">
        <v>0</v>
      </c>
    </row>
    <row r="49" spans="2:2" x14ac:dyDescent="0.25">
      <c r="B49">
        <v>0</v>
      </c>
    </row>
    <row r="50" spans="2:2" x14ac:dyDescent="0.25">
      <c r="B50">
        <v>0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0</v>
      </c>
    </row>
    <row r="55" spans="2:2" x14ac:dyDescent="0.25">
      <c r="B55">
        <v>0</v>
      </c>
    </row>
    <row r="56" spans="2:2" x14ac:dyDescent="0.25">
      <c r="B56">
        <v>0</v>
      </c>
    </row>
    <row r="57" spans="2:2" x14ac:dyDescent="0.25">
      <c r="B57">
        <v>0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0</v>
      </c>
    </row>
    <row r="61" spans="2:2" x14ac:dyDescent="0.25">
      <c r="B61">
        <v>0</v>
      </c>
    </row>
    <row r="62" spans="2:2" x14ac:dyDescent="0.25">
      <c r="B62">
        <v>0</v>
      </c>
    </row>
    <row r="63" spans="2:2" x14ac:dyDescent="0.25">
      <c r="B63">
        <v>0</v>
      </c>
    </row>
    <row r="64" spans="2:2" x14ac:dyDescent="0.25">
      <c r="B64">
        <v>0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0</v>
      </c>
    </row>
    <row r="68" spans="2:2" x14ac:dyDescent="0.25">
      <c r="B68">
        <v>0</v>
      </c>
    </row>
    <row r="69" spans="2:2" x14ac:dyDescent="0.25">
      <c r="B69">
        <v>0</v>
      </c>
    </row>
    <row r="70" spans="2:2" x14ac:dyDescent="0.25">
      <c r="B70">
        <v>0</v>
      </c>
    </row>
    <row r="71" spans="2:2" x14ac:dyDescent="0.25">
      <c r="B71">
        <v>0</v>
      </c>
    </row>
    <row r="72" spans="2:2" x14ac:dyDescent="0.25">
      <c r="B72">
        <v>0</v>
      </c>
    </row>
    <row r="73" spans="2:2" x14ac:dyDescent="0.25">
      <c r="B73">
        <v>0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4F3-E96A-4B0B-8045-3A1AAD7516F5}">
  <dimension ref="A1:C8"/>
  <sheetViews>
    <sheetView workbookViewId="0">
      <selection activeCell="C19" sqref="C19"/>
    </sheetView>
  </sheetViews>
  <sheetFormatPr baseColWidth="10" defaultRowHeight="15" x14ac:dyDescent="0.25"/>
  <sheetData>
    <row r="1" spans="1:3" x14ac:dyDescent="0.25">
      <c r="A1">
        <v>0</v>
      </c>
      <c r="B1" s="61">
        <v>0</v>
      </c>
    </row>
    <row r="2" spans="1:3" x14ac:dyDescent="0.25">
      <c r="A2">
        <v>1</v>
      </c>
      <c r="B2" s="61">
        <v>20</v>
      </c>
      <c r="C2">
        <f>B2-B1</f>
        <v>20</v>
      </c>
    </row>
    <row r="3" spans="1:3" x14ac:dyDescent="0.25">
      <c r="A3">
        <v>2</v>
      </c>
      <c r="B3" s="62">
        <v>25</v>
      </c>
      <c r="C3">
        <f t="shared" ref="C3:C8" si="0">B3-B2</f>
        <v>5</v>
      </c>
    </row>
    <row r="4" spans="1:3" x14ac:dyDescent="0.25">
      <c r="A4">
        <v>3</v>
      </c>
      <c r="B4" s="62">
        <v>45</v>
      </c>
      <c r="C4">
        <f t="shared" si="0"/>
        <v>20</v>
      </c>
    </row>
    <row r="5" spans="1:3" x14ac:dyDescent="0.25">
      <c r="A5">
        <v>4</v>
      </c>
      <c r="B5" s="63">
        <v>50</v>
      </c>
      <c r="C5">
        <f t="shared" si="0"/>
        <v>5</v>
      </c>
    </row>
    <row r="6" spans="1:3" x14ac:dyDescent="0.25">
      <c r="A6">
        <v>5</v>
      </c>
      <c r="B6" s="63">
        <v>70</v>
      </c>
      <c r="C6">
        <f t="shared" si="0"/>
        <v>20</v>
      </c>
    </row>
    <row r="7" spans="1:3" x14ac:dyDescent="0.25">
      <c r="A7">
        <v>6</v>
      </c>
      <c r="B7" s="64">
        <v>75</v>
      </c>
      <c r="C7">
        <f t="shared" si="0"/>
        <v>5</v>
      </c>
    </row>
    <row r="8" spans="1:3" x14ac:dyDescent="0.25">
      <c r="A8">
        <v>7</v>
      </c>
      <c r="B8" s="64">
        <v>100</v>
      </c>
      <c r="C8">
        <f t="shared" si="0"/>
        <v>25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5832-0FE5-4CA3-BB52-AD79A7AC465F}">
  <dimension ref="B4:G15"/>
  <sheetViews>
    <sheetView topLeftCell="A4" zoomScale="205" zoomScaleNormal="205" workbookViewId="0">
      <selection activeCell="G4" sqref="G4"/>
    </sheetView>
  </sheetViews>
  <sheetFormatPr baseColWidth="10" defaultRowHeight="15" x14ac:dyDescent="0.25"/>
  <sheetData>
    <row r="4" spans="2:7" x14ac:dyDescent="0.25">
      <c r="B4" t="s">
        <v>634</v>
      </c>
      <c r="C4" t="s">
        <v>635</v>
      </c>
      <c r="D4" t="s">
        <v>636</v>
      </c>
      <c r="E4">
        <v>25.919999000000001</v>
      </c>
      <c r="F4">
        <v>10</v>
      </c>
      <c r="G4">
        <f>E4*F4</f>
        <v>259.19999000000001</v>
      </c>
    </row>
    <row r="5" spans="2:7" x14ac:dyDescent="0.25">
      <c r="B5" t="s">
        <v>634</v>
      </c>
      <c r="C5" t="s">
        <v>637</v>
      </c>
      <c r="D5" t="s">
        <v>636</v>
      </c>
      <c r="E5">
        <v>25.919899999999998</v>
      </c>
      <c r="F5">
        <v>10</v>
      </c>
      <c r="G5">
        <f t="shared" ref="G5:G8" si="0">E5*F5</f>
        <v>259.19899999999996</v>
      </c>
    </row>
    <row r="6" spans="2:7" x14ac:dyDescent="0.25">
      <c r="B6" t="s">
        <v>634</v>
      </c>
      <c r="C6" t="s">
        <v>638</v>
      </c>
      <c r="D6" t="s">
        <v>636</v>
      </c>
      <c r="E6">
        <v>25.91</v>
      </c>
      <c r="F6">
        <v>5</v>
      </c>
      <c r="G6">
        <f t="shared" si="0"/>
        <v>129.55000000000001</v>
      </c>
    </row>
    <row r="7" spans="2:7" x14ac:dyDescent="0.25">
      <c r="B7" t="s">
        <v>634</v>
      </c>
      <c r="C7" t="s">
        <v>639</v>
      </c>
      <c r="D7" t="s">
        <v>636</v>
      </c>
      <c r="E7">
        <v>25.9</v>
      </c>
      <c r="F7">
        <v>5</v>
      </c>
      <c r="G7">
        <f t="shared" si="0"/>
        <v>129.5</v>
      </c>
    </row>
    <row r="8" spans="2:7" x14ac:dyDescent="0.25">
      <c r="B8" t="s">
        <v>634</v>
      </c>
      <c r="C8" t="s">
        <v>640</v>
      </c>
      <c r="D8" t="s">
        <v>636</v>
      </c>
      <c r="E8">
        <v>0</v>
      </c>
      <c r="F8">
        <v>0</v>
      </c>
      <c r="G8">
        <f t="shared" si="0"/>
        <v>0</v>
      </c>
    </row>
    <row r="9" spans="2:7" x14ac:dyDescent="0.25">
      <c r="G9">
        <f>SUM(G4:G8)</f>
        <v>777.44898999999987</v>
      </c>
    </row>
    <row r="12" spans="2:7" x14ac:dyDescent="0.25">
      <c r="C12" t="s">
        <v>642</v>
      </c>
      <c r="D12" t="s">
        <v>641</v>
      </c>
    </row>
    <row r="13" spans="2:7" x14ac:dyDescent="0.25">
      <c r="D13">
        <v>569844.1</v>
      </c>
      <c r="E13">
        <v>14999.482706728</v>
      </c>
      <c r="F13">
        <f>D13+E13</f>
        <v>584843.58270672802</v>
      </c>
    </row>
    <row r="14" spans="2:7" x14ac:dyDescent="0.25">
      <c r="C14">
        <v>573630.69999999995</v>
      </c>
    </row>
    <row r="15" spans="2:7" x14ac:dyDescent="0.25">
      <c r="D15">
        <f>C14-D13</f>
        <v>3786.5999999999767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CD9E-0A71-4162-8FD9-D9DB7FE9E894}">
  <dimension ref="A1:AL76"/>
  <sheetViews>
    <sheetView workbookViewId="0">
      <selection activeCell="A56" sqref="A56:XFD56"/>
    </sheetView>
  </sheetViews>
  <sheetFormatPr baseColWidth="10" defaultRowHeight="15" x14ac:dyDescent="0.25"/>
  <sheetData>
    <row r="1" spans="1:38" x14ac:dyDescent="0.25">
      <c r="A1" s="8" t="s">
        <v>99</v>
      </c>
      <c r="B1" t="s">
        <v>0</v>
      </c>
      <c r="C1" t="s">
        <v>746</v>
      </c>
      <c r="D1" t="s">
        <v>747</v>
      </c>
      <c r="E1" t="s">
        <v>748</v>
      </c>
      <c r="F1" t="s">
        <v>8</v>
      </c>
      <c r="G1" t="s">
        <v>280</v>
      </c>
      <c r="H1" t="s">
        <v>246</v>
      </c>
      <c r="I1" t="s">
        <v>247</v>
      </c>
      <c r="J1" t="s">
        <v>4</v>
      </c>
      <c r="K1" t="s">
        <v>6</v>
      </c>
      <c r="L1" t="s">
        <v>18</v>
      </c>
      <c r="M1" t="s">
        <v>274</v>
      </c>
      <c r="N1" t="s">
        <v>311</v>
      </c>
      <c r="O1" t="s">
        <v>318</v>
      </c>
      <c r="P1" t="s">
        <v>749</v>
      </c>
      <c r="Q1" t="s">
        <v>750</v>
      </c>
      <c r="R1" t="s">
        <v>751</v>
      </c>
      <c r="S1" t="s">
        <v>5</v>
      </c>
      <c r="T1" t="s">
        <v>7</v>
      </c>
      <c r="U1" t="s">
        <v>19</v>
      </c>
      <c r="V1" t="s">
        <v>275</v>
      </c>
      <c r="W1" t="s">
        <v>752</v>
      </c>
      <c r="X1" t="s">
        <v>319</v>
      </c>
      <c r="Y1" t="s">
        <v>753</v>
      </c>
      <c r="Z1" t="s">
        <v>754</v>
      </c>
      <c r="AA1" t="s">
        <v>755</v>
      </c>
      <c r="AB1" t="s">
        <v>756</v>
      </c>
      <c r="AC1" t="s">
        <v>757</v>
      </c>
      <c r="AD1" t="s">
        <v>758</v>
      </c>
      <c r="AE1" t="s">
        <v>759</v>
      </c>
      <c r="AF1" t="s">
        <v>760</v>
      </c>
      <c r="AG1" t="s">
        <v>761</v>
      </c>
      <c r="AH1" t="s">
        <v>762</v>
      </c>
      <c r="AI1" t="s">
        <v>763</v>
      </c>
      <c r="AJ1" t="s">
        <v>24</v>
      </c>
      <c r="AK1" t="s">
        <v>222</v>
      </c>
      <c r="AL1" t="s">
        <v>119</v>
      </c>
    </row>
    <row r="2" spans="1:38" x14ac:dyDescent="0.25">
      <c r="A2" t="s">
        <v>120</v>
      </c>
      <c r="B2" t="s">
        <v>645</v>
      </c>
      <c r="C2" t="s">
        <v>646</v>
      </c>
      <c r="D2">
        <v>24</v>
      </c>
      <c r="E2">
        <v>1720</v>
      </c>
      <c r="F2">
        <v>1E-4</v>
      </c>
      <c r="G2">
        <v>0</v>
      </c>
      <c r="H2">
        <v>1500</v>
      </c>
      <c r="I2">
        <v>6000</v>
      </c>
      <c r="J2">
        <v>192491991.30000001</v>
      </c>
      <c r="K2">
        <v>192795141.09999999</v>
      </c>
      <c r="M2">
        <v>192821984.5</v>
      </c>
      <c r="N2">
        <v>192794039.09999999</v>
      </c>
      <c r="O2">
        <v>192793856</v>
      </c>
      <c r="S2">
        <v>259.8</v>
      </c>
      <c r="T2">
        <v>3119.7</v>
      </c>
      <c r="U2">
        <v>0</v>
      </c>
      <c r="V2">
        <v>470.2</v>
      </c>
      <c r="W2">
        <v>7396.1</v>
      </c>
      <c r="X2">
        <v>6057.6</v>
      </c>
      <c r="Y2">
        <v>0</v>
      </c>
      <c r="Z2">
        <v>0</v>
      </c>
      <c r="AA2">
        <v>0</v>
      </c>
      <c r="AB2">
        <v>2.26E-5</v>
      </c>
      <c r="AC2">
        <v>0</v>
      </c>
      <c r="AD2">
        <v>6.8200000000000004E-5</v>
      </c>
      <c r="AE2">
        <v>5.5682479999999999E-2</v>
      </c>
      <c r="AF2">
        <v>2.3600000000000001E-5</v>
      </c>
      <c r="AG2">
        <v>0</v>
      </c>
      <c r="AH2">
        <v>0</v>
      </c>
      <c r="AI2">
        <v>0</v>
      </c>
      <c r="AJ2">
        <v>20</v>
      </c>
      <c r="AK2">
        <v>0</v>
      </c>
      <c r="AL2" t="s">
        <v>647</v>
      </c>
    </row>
    <row r="3" spans="1:38" x14ac:dyDescent="0.25">
      <c r="A3" t="s">
        <v>120</v>
      </c>
      <c r="B3" t="s">
        <v>648</v>
      </c>
      <c r="C3" t="s">
        <v>649</v>
      </c>
      <c r="D3">
        <v>24</v>
      </c>
      <c r="E3">
        <v>1670</v>
      </c>
      <c r="F3">
        <v>1E-4</v>
      </c>
      <c r="G3">
        <v>0</v>
      </c>
      <c r="H3">
        <v>1500</v>
      </c>
      <c r="I3">
        <v>6000</v>
      </c>
      <c r="J3">
        <v>171590821.30000001</v>
      </c>
      <c r="K3">
        <v>171725077.59999999</v>
      </c>
      <c r="M3">
        <v>171718218.09999999</v>
      </c>
      <c r="N3">
        <v>171717845.5</v>
      </c>
      <c r="O3">
        <v>171717845.5</v>
      </c>
      <c r="S3">
        <v>242.8</v>
      </c>
      <c r="T3">
        <v>3479.3</v>
      </c>
      <c r="U3">
        <v>0</v>
      </c>
      <c r="V3">
        <v>739.9</v>
      </c>
      <c r="W3">
        <v>6480.1</v>
      </c>
      <c r="X3">
        <v>6110.4</v>
      </c>
      <c r="Y3">
        <v>0</v>
      </c>
      <c r="Z3">
        <v>0</v>
      </c>
      <c r="AA3">
        <v>0</v>
      </c>
      <c r="AB3">
        <v>5.3300000000000001E-5</v>
      </c>
      <c r="AC3">
        <v>0</v>
      </c>
      <c r="AD3">
        <v>7.7700000000000001E-6</v>
      </c>
      <c r="AE3">
        <v>1.9899999999999999E-5</v>
      </c>
      <c r="AF3">
        <v>6.6799999999999997E-5</v>
      </c>
      <c r="AG3">
        <v>0</v>
      </c>
      <c r="AH3">
        <v>0</v>
      </c>
      <c r="AI3">
        <v>0</v>
      </c>
      <c r="AJ3">
        <v>20</v>
      </c>
      <c r="AK3">
        <v>0</v>
      </c>
      <c r="AL3" t="s">
        <v>647</v>
      </c>
    </row>
    <row r="4" spans="1:38" x14ac:dyDescent="0.25">
      <c r="A4" t="s">
        <v>120</v>
      </c>
      <c r="B4" t="s">
        <v>650</v>
      </c>
      <c r="C4" t="s">
        <v>651</v>
      </c>
      <c r="D4">
        <v>24</v>
      </c>
      <c r="E4">
        <v>1650</v>
      </c>
      <c r="F4">
        <v>1E-4</v>
      </c>
      <c r="G4">
        <v>0</v>
      </c>
      <c r="H4">
        <v>1500</v>
      </c>
      <c r="I4">
        <v>6000</v>
      </c>
      <c r="J4">
        <v>198782789.19999999</v>
      </c>
      <c r="K4">
        <v>199078919.30000001</v>
      </c>
      <c r="M4">
        <v>199089390</v>
      </c>
      <c r="N4">
        <v>199086430.69999999</v>
      </c>
      <c r="O4">
        <v>199086430.69999999</v>
      </c>
      <c r="S4">
        <v>223.3</v>
      </c>
      <c r="T4">
        <v>2282.8000000000002</v>
      </c>
      <c r="U4">
        <v>0</v>
      </c>
      <c r="V4">
        <v>1847.7</v>
      </c>
      <c r="W4">
        <v>6582.5</v>
      </c>
      <c r="X4">
        <v>6700.2</v>
      </c>
      <c r="Y4">
        <v>0</v>
      </c>
      <c r="Z4">
        <v>0</v>
      </c>
      <c r="AA4">
        <v>0</v>
      </c>
      <c r="AB4">
        <v>9.0199999999999997E-5</v>
      </c>
      <c r="AC4">
        <v>0</v>
      </c>
      <c r="AD4">
        <v>1.3685999999999999E-4</v>
      </c>
      <c r="AE4">
        <v>3.603605E-2</v>
      </c>
      <c r="AF4">
        <v>3.6014989999999997E-2</v>
      </c>
      <c r="AG4">
        <v>0</v>
      </c>
      <c r="AH4">
        <v>0</v>
      </c>
      <c r="AI4">
        <v>0</v>
      </c>
      <c r="AJ4">
        <v>20</v>
      </c>
      <c r="AK4">
        <v>0</v>
      </c>
      <c r="AL4" t="s">
        <v>652</v>
      </c>
    </row>
    <row r="5" spans="1:38" x14ac:dyDescent="0.25">
      <c r="A5" t="s">
        <v>120</v>
      </c>
      <c r="B5" t="s">
        <v>653</v>
      </c>
      <c r="C5" t="s">
        <v>654</v>
      </c>
      <c r="D5">
        <v>24</v>
      </c>
      <c r="E5">
        <v>1560</v>
      </c>
      <c r="F5">
        <v>1.0000000000000001E-5</v>
      </c>
      <c r="G5">
        <v>0</v>
      </c>
      <c r="H5">
        <v>1500</v>
      </c>
      <c r="I5">
        <v>6000</v>
      </c>
      <c r="J5">
        <v>166878733.09999999</v>
      </c>
      <c r="K5">
        <v>167107857.5</v>
      </c>
      <c r="M5">
        <v>167107760</v>
      </c>
      <c r="N5">
        <v>167107760</v>
      </c>
      <c r="O5">
        <v>167107760</v>
      </c>
      <c r="S5">
        <v>211.5</v>
      </c>
      <c r="T5">
        <v>6287.2</v>
      </c>
      <c r="U5">
        <v>0</v>
      </c>
      <c r="V5">
        <v>1853.9</v>
      </c>
      <c r="W5">
        <v>7344</v>
      </c>
      <c r="X5">
        <v>7340.1</v>
      </c>
      <c r="Y5">
        <v>0</v>
      </c>
      <c r="Z5">
        <v>0</v>
      </c>
      <c r="AA5">
        <v>0</v>
      </c>
      <c r="AB5">
        <v>9.5000000000000005E-6</v>
      </c>
      <c r="AC5">
        <v>0</v>
      </c>
      <c r="AD5">
        <v>1.1600000000000001E-5</v>
      </c>
      <c r="AE5">
        <v>2.4899999999999999E-5</v>
      </c>
      <c r="AF5">
        <v>2.4499999999999999E-5</v>
      </c>
      <c r="AG5">
        <v>0</v>
      </c>
      <c r="AH5">
        <v>0</v>
      </c>
      <c r="AI5">
        <v>0</v>
      </c>
      <c r="AJ5">
        <v>20</v>
      </c>
      <c r="AK5">
        <v>0</v>
      </c>
      <c r="AL5" t="s">
        <v>652</v>
      </c>
    </row>
    <row r="6" spans="1:38" x14ac:dyDescent="0.25">
      <c r="A6" t="s">
        <v>120</v>
      </c>
      <c r="B6" t="s">
        <v>655</v>
      </c>
      <c r="C6" t="s">
        <v>656</v>
      </c>
      <c r="D6">
        <v>168</v>
      </c>
      <c r="E6">
        <v>187</v>
      </c>
      <c r="F6">
        <v>1.0000000000000001E-5</v>
      </c>
      <c r="G6">
        <v>0</v>
      </c>
      <c r="H6">
        <v>1500</v>
      </c>
      <c r="I6">
        <v>6000</v>
      </c>
      <c r="J6">
        <v>128048159.3</v>
      </c>
      <c r="M6">
        <v>128113125.40000001</v>
      </c>
      <c r="N6">
        <v>128093560.09999999</v>
      </c>
      <c r="O6">
        <v>128103827.09999999</v>
      </c>
      <c r="S6">
        <v>196.6</v>
      </c>
      <c r="T6">
        <v>6091.1</v>
      </c>
      <c r="U6">
        <v>0</v>
      </c>
      <c r="V6">
        <v>1799.5</v>
      </c>
      <c r="W6">
        <v>7870.2</v>
      </c>
      <c r="X6">
        <v>7746.8</v>
      </c>
      <c r="Y6">
        <v>0</v>
      </c>
      <c r="Z6">
        <v>0</v>
      </c>
      <c r="AA6">
        <v>0</v>
      </c>
      <c r="AC6">
        <v>0</v>
      </c>
      <c r="AD6">
        <v>2.3130000000000001E-4</v>
      </c>
      <c r="AE6">
        <v>6.2799999999999995E-5</v>
      </c>
      <c r="AF6">
        <v>9.3900000000000006E-5</v>
      </c>
      <c r="AG6">
        <v>0</v>
      </c>
      <c r="AH6">
        <v>0</v>
      </c>
      <c r="AI6">
        <v>0</v>
      </c>
      <c r="AJ6">
        <v>20</v>
      </c>
      <c r="AK6">
        <v>0</v>
      </c>
      <c r="AL6" t="s">
        <v>652</v>
      </c>
    </row>
    <row r="7" spans="1:38" x14ac:dyDescent="0.25">
      <c r="A7" t="s">
        <v>120</v>
      </c>
      <c r="B7" t="s">
        <v>657</v>
      </c>
      <c r="C7" t="s">
        <v>658</v>
      </c>
      <c r="D7">
        <v>168</v>
      </c>
      <c r="E7">
        <v>156</v>
      </c>
      <c r="F7">
        <v>1.0000000000000001E-5</v>
      </c>
      <c r="G7">
        <v>0</v>
      </c>
      <c r="H7">
        <v>1500</v>
      </c>
      <c r="I7">
        <v>6000</v>
      </c>
      <c r="J7">
        <v>111938139.09999999</v>
      </c>
      <c r="M7">
        <v>111993704.5</v>
      </c>
      <c r="N7">
        <v>111987937.2</v>
      </c>
      <c r="O7">
        <v>111988907.2</v>
      </c>
      <c r="S7">
        <v>160.69999999999999</v>
      </c>
      <c r="T7">
        <v>6076</v>
      </c>
      <c r="U7">
        <v>0</v>
      </c>
      <c r="V7">
        <v>1745.7</v>
      </c>
      <c r="W7">
        <v>7226.8</v>
      </c>
      <c r="X7">
        <v>7338.8</v>
      </c>
      <c r="Y7">
        <v>0</v>
      </c>
      <c r="Z7">
        <v>0</v>
      </c>
      <c r="AA7">
        <v>0</v>
      </c>
      <c r="AC7">
        <v>0</v>
      </c>
      <c r="AD7">
        <v>2.0368E-4</v>
      </c>
      <c r="AE7">
        <v>1.1552000000000001E-4</v>
      </c>
      <c r="AF7">
        <v>1.9153E-4</v>
      </c>
      <c r="AG7">
        <v>0</v>
      </c>
      <c r="AH7">
        <v>0</v>
      </c>
      <c r="AI7">
        <v>0</v>
      </c>
      <c r="AJ7">
        <v>20</v>
      </c>
      <c r="AK7">
        <v>0</v>
      </c>
      <c r="AL7" t="s">
        <v>652</v>
      </c>
    </row>
    <row r="8" spans="1:38" x14ac:dyDescent="0.25">
      <c r="A8" t="s">
        <v>120</v>
      </c>
      <c r="B8" t="s">
        <v>659</v>
      </c>
      <c r="C8" t="s">
        <v>660</v>
      </c>
      <c r="D8">
        <v>168</v>
      </c>
      <c r="E8">
        <v>156</v>
      </c>
      <c r="F8">
        <v>1.0000000000000001E-5</v>
      </c>
      <c r="G8">
        <v>0</v>
      </c>
      <c r="H8">
        <v>1500</v>
      </c>
      <c r="I8">
        <v>6000</v>
      </c>
      <c r="J8">
        <v>109770436.8</v>
      </c>
      <c r="K8">
        <v>109828520</v>
      </c>
      <c r="M8">
        <v>109831197</v>
      </c>
      <c r="N8">
        <v>109826424.40000001</v>
      </c>
      <c r="O8">
        <v>109825992.5</v>
      </c>
      <c r="S8">
        <v>157.1</v>
      </c>
      <c r="T8">
        <v>6089.1</v>
      </c>
      <c r="U8">
        <v>0</v>
      </c>
      <c r="V8">
        <v>1745.3</v>
      </c>
      <c r="W8">
        <v>7185.4</v>
      </c>
      <c r="X8">
        <v>6672.5</v>
      </c>
      <c r="Y8">
        <v>0</v>
      </c>
      <c r="Z8">
        <v>0</v>
      </c>
      <c r="AA8">
        <v>0</v>
      </c>
      <c r="AB8">
        <v>0.99628866999999999</v>
      </c>
      <c r="AC8">
        <v>0</v>
      </c>
      <c r="AD8">
        <v>1.7050999999999999E-4</v>
      </c>
      <c r="AE8">
        <v>1.0579E-4</v>
      </c>
      <c r="AF8">
        <v>1.0096E-4</v>
      </c>
      <c r="AG8">
        <v>0</v>
      </c>
      <c r="AH8">
        <v>0</v>
      </c>
      <c r="AI8">
        <v>0</v>
      </c>
      <c r="AJ8">
        <v>20</v>
      </c>
      <c r="AK8">
        <v>0</v>
      </c>
      <c r="AL8" t="s">
        <v>652</v>
      </c>
    </row>
    <row r="9" spans="1:38" x14ac:dyDescent="0.25">
      <c r="A9" t="s">
        <v>120</v>
      </c>
      <c r="B9" t="s">
        <v>661</v>
      </c>
      <c r="C9" t="s">
        <v>662</v>
      </c>
      <c r="D9">
        <v>168</v>
      </c>
      <c r="E9">
        <v>165</v>
      </c>
      <c r="F9">
        <v>1.0000000000000001E-5</v>
      </c>
      <c r="G9">
        <v>0</v>
      </c>
      <c r="H9">
        <v>1500</v>
      </c>
      <c r="I9">
        <v>6000</v>
      </c>
      <c r="J9">
        <v>130837704.59999999</v>
      </c>
      <c r="M9">
        <v>130934135.8</v>
      </c>
      <c r="N9">
        <v>130907494.5</v>
      </c>
      <c r="O9">
        <v>130915209.09999999</v>
      </c>
      <c r="S9">
        <v>186.2</v>
      </c>
      <c r="T9">
        <v>6080.2</v>
      </c>
      <c r="U9">
        <v>0</v>
      </c>
      <c r="V9">
        <v>1776.9</v>
      </c>
      <c r="W9">
        <v>7050</v>
      </c>
      <c r="X9">
        <v>7491.7</v>
      </c>
      <c r="Y9">
        <v>0</v>
      </c>
      <c r="Z9">
        <v>0</v>
      </c>
      <c r="AA9">
        <v>0</v>
      </c>
      <c r="AC9">
        <v>0</v>
      </c>
      <c r="AD9">
        <v>3.6227999999999998E-4</v>
      </c>
      <c r="AE9">
        <v>9.6700000000000006E-5</v>
      </c>
      <c r="AF9">
        <v>1.3616E-4</v>
      </c>
      <c r="AG9">
        <v>0</v>
      </c>
      <c r="AH9">
        <v>0</v>
      </c>
      <c r="AI9">
        <v>0</v>
      </c>
      <c r="AJ9">
        <v>20</v>
      </c>
      <c r="AK9">
        <v>0</v>
      </c>
      <c r="AL9" t="s">
        <v>652</v>
      </c>
    </row>
    <row r="10" spans="1:38" x14ac:dyDescent="0.25">
      <c r="A10" t="s">
        <v>120</v>
      </c>
      <c r="B10" t="s">
        <v>663</v>
      </c>
      <c r="C10" t="s">
        <v>664</v>
      </c>
      <c r="D10">
        <v>168</v>
      </c>
      <c r="E10">
        <v>167</v>
      </c>
      <c r="F10">
        <v>1.0000000000000001E-5</v>
      </c>
      <c r="G10">
        <v>0</v>
      </c>
      <c r="H10">
        <v>1500</v>
      </c>
      <c r="I10">
        <v>6000</v>
      </c>
      <c r="J10">
        <v>112840682.8</v>
      </c>
      <c r="K10">
        <v>112888708.2</v>
      </c>
      <c r="M10">
        <v>112893530.3</v>
      </c>
      <c r="N10">
        <v>112882277.5</v>
      </c>
      <c r="O10">
        <v>112885709.09999999</v>
      </c>
      <c r="S10">
        <v>171.7</v>
      </c>
      <c r="T10">
        <v>6103.2</v>
      </c>
      <c r="U10">
        <v>0</v>
      </c>
      <c r="V10">
        <v>1763.8</v>
      </c>
      <c r="W10">
        <v>7574.8</v>
      </c>
      <c r="X10">
        <v>7533.4</v>
      </c>
      <c r="Y10">
        <v>0</v>
      </c>
      <c r="Z10">
        <v>0</v>
      </c>
      <c r="AA10">
        <v>0</v>
      </c>
      <c r="AB10">
        <v>2.0798E-4</v>
      </c>
      <c r="AC10">
        <v>0</v>
      </c>
      <c r="AD10">
        <v>1.7373000000000001E-4</v>
      </c>
      <c r="AE10">
        <v>5.5899999999999997E-5</v>
      </c>
      <c r="AF10">
        <v>1.0165E-4</v>
      </c>
      <c r="AG10">
        <v>0</v>
      </c>
      <c r="AH10">
        <v>0</v>
      </c>
      <c r="AI10">
        <v>0</v>
      </c>
      <c r="AJ10">
        <v>20</v>
      </c>
      <c r="AK10">
        <v>0</v>
      </c>
      <c r="AL10" t="s">
        <v>652</v>
      </c>
    </row>
    <row r="11" spans="1:38" x14ac:dyDescent="0.25">
      <c r="A11" t="s">
        <v>120</v>
      </c>
      <c r="B11" t="s">
        <v>665</v>
      </c>
      <c r="C11" t="s">
        <v>261</v>
      </c>
      <c r="D11">
        <v>120</v>
      </c>
      <c r="E11">
        <v>610</v>
      </c>
      <c r="F11">
        <v>1.0000000000000001E-5</v>
      </c>
      <c r="G11">
        <v>0</v>
      </c>
      <c r="H11">
        <v>1500</v>
      </c>
      <c r="I11">
        <v>7000</v>
      </c>
      <c r="J11">
        <v>22265218.5</v>
      </c>
      <c r="K11">
        <v>22271358.5</v>
      </c>
      <c r="M11">
        <v>22271587.199999999</v>
      </c>
      <c r="N11">
        <v>22271349.100000001</v>
      </c>
      <c r="O11">
        <v>22271353.699999999</v>
      </c>
      <c r="S11">
        <v>578.29999999999995</v>
      </c>
      <c r="T11">
        <v>4365.8</v>
      </c>
      <c r="U11">
        <v>0</v>
      </c>
      <c r="V11">
        <v>1221.7</v>
      </c>
      <c r="W11">
        <v>7740.6</v>
      </c>
      <c r="X11">
        <v>9066.6</v>
      </c>
      <c r="Y11">
        <v>0</v>
      </c>
      <c r="Z11">
        <v>0</v>
      </c>
      <c r="AA11">
        <v>0</v>
      </c>
      <c r="AB11">
        <v>9.9699999999999994E-6</v>
      </c>
      <c r="AC11">
        <v>0</v>
      </c>
      <c r="AD11">
        <v>9.6700000000000006E-6</v>
      </c>
      <c r="AE11">
        <v>1.4399999999999999E-5</v>
      </c>
      <c r="AF11">
        <v>1.2999999999999999E-5</v>
      </c>
      <c r="AG11">
        <v>0</v>
      </c>
      <c r="AH11">
        <v>0</v>
      </c>
      <c r="AI11">
        <v>0</v>
      </c>
      <c r="AJ11">
        <v>20</v>
      </c>
      <c r="AK11">
        <v>0</v>
      </c>
      <c r="AL11" t="s">
        <v>652</v>
      </c>
    </row>
    <row r="12" spans="1:38" x14ac:dyDescent="0.25">
      <c r="A12" t="s">
        <v>120</v>
      </c>
      <c r="B12" t="s">
        <v>666</v>
      </c>
      <c r="C12" t="s">
        <v>480</v>
      </c>
      <c r="D12">
        <v>168</v>
      </c>
      <c r="E12">
        <v>132</v>
      </c>
      <c r="F12">
        <v>1.0000000000000001E-5</v>
      </c>
      <c r="G12">
        <v>0</v>
      </c>
      <c r="H12">
        <v>1500</v>
      </c>
      <c r="I12">
        <v>7000</v>
      </c>
      <c r="J12">
        <v>102725895.3</v>
      </c>
      <c r="M12">
        <v>102806811.2</v>
      </c>
      <c r="N12">
        <v>102800274.5</v>
      </c>
      <c r="O12">
        <v>102804799.7</v>
      </c>
      <c r="S12">
        <v>122.3</v>
      </c>
      <c r="T12">
        <v>7064.8</v>
      </c>
      <c r="U12">
        <v>0</v>
      </c>
      <c r="V12">
        <v>1700.1</v>
      </c>
      <c r="W12">
        <v>8036.6</v>
      </c>
      <c r="X12">
        <v>8255.9</v>
      </c>
      <c r="Y12">
        <v>0</v>
      </c>
      <c r="Z12">
        <v>0</v>
      </c>
      <c r="AA12">
        <v>0</v>
      </c>
      <c r="AC12">
        <v>0</v>
      </c>
      <c r="AD12">
        <v>2.5987999999999999E-4</v>
      </c>
      <c r="AE12">
        <v>1.4567000000000001E-4</v>
      </c>
      <c r="AF12">
        <v>3.5558999999999998E-4</v>
      </c>
      <c r="AG12">
        <v>0</v>
      </c>
      <c r="AH12">
        <v>0</v>
      </c>
      <c r="AI12">
        <v>0</v>
      </c>
      <c r="AJ12">
        <v>20</v>
      </c>
      <c r="AK12">
        <v>0</v>
      </c>
      <c r="AL12" t="s">
        <v>667</v>
      </c>
    </row>
    <row r="13" spans="1:38" x14ac:dyDescent="0.25">
      <c r="A13" t="s">
        <v>120</v>
      </c>
      <c r="B13" t="s">
        <v>668</v>
      </c>
      <c r="C13" t="s">
        <v>669</v>
      </c>
      <c r="D13">
        <v>168</v>
      </c>
      <c r="E13">
        <v>182</v>
      </c>
      <c r="F13">
        <v>1.0000000000000001E-5</v>
      </c>
      <c r="G13">
        <v>0</v>
      </c>
      <c r="H13">
        <v>1500</v>
      </c>
      <c r="I13">
        <v>7000</v>
      </c>
      <c r="J13">
        <v>127883344.09999999</v>
      </c>
      <c r="K13">
        <v>130802678.40000001</v>
      </c>
      <c r="M13">
        <v>128021855</v>
      </c>
      <c r="N13">
        <v>127961011.8</v>
      </c>
      <c r="O13">
        <v>127960687.90000001</v>
      </c>
      <c r="S13">
        <v>183.2</v>
      </c>
      <c r="T13">
        <v>7677.8</v>
      </c>
      <c r="U13">
        <v>0</v>
      </c>
      <c r="V13">
        <v>1790.4</v>
      </c>
      <c r="W13">
        <v>8085.2</v>
      </c>
      <c r="X13">
        <v>8102.9</v>
      </c>
      <c r="Y13">
        <v>0</v>
      </c>
      <c r="Z13">
        <v>0</v>
      </c>
      <c r="AA13">
        <v>0</v>
      </c>
      <c r="AB13">
        <v>2.2083120000000001E-2</v>
      </c>
      <c r="AC13">
        <v>0</v>
      </c>
      <c r="AD13">
        <v>7.1047000000000005E-4</v>
      </c>
      <c r="AE13">
        <v>1.016E-4</v>
      </c>
      <c r="AF13">
        <v>9.5589999999999998E-5</v>
      </c>
      <c r="AG13">
        <v>0</v>
      </c>
      <c r="AH13">
        <v>0</v>
      </c>
      <c r="AI13">
        <v>0</v>
      </c>
      <c r="AJ13">
        <v>20</v>
      </c>
      <c r="AK13">
        <v>0</v>
      </c>
      <c r="AL13" t="s">
        <v>667</v>
      </c>
    </row>
    <row r="14" spans="1:38" x14ac:dyDescent="0.25">
      <c r="A14" t="s">
        <v>120</v>
      </c>
      <c r="B14" t="s">
        <v>670</v>
      </c>
      <c r="C14" t="s">
        <v>478</v>
      </c>
      <c r="D14">
        <v>168</v>
      </c>
      <c r="E14">
        <v>54</v>
      </c>
      <c r="F14">
        <v>1.0000000000000001E-5</v>
      </c>
      <c r="G14">
        <v>0</v>
      </c>
      <c r="H14">
        <v>1500</v>
      </c>
      <c r="I14">
        <v>7000</v>
      </c>
      <c r="J14">
        <v>29783811.699999999</v>
      </c>
      <c r="M14">
        <v>29821714.800000001</v>
      </c>
      <c r="N14">
        <v>29814627.699999999</v>
      </c>
      <c r="O14">
        <v>29814817.899999999</v>
      </c>
      <c r="S14">
        <v>44.8</v>
      </c>
      <c r="T14">
        <v>0</v>
      </c>
      <c r="U14">
        <v>0</v>
      </c>
      <c r="V14">
        <v>1576</v>
      </c>
      <c r="W14">
        <v>7711.3</v>
      </c>
      <c r="X14">
        <v>7713.3</v>
      </c>
      <c r="Y14">
        <v>0</v>
      </c>
      <c r="Z14">
        <v>0</v>
      </c>
      <c r="AA14">
        <v>0</v>
      </c>
      <c r="AB14">
        <v>0</v>
      </c>
      <c r="AC14">
        <v>0</v>
      </c>
      <c r="AG14">
        <v>0</v>
      </c>
      <c r="AH14">
        <v>0</v>
      </c>
      <c r="AI14">
        <v>0</v>
      </c>
      <c r="AJ14">
        <v>20</v>
      </c>
      <c r="AK14">
        <v>0</v>
      </c>
      <c r="AL14" t="s">
        <v>667</v>
      </c>
    </row>
    <row r="15" spans="1:38" x14ac:dyDescent="0.25">
      <c r="A15" t="s">
        <v>120</v>
      </c>
      <c r="B15" t="s">
        <v>671</v>
      </c>
      <c r="C15" t="s">
        <v>669</v>
      </c>
      <c r="D15">
        <v>168</v>
      </c>
      <c r="E15">
        <v>182</v>
      </c>
      <c r="F15">
        <v>1.0000000000000001E-5</v>
      </c>
      <c r="G15">
        <v>0</v>
      </c>
      <c r="H15">
        <v>1500</v>
      </c>
      <c r="I15">
        <v>7000</v>
      </c>
      <c r="J15">
        <v>127883344.09999999</v>
      </c>
      <c r="M15">
        <v>128021855</v>
      </c>
      <c r="O15">
        <v>127960687.90000001</v>
      </c>
      <c r="S15">
        <v>183.6</v>
      </c>
      <c r="T15">
        <v>0</v>
      </c>
      <c r="U15">
        <v>0</v>
      </c>
      <c r="V15">
        <v>1790.6</v>
      </c>
      <c r="W15">
        <v>0</v>
      </c>
      <c r="X15">
        <v>7884.6</v>
      </c>
      <c r="Y15">
        <v>0</v>
      </c>
      <c r="Z15">
        <v>0</v>
      </c>
      <c r="AA15">
        <v>0</v>
      </c>
      <c r="AB15">
        <v>0</v>
      </c>
      <c r="AC15">
        <v>0</v>
      </c>
      <c r="AE15">
        <v>0</v>
      </c>
      <c r="AG15">
        <v>0</v>
      </c>
      <c r="AH15">
        <v>0</v>
      </c>
      <c r="AI15">
        <v>0</v>
      </c>
      <c r="AJ15">
        <v>20</v>
      </c>
      <c r="AK15">
        <v>0</v>
      </c>
      <c r="AL15" t="s">
        <v>667</v>
      </c>
    </row>
    <row r="16" spans="1:38" x14ac:dyDescent="0.25">
      <c r="A16" t="s">
        <v>120</v>
      </c>
      <c r="B16" t="s">
        <v>672</v>
      </c>
      <c r="C16" t="s">
        <v>664</v>
      </c>
      <c r="D16">
        <v>168</v>
      </c>
      <c r="E16">
        <v>167</v>
      </c>
      <c r="F16">
        <v>1.0000000000000001E-5</v>
      </c>
      <c r="G16">
        <v>0</v>
      </c>
      <c r="H16">
        <v>1500</v>
      </c>
      <c r="I16">
        <v>7000</v>
      </c>
      <c r="J16">
        <v>112840682.8</v>
      </c>
      <c r="K16">
        <v>112883872.5</v>
      </c>
      <c r="M16">
        <v>112903701.5</v>
      </c>
      <c r="N16">
        <v>112886259.5</v>
      </c>
      <c r="O16">
        <v>112886150.8</v>
      </c>
      <c r="S16">
        <v>161.80000000000001</v>
      </c>
      <c r="T16">
        <v>7625.3</v>
      </c>
      <c r="U16">
        <v>0</v>
      </c>
      <c r="V16">
        <v>1763.3</v>
      </c>
      <c r="W16">
        <v>7117.6</v>
      </c>
      <c r="X16">
        <v>7118.3</v>
      </c>
      <c r="Y16">
        <v>0</v>
      </c>
      <c r="Z16">
        <v>0</v>
      </c>
      <c r="AA16">
        <v>0</v>
      </c>
      <c r="AB16">
        <v>1.6584E-4</v>
      </c>
      <c r="AD16">
        <v>1</v>
      </c>
      <c r="AE16">
        <v>1.1368E-4</v>
      </c>
      <c r="AF16">
        <v>4.0277999999999999E-4</v>
      </c>
      <c r="AJ16">
        <v>20</v>
      </c>
      <c r="AK16">
        <v>0</v>
      </c>
      <c r="AL16" t="s">
        <v>673</v>
      </c>
    </row>
    <row r="17" spans="1:38" x14ac:dyDescent="0.25">
      <c r="A17" t="s">
        <v>120</v>
      </c>
      <c r="B17" t="s">
        <v>674</v>
      </c>
      <c r="C17" t="s">
        <v>664</v>
      </c>
      <c r="D17">
        <v>168</v>
      </c>
      <c r="E17">
        <v>167</v>
      </c>
      <c r="F17">
        <v>1.0000000000000001E-5</v>
      </c>
      <c r="G17">
        <v>0</v>
      </c>
      <c r="H17">
        <v>1500</v>
      </c>
      <c r="I17">
        <v>7000</v>
      </c>
      <c r="J17">
        <v>112840682.8</v>
      </c>
      <c r="M17">
        <v>112903701.5</v>
      </c>
      <c r="N17">
        <v>112886259.5</v>
      </c>
      <c r="O17">
        <v>112886150.8</v>
      </c>
      <c r="S17">
        <v>166</v>
      </c>
      <c r="T17">
        <v>0</v>
      </c>
      <c r="U17">
        <v>0</v>
      </c>
      <c r="V17">
        <v>1767.9</v>
      </c>
      <c r="W17">
        <v>7119.4</v>
      </c>
      <c r="X17">
        <v>7120.3</v>
      </c>
      <c r="Y17">
        <v>0</v>
      </c>
      <c r="Z17">
        <v>0</v>
      </c>
      <c r="AA17">
        <v>0</v>
      </c>
      <c r="AD17">
        <v>1</v>
      </c>
      <c r="AE17">
        <v>1.1368E-4</v>
      </c>
      <c r="AF17">
        <v>4.0277999999999999E-4</v>
      </c>
      <c r="AJ17">
        <v>20</v>
      </c>
      <c r="AK17">
        <v>0</v>
      </c>
      <c r="AL17" t="s">
        <v>673</v>
      </c>
    </row>
    <row r="18" spans="1:38" x14ac:dyDescent="0.25">
      <c r="A18" t="s">
        <v>120</v>
      </c>
      <c r="B18" t="s">
        <v>675</v>
      </c>
      <c r="C18" t="s">
        <v>664</v>
      </c>
      <c r="D18">
        <v>168</v>
      </c>
      <c r="E18">
        <v>167</v>
      </c>
      <c r="F18">
        <v>1.0000000000000001E-5</v>
      </c>
      <c r="G18">
        <v>0</v>
      </c>
      <c r="H18">
        <v>1500</v>
      </c>
      <c r="I18">
        <v>7000</v>
      </c>
      <c r="J18">
        <v>112840682.8</v>
      </c>
      <c r="M18">
        <v>112903701.5</v>
      </c>
      <c r="N18">
        <v>112886259.5</v>
      </c>
      <c r="O18">
        <v>112886150.8</v>
      </c>
      <c r="S18">
        <v>165.7</v>
      </c>
      <c r="T18">
        <v>0</v>
      </c>
      <c r="U18">
        <v>0</v>
      </c>
      <c r="V18">
        <v>1767.5</v>
      </c>
      <c r="W18">
        <v>7117.6</v>
      </c>
      <c r="X18">
        <v>7119.1</v>
      </c>
      <c r="Y18">
        <v>0</v>
      </c>
      <c r="Z18">
        <v>0</v>
      </c>
      <c r="AA18">
        <v>0</v>
      </c>
      <c r="AD18">
        <v>1</v>
      </c>
      <c r="AE18">
        <v>1.1368E-4</v>
      </c>
      <c r="AF18">
        <v>4.0277999999999999E-4</v>
      </c>
      <c r="AJ18">
        <v>20</v>
      </c>
      <c r="AK18">
        <v>0</v>
      </c>
      <c r="AL18" t="s">
        <v>673</v>
      </c>
    </row>
    <row r="19" spans="1:38" x14ac:dyDescent="0.25">
      <c r="A19" t="s">
        <v>120</v>
      </c>
      <c r="B19" t="s">
        <v>676</v>
      </c>
      <c r="C19" t="s">
        <v>677</v>
      </c>
      <c r="D19">
        <v>168</v>
      </c>
      <c r="E19">
        <v>172</v>
      </c>
      <c r="F19">
        <v>1.0000000000000001E-5</v>
      </c>
      <c r="G19">
        <v>0</v>
      </c>
      <c r="H19">
        <v>1500</v>
      </c>
      <c r="I19">
        <v>7000</v>
      </c>
      <c r="J19">
        <v>126732761.5</v>
      </c>
      <c r="M19">
        <v>126813715.09999999</v>
      </c>
      <c r="N19">
        <v>126798528</v>
      </c>
      <c r="O19">
        <v>126798528</v>
      </c>
      <c r="S19">
        <v>174.7</v>
      </c>
      <c r="T19">
        <v>0</v>
      </c>
      <c r="U19">
        <v>0</v>
      </c>
      <c r="V19">
        <v>1782.1</v>
      </c>
      <c r="W19">
        <v>7126.2</v>
      </c>
      <c r="X19">
        <v>7126.3</v>
      </c>
      <c r="Y19">
        <v>0</v>
      </c>
      <c r="Z19">
        <v>0</v>
      </c>
      <c r="AA19">
        <v>0</v>
      </c>
      <c r="AD19">
        <v>1</v>
      </c>
      <c r="AE19">
        <v>2.8703000000000002E-4</v>
      </c>
      <c r="AF19">
        <v>1.2192E-4</v>
      </c>
      <c r="AJ19">
        <v>10</v>
      </c>
      <c r="AK19">
        <v>0</v>
      </c>
      <c r="AL19" t="s">
        <v>673</v>
      </c>
    </row>
    <row r="20" spans="1:38" x14ac:dyDescent="0.25">
      <c r="A20" t="s">
        <v>120</v>
      </c>
      <c r="B20" t="s">
        <v>678</v>
      </c>
      <c r="C20" t="s">
        <v>677</v>
      </c>
      <c r="D20">
        <v>168</v>
      </c>
      <c r="E20">
        <v>172</v>
      </c>
      <c r="F20">
        <v>1.0000000000000001E-5</v>
      </c>
      <c r="G20">
        <v>1</v>
      </c>
      <c r="H20">
        <v>164.01774717915399</v>
      </c>
      <c r="I20">
        <v>7000</v>
      </c>
      <c r="J20">
        <v>126732761.5</v>
      </c>
      <c r="M20">
        <v>126813715.09999999</v>
      </c>
      <c r="Q20">
        <v>126795873.8</v>
      </c>
      <c r="S20">
        <v>170.4</v>
      </c>
      <c r="T20">
        <v>0</v>
      </c>
      <c r="U20">
        <v>0</v>
      </c>
      <c r="V20">
        <v>1774</v>
      </c>
      <c r="W20">
        <v>0</v>
      </c>
      <c r="X20">
        <v>0</v>
      </c>
      <c r="Y20">
        <v>0</v>
      </c>
      <c r="Z20">
        <v>6108.9</v>
      </c>
      <c r="AA20">
        <v>0</v>
      </c>
      <c r="AD20">
        <v>6.3836999999999997E-4</v>
      </c>
      <c r="AJ20">
        <v>20</v>
      </c>
      <c r="AK20">
        <v>0</v>
      </c>
      <c r="AL20" t="s">
        <v>679</v>
      </c>
    </row>
    <row r="21" spans="1:38" x14ac:dyDescent="0.25">
      <c r="A21" t="s">
        <v>120</v>
      </c>
      <c r="B21" t="s">
        <v>680</v>
      </c>
      <c r="C21" t="s">
        <v>677</v>
      </c>
      <c r="D21">
        <v>168</v>
      </c>
      <c r="E21">
        <v>172</v>
      </c>
      <c r="F21">
        <v>1.0000000000000001E-5</v>
      </c>
      <c r="G21">
        <v>1</v>
      </c>
      <c r="H21">
        <v>164.02959878983</v>
      </c>
      <c r="I21">
        <v>7000</v>
      </c>
      <c r="J21">
        <v>126732761.5</v>
      </c>
      <c r="M21">
        <v>126813715.09999999</v>
      </c>
      <c r="Q21">
        <v>126795873.8</v>
      </c>
      <c r="S21">
        <v>169.7</v>
      </c>
      <c r="T21">
        <v>0</v>
      </c>
      <c r="U21">
        <v>0</v>
      </c>
      <c r="V21">
        <v>1773.8</v>
      </c>
      <c r="W21">
        <v>0</v>
      </c>
      <c r="X21">
        <v>0</v>
      </c>
      <c r="Y21">
        <v>0</v>
      </c>
      <c r="Z21">
        <v>6107.5</v>
      </c>
      <c r="AA21">
        <v>0</v>
      </c>
      <c r="AD21">
        <v>6.3836999999999997E-4</v>
      </c>
      <c r="AJ21">
        <v>20</v>
      </c>
      <c r="AK21">
        <v>0</v>
      </c>
      <c r="AL21" t="s">
        <v>679</v>
      </c>
    </row>
    <row r="22" spans="1:38" x14ac:dyDescent="0.25">
      <c r="A22" t="s">
        <v>120</v>
      </c>
      <c r="B22" t="s">
        <v>681</v>
      </c>
      <c r="C22" t="s">
        <v>664</v>
      </c>
      <c r="D22">
        <v>168</v>
      </c>
      <c r="E22">
        <v>167</v>
      </c>
      <c r="F22">
        <v>1.0000000000000001E-5</v>
      </c>
      <c r="G22">
        <v>1</v>
      </c>
      <c r="H22">
        <v>164.401969079048</v>
      </c>
      <c r="I22">
        <v>7000</v>
      </c>
      <c r="J22">
        <v>112840682.8</v>
      </c>
      <c r="M22">
        <v>112903701.5</v>
      </c>
      <c r="Q22">
        <v>112894127.3</v>
      </c>
      <c r="S22">
        <v>163.9</v>
      </c>
      <c r="T22">
        <v>0</v>
      </c>
      <c r="U22">
        <v>0</v>
      </c>
      <c r="V22">
        <v>1764.5</v>
      </c>
      <c r="W22">
        <v>0</v>
      </c>
      <c r="X22">
        <v>0</v>
      </c>
      <c r="Y22">
        <v>0</v>
      </c>
      <c r="Z22">
        <v>5861.8</v>
      </c>
      <c r="AA22">
        <v>0</v>
      </c>
      <c r="AD22">
        <v>5.5816000000000004E-4</v>
      </c>
      <c r="AJ22">
        <v>20</v>
      </c>
      <c r="AK22">
        <v>0</v>
      </c>
      <c r="AL22" t="s">
        <v>679</v>
      </c>
    </row>
    <row r="23" spans="1:38" x14ac:dyDescent="0.25">
      <c r="A23" t="s">
        <v>120</v>
      </c>
      <c r="B23" t="s">
        <v>682</v>
      </c>
      <c r="C23" t="s">
        <v>662</v>
      </c>
      <c r="D23">
        <v>168</v>
      </c>
      <c r="E23">
        <v>165</v>
      </c>
      <c r="F23">
        <v>1.0000000000000001E-5</v>
      </c>
      <c r="G23">
        <v>1</v>
      </c>
      <c r="H23">
        <v>163.62674489328899</v>
      </c>
      <c r="I23">
        <v>7000</v>
      </c>
      <c r="J23">
        <v>130837704.59999999</v>
      </c>
      <c r="M23">
        <v>130936027</v>
      </c>
      <c r="Q23">
        <v>130918745.59999999</v>
      </c>
      <c r="S23">
        <v>174.3</v>
      </c>
      <c r="T23">
        <v>0</v>
      </c>
      <c r="U23">
        <v>0</v>
      </c>
      <c r="V23">
        <v>1773.2</v>
      </c>
      <c r="W23">
        <v>0</v>
      </c>
      <c r="X23">
        <v>0</v>
      </c>
      <c r="Y23">
        <v>0</v>
      </c>
      <c r="Z23">
        <v>6097.5</v>
      </c>
      <c r="AA23">
        <v>0</v>
      </c>
      <c r="AD23">
        <v>7.5091999999999997E-4</v>
      </c>
      <c r="AH23">
        <v>1.7620000000000001E-5</v>
      </c>
      <c r="AJ23">
        <v>20</v>
      </c>
      <c r="AK23">
        <v>0</v>
      </c>
      <c r="AL23" t="s">
        <v>679</v>
      </c>
    </row>
    <row r="24" spans="1:38" x14ac:dyDescent="0.25">
      <c r="A24" t="s">
        <v>120</v>
      </c>
      <c r="B24" t="s">
        <v>683</v>
      </c>
      <c r="C24" t="s">
        <v>660</v>
      </c>
      <c r="D24">
        <v>168</v>
      </c>
      <c r="E24">
        <v>156</v>
      </c>
      <c r="F24">
        <v>1.0000000000000001E-5</v>
      </c>
      <c r="G24">
        <v>1</v>
      </c>
      <c r="H24">
        <v>165.27972869719201</v>
      </c>
      <c r="I24">
        <v>7000</v>
      </c>
      <c r="J24">
        <v>109770436.8</v>
      </c>
      <c r="M24">
        <v>109837973.5</v>
      </c>
      <c r="Q24">
        <v>109831546.8</v>
      </c>
      <c r="S24">
        <v>146.30000000000001</v>
      </c>
      <c r="T24">
        <v>0</v>
      </c>
      <c r="U24">
        <v>0</v>
      </c>
      <c r="V24">
        <v>1740.8</v>
      </c>
      <c r="W24">
        <v>0</v>
      </c>
      <c r="X24">
        <v>0</v>
      </c>
      <c r="Y24">
        <v>0</v>
      </c>
      <c r="Z24">
        <v>5759.1</v>
      </c>
      <c r="AA24">
        <v>0</v>
      </c>
      <c r="AD24">
        <v>6.1488000000000005E-4</v>
      </c>
      <c r="AJ24">
        <v>20</v>
      </c>
      <c r="AK24">
        <v>0</v>
      </c>
      <c r="AL24" t="s">
        <v>679</v>
      </c>
    </row>
    <row r="25" spans="1:38" x14ac:dyDescent="0.25">
      <c r="A25" t="s">
        <v>120</v>
      </c>
      <c r="B25" t="s">
        <v>684</v>
      </c>
      <c r="C25" t="s">
        <v>478</v>
      </c>
      <c r="D25">
        <v>168</v>
      </c>
      <c r="E25">
        <v>54</v>
      </c>
      <c r="F25">
        <v>1.0000000000000001E-5</v>
      </c>
      <c r="G25">
        <v>1</v>
      </c>
      <c r="H25">
        <v>185.44904891375799</v>
      </c>
      <c r="I25">
        <v>7000</v>
      </c>
      <c r="J25">
        <v>29783811.699999999</v>
      </c>
      <c r="M25">
        <v>29821766.600000001</v>
      </c>
      <c r="Q25">
        <v>29818350.199999999</v>
      </c>
      <c r="S25">
        <v>45.2</v>
      </c>
      <c r="T25">
        <v>0</v>
      </c>
      <c r="U25">
        <v>0</v>
      </c>
      <c r="V25">
        <v>1577.3</v>
      </c>
      <c r="W25">
        <v>0</v>
      </c>
      <c r="X25">
        <v>0</v>
      </c>
      <c r="Y25">
        <v>0</v>
      </c>
      <c r="Z25">
        <v>3196.9</v>
      </c>
      <c r="AA25">
        <v>0</v>
      </c>
      <c r="AD25">
        <v>1.2727299999999999E-3</v>
      </c>
      <c r="AJ25">
        <v>20</v>
      </c>
      <c r="AK25">
        <v>0</v>
      </c>
      <c r="AL25" t="s">
        <v>679</v>
      </c>
    </row>
    <row r="26" spans="1:38" x14ac:dyDescent="0.25">
      <c r="A26" t="s">
        <v>120</v>
      </c>
      <c r="B26" t="s">
        <v>685</v>
      </c>
      <c r="C26" t="s">
        <v>480</v>
      </c>
      <c r="D26">
        <v>168</v>
      </c>
      <c r="E26">
        <v>132</v>
      </c>
      <c r="F26">
        <v>1.0000000000000001E-5</v>
      </c>
      <c r="G26">
        <v>1</v>
      </c>
      <c r="H26">
        <v>172.86494198640099</v>
      </c>
      <c r="I26">
        <v>7000</v>
      </c>
      <c r="J26">
        <v>102725895.3</v>
      </c>
      <c r="M26">
        <v>102806811.2</v>
      </c>
      <c r="Q26">
        <v>102800060.5</v>
      </c>
      <c r="S26">
        <v>124.7</v>
      </c>
      <c r="T26">
        <v>0</v>
      </c>
      <c r="U26">
        <v>0</v>
      </c>
      <c r="V26">
        <v>1706</v>
      </c>
      <c r="W26">
        <v>0</v>
      </c>
      <c r="X26">
        <v>0</v>
      </c>
      <c r="Y26">
        <v>0</v>
      </c>
      <c r="Z26">
        <v>4907.3</v>
      </c>
      <c r="AA26">
        <v>0</v>
      </c>
      <c r="AD26">
        <v>7.8706999999999996E-4</v>
      </c>
      <c r="AH26">
        <v>7.2145E-4</v>
      </c>
      <c r="AJ26">
        <v>20</v>
      </c>
      <c r="AK26">
        <v>0</v>
      </c>
      <c r="AL26" t="s">
        <v>679</v>
      </c>
    </row>
    <row r="27" spans="1:38" x14ac:dyDescent="0.25">
      <c r="A27" t="s">
        <v>120</v>
      </c>
      <c r="B27" t="s">
        <v>686</v>
      </c>
      <c r="C27" t="s">
        <v>658</v>
      </c>
      <c r="D27">
        <v>168</v>
      </c>
      <c r="E27">
        <v>156</v>
      </c>
      <c r="F27">
        <v>1.0000000000000001E-5</v>
      </c>
      <c r="G27">
        <v>1</v>
      </c>
      <c r="H27">
        <v>165.22919203389</v>
      </c>
      <c r="I27">
        <v>7000</v>
      </c>
      <c r="J27">
        <v>111938139.09999999</v>
      </c>
      <c r="M27">
        <v>112000864.3</v>
      </c>
      <c r="Q27">
        <v>111996805.7</v>
      </c>
      <c r="S27">
        <v>153.1</v>
      </c>
      <c r="T27">
        <v>0</v>
      </c>
      <c r="U27">
        <v>0</v>
      </c>
      <c r="V27">
        <v>1748.2</v>
      </c>
      <c r="W27">
        <v>0</v>
      </c>
      <c r="X27">
        <v>0</v>
      </c>
      <c r="Y27">
        <v>0</v>
      </c>
      <c r="Z27">
        <v>5947</v>
      </c>
      <c r="AA27">
        <v>0</v>
      </c>
      <c r="AD27">
        <v>5.6004000000000004E-4</v>
      </c>
      <c r="AJ27">
        <v>20</v>
      </c>
      <c r="AK27">
        <v>0</v>
      </c>
      <c r="AL27" t="s">
        <v>679</v>
      </c>
    </row>
    <row r="28" spans="1:38" x14ac:dyDescent="0.25">
      <c r="A28" t="s">
        <v>120</v>
      </c>
      <c r="B28" t="s">
        <v>687</v>
      </c>
      <c r="C28" t="s">
        <v>261</v>
      </c>
      <c r="D28">
        <v>120</v>
      </c>
      <c r="E28">
        <v>610</v>
      </c>
      <c r="F28">
        <v>1.0000000000000001E-5</v>
      </c>
      <c r="G28">
        <v>1</v>
      </c>
      <c r="H28">
        <v>175.07236185669899</v>
      </c>
      <c r="I28">
        <v>7000</v>
      </c>
      <c r="J28">
        <v>22265218.5</v>
      </c>
      <c r="M28">
        <v>22271598.199999999</v>
      </c>
      <c r="Q28">
        <v>22271598.199999999</v>
      </c>
      <c r="S28">
        <v>563.4</v>
      </c>
      <c r="T28">
        <v>0</v>
      </c>
      <c r="U28">
        <v>0</v>
      </c>
      <c r="V28">
        <v>1161.0999999999999</v>
      </c>
      <c r="W28">
        <v>0</v>
      </c>
      <c r="X28">
        <v>0</v>
      </c>
      <c r="Y28">
        <v>0</v>
      </c>
      <c r="Z28">
        <v>7135.6</v>
      </c>
      <c r="AA28">
        <v>0</v>
      </c>
      <c r="AD28">
        <v>2.8645E-4</v>
      </c>
      <c r="AJ28">
        <v>20</v>
      </c>
      <c r="AK28">
        <v>0</v>
      </c>
      <c r="AL28" t="s">
        <v>679</v>
      </c>
    </row>
    <row r="29" spans="1:38" x14ac:dyDescent="0.25">
      <c r="A29" t="s">
        <v>120</v>
      </c>
      <c r="B29" t="s">
        <v>688</v>
      </c>
      <c r="C29" t="s">
        <v>669</v>
      </c>
      <c r="D29">
        <v>168</v>
      </c>
      <c r="E29">
        <v>182</v>
      </c>
      <c r="F29">
        <v>1.0000000000000001E-5</v>
      </c>
      <c r="G29">
        <v>1</v>
      </c>
      <c r="H29">
        <v>162.70684853676801</v>
      </c>
      <c r="I29">
        <v>7000</v>
      </c>
      <c r="J29">
        <v>127883344.09999999</v>
      </c>
      <c r="M29">
        <v>128021855</v>
      </c>
      <c r="Q29">
        <v>127965224.2</v>
      </c>
      <c r="S29">
        <v>182.5</v>
      </c>
      <c r="T29">
        <v>0</v>
      </c>
      <c r="U29">
        <v>0</v>
      </c>
      <c r="V29">
        <v>1792.3</v>
      </c>
      <c r="W29">
        <v>0</v>
      </c>
      <c r="X29">
        <v>0</v>
      </c>
      <c r="Y29">
        <v>0</v>
      </c>
      <c r="Z29">
        <v>7122.1</v>
      </c>
      <c r="AA29">
        <v>0</v>
      </c>
      <c r="AD29">
        <v>1.08193E-3</v>
      </c>
      <c r="AH29">
        <v>6.9800000000000001E-6</v>
      </c>
      <c r="AJ29">
        <v>20</v>
      </c>
      <c r="AK29">
        <v>0</v>
      </c>
      <c r="AL29" t="s">
        <v>679</v>
      </c>
    </row>
    <row r="30" spans="1:38" x14ac:dyDescent="0.25">
      <c r="A30" t="s">
        <v>120</v>
      </c>
      <c r="B30" t="s">
        <v>689</v>
      </c>
      <c r="C30" t="s">
        <v>690</v>
      </c>
      <c r="D30">
        <v>168</v>
      </c>
      <c r="E30">
        <v>182</v>
      </c>
      <c r="F30">
        <v>1.0000000000000001E-5</v>
      </c>
      <c r="G30">
        <v>1</v>
      </c>
      <c r="H30">
        <v>157.60720976442099</v>
      </c>
      <c r="I30">
        <v>7000</v>
      </c>
      <c r="J30">
        <v>127357649.2</v>
      </c>
      <c r="M30">
        <v>127414551.09999999</v>
      </c>
      <c r="Q30">
        <v>127409818.8</v>
      </c>
      <c r="S30">
        <v>186.6</v>
      </c>
      <c r="T30">
        <v>0</v>
      </c>
      <c r="U30">
        <v>0</v>
      </c>
      <c r="V30">
        <v>1797.1</v>
      </c>
      <c r="W30">
        <v>0</v>
      </c>
      <c r="X30">
        <v>0</v>
      </c>
      <c r="Y30">
        <v>0</v>
      </c>
      <c r="Z30">
        <v>6609.7</v>
      </c>
      <c r="AA30">
        <v>0</v>
      </c>
      <c r="AD30">
        <v>4.4659000000000002E-4</v>
      </c>
      <c r="AH30">
        <v>6.37E-6</v>
      </c>
      <c r="AJ30">
        <v>20</v>
      </c>
      <c r="AK30">
        <v>0</v>
      </c>
      <c r="AL30" t="s">
        <v>679</v>
      </c>
    </row>
    <row r="31" spans="1:38" x14ac:dyDescent="0.25">
      <c r="A31" t="s">
        <v>120</v>
      </c>
      <c r="B31" t="s">
        <v>691</v>
      </c>
      <c r="C31" t="s">
        <v>692</v>
      </c>
      <c r="D31">
        <v>168</v>
      </c>
      <c r="E31">
        <v>183</v>
      </c>
      <c r="F31">
        <v>1.0000000000000001E-5</v>
      </c>
      <c r="G31">
        <v>1</v>
      </c>
      <c r="H31">
        <v>158.01397430896699</v>
      </c>
      <c r="I31">
        <v>7000</v>
      </c>
      <c r="J31">
        <v>130631582.90000001</v>
      </c>
      <c r="M31">
        <v>130698780.5</v>
      </c>
      <c r="Q31">
        <v>130694031</v>
      </c>
      <c r="S31">
        <v>182.2</v>
      </c>
      <c r="T31">
        <v>0</v>
      </c>
      <c r="U31">
        <v>0</v>
      </c>
      <c r="V31">
        <v>1793.1</v>
      </c>
      <c r="W31">
        <v>0</v>
      </c>
      <c r="X31">
        <v>0</v>
      </c>
      <c r="Y31">
        <v>0</v>
      </c>
      <c r="Z31">
        <v>6350.7</v>
      </c>
      <c r="AA31">
        <v>0</v>
      </c>
      <c r="AD31">
        <v>5.1413999999999995E-4</v>
      </c>
      <c r="AJ31">
        <v>20</v>
      </c>
      <c r="AK31">
        <v>0</v>
      </c>
      <c r="AL31" t="s">
        <v>679</v>
      </c>
    </row>
    <row r="32" spans="1:38" x14ac:dyDescent="0.25">
      <c r="A32" t="s">
        <v>120</v>
      </c>
      <c r="B32" t="s">
        <v>693</v>
      </c>
      <c r="C32" t="s">
        <v>669</v>
      </c>
      <c r="D32">
        <v>168</v>
      </c>
      <c r="E32">
        <v>182</v>
      </c>
      <c r="F32">
        <v>1.0000000000000001E-5</v>
      </c>
      <c r="G32">
        <v>1</v>
      </c>
      <c r="H32">
        <v>162.67385518935399</v>
      </c>
      <c r="I32">
        <v>7000</v>
      </c>
      <c r="J32">
        <v>127883344.09999999</v>
      </c>
      <c r="M32">
        <v>128021855</v>
      </c>
      <c r="Q32">
        <v>127965627.3</v>
      </c>
      <c r="S32">
        <v>182.6</v>
      </c>
      <c r="T32">
        <v>0</v>
      </c>
      <c r="U32">
        <v>0</v>
      </c>
      <c r="V32">
        <v>1792.4</v>
      </c>
      <c r="W32">
        <v>0</v>
      </c>
      <c r="X32">
        <v>0</v>
      </c>
      <c r="Y32">
        <v>0</v>
      </c>
      <c r="Z32">
        <v>7065.8</v>
      </c>
      <c r="AA32">
        <v>0</v>
      </c>
      <c r="AD32">
        <v>1.08193E-3</v>
      </c>
      <c r="AH32">
        <v>6.9800000000000001E-6</v>
      </c>
      <c r="AJ32">
        <v>20</v>
      </c>
      <c r="AK32">
        <v>0</v>
      </c>
      <c r="AL32" t="s">
        <v>679</v>
      </c>
    </row>
    <row r="33" spans="1:38" x14ac:dyDescent="0.25">
      <c r="A33" t="s">
        <v>120</v>
      </c>
      <c r="B33" t="s">
        <v>694</v>
      </c>
      <c r="C33" t="s">
        <v>690</v>
      </c>
      <c r="D33">
        <v>168</v>
      </c>
      <c r="E33">
        <v>182</v>
      </c>
      <c r="F33">
        <v>1.0000000000000001E-5</v>
      </c>
      <c r="G33">
        <v>1</v>
      </c>
      <c r="H33">
        <v>6.1465640515089</v>
      </c>
      <c r="I33">
        <v>7000</v>
      </c>
      <c r="J33">
        <v>127357649.2</v>
      </c>
      <c r="M33">
        <v>127414551.09999999</v>
      </c>
      <c r="Q33">
        <v>127409818.8</v>
      </c>
      <c r="S33">
        <v>188.6</v>
      </c>
      <c r="T33">
        <v>0</v>
      </c>
      <c r="U33">
        <v>0</v>
      </c>
      <c r="V33">
        <v>1799.6</v>
      </c>
      <c r="W33">
        <v>0</v>
      </c>
      <c r="X33">
        <v>0</v>
      </c>
      <c r="Y33">
        <v>0</v>
      </c>
      <c r="Z33">
        <v>7070.5</v>
      </c>
      <c r="AA33">
        <v>0</v>
      </c>
      <c r="AD33">
        <v>4.4659000000000002E-4</v>
      </c>
      <c r="AJ33">
        <v>20</v>
      </c>
      <c r="AK33">
        <v>0</v>
      </c>
      <c r="AL33" t="s">
        <v>679</v>
      </c>
    </row>
    <row r="34" spans="1:38" x14ac:dyDescent="0.25">
      <c r="A34" t="s">
        <v>120</v>
      </c>
      <c r="B34" t="s">
        <v>695</v>
      </c>
      <c r="C34" t="s">
        <v>669</v>
      </c>
      <c r="D34">
        <v>168</v>
      </c>
      <c r="E34">
        <v>182</v>
      </c>
      <c r="F34">
        <v>1.0000000000000001E-5</v>
      </c>
      <c r="G34">
        <v>1</v>
      </c>
      <c r="H34">
        <v>9.4173528254032099</v>
      </c>
      <c r="I34">
        <v>7000</v>
      </c>
      <c r="J34">
        <v>127883344.09999999</v>
      </c>
      <c r="M34">
        <v>128021855</v>
      </c>
      <c r="Q34">
        <v>127966883</v>
      </c>
      <c r="S34">
        <v>184.2</v>
      </c>
      <c r="T34">
        <v>0</v>
      </c>
      <c r="U34">
        <v>0</v>
      </c>
      <c r="V34">
        <v>1795.5</v>
      </c>
      <c r="W34">
        <v>0</v>
      </c>
      <c r="X34">
        <v>0</v>
      </c>
      <c r="Y34">
        <v>0</v>
      </c>
      <c r="Z34">
        <v>7086.9</v>
      </c>
      <c r="AA34">
        <v>0</v>
      </c>
      <c r="AD34">
        <v>1.08193E-3</v>
      </c>
      <c r="AJ34">
        <v>20</v>
      </c>
      <c r="AK34">
        <v>0</v>
      </c>
      <c r="AL34" t="s">
        <v>679</v>
      </c>
    </row>
    <row r="35" spans="1:38" x14ac:dyDescent="0.25">
      <c r="A35" t="s">
        <v>120</v>
      </c>
      <c r="B35" t="s">
        <v>696</v>
      </c>
      <c r="C35" t="s">
        <v>480</v>
      </c>
      <c r="D35">
        <v>168</v>
      </c>
      <c r="E35">
        <v>132</v>
      </c>
      <c r="F35">
        <v>1.0000000000000001E-5</v>
      </c>
      <c r="G35">
        <v>1</v>
      </c>
      <c r="H35">
        <v>61.114550240834497</v>
      </c>
      <c r="I35">
        <v>7000</v>
      </c>
      <c r="J35">
        <v>102725895.3</v>
      </c>
      <c r="M35">
        <v>102806811.2</v>
      </c>
      <c r="N35">
        <v>102800274.5</v>
      </c>
      <c r="O35">
        <v>102804799.7</v>
      </c>
      <c r="Q35">
        <v>102798672.2</v>
      </c>
      <c r="R35">
        <v>102804775.3</v>
      </c>
      <c r="S35">
        <v>122.8</v>
      </c>
      <c r="T35">
        <v>0</v>
      </c>
      <c r="U35">
        <v>0</v>
      </c>
      <c r="V35">
        <v>1704.2</v>
      </c>
      <c r="W35">
        <v>7093.9</v>
      </c>
      <c r="X35">
        <v>7095.7</v>
      </c>
      <c r="Y35">
        <v>0</v>
      </c>
      <c r="Z35">
        <v>7093.5</v>
      </c>
      <c r="AA35">
        <v>7053.2</v>
      </c>
      <c r="AD35">
        <v>7.8706999999999996E-4</v>
      </c>
      <c r="AE35">
        <v>1.4729000000000001E-4</v>
      </c>
      <c r="AF35">
        <v>3.6026999999999999E-4</v>
      </c>
      <c r="AH35">
        <v>0</v>
      </c>
      <c r="AI35">
        <v>8.4800000000000001E-6</v>
      </c>
      <c r="AJ35">
        <v>2</v>
      </c>
      <c r="AK35">
        <v>0</v>
      </c>
      <c r="AL35" t="s">
        <v>697</v>
      </c>
    </row>
    <row r="36" spans="1:38" x14ac:dyDescent="0.25">
      <c r="A36" t="s">
        <v>120</v>
      </c>
      <c r="B36" t="s">
        <v>698</v>
      </c>
      <c r="C36" t="s">
        <v>660</v>
      </c>
      <c r="D36">
        <v>168</v>
      </c>
      <c r="E36">
        <v>156</v>
      </c>
      <c r="F36">
        <v>1.0000000000000001E-5</v>
      </c>
      <c r="G36">
        <v>1</v>
      </c>
      <c r="H36">
        <v>31.489150654885002</v>
      </c>
      <c r="I36">
        <v>7000</v>
      </c>
      <c r="J36">
        <v>109770436.8</v>
      </c>
      <c r="M36">
        <v>109837973.5</v>
      </c>
      <c r="O36">
        <v>109825270.5</v>
      </c>
      <c r="Q36">
        <v>109831066.5</v>
      </c>
      <c r="R36">
        <v>109837973.5</v>
      </c>
      <c r="S36">
        <v>147</v>
      </c>
      <c r="T36">
        <v>0</v>
      </c>
      <c r="U36">
        <v>0</v>
      </c>
      <c r="V36">
        <v>1741.6</v>
      </c>
      <c r="W36">
        <v>0</v>
      </c>
      <c r="X36">
        <v>7110.3</v>
      </c>
      <c r="Y36">
        <v>0</v>
      </c>
      <c r="Z36">
        <v>7077.5</v>
      </c>
      <c r="AA36">
        <v>9742.2999999999993</v>
      </c>
      <c r="AD36">
        <v>6.1488000000000005E-4</v>
      </c>
      <c r="AF36">
        <v>1.044E-4</v>
      </c>
      <c r="AH36">
        <v>5.5203000000000001E-4</v>
      </c>
      <c r="AJ36">
        <v>10</v>
      </c>
      <c r="AK36">
        <v>0</v>
      </c>
      <c r="AL36" t="s">
        <v>699</v>
      </c>
    </row>
    <row r="37" spans="1:38" x14ac:dyDescent="0.25">
      <c r="A37" t="s">
        <v>120</v>
      </c>
      <c r="B37" t="s">
        <v>700</v>
      </c>
      <c r="C37" t="s">
        <v>660</v>
      </c>
      <c r="D37">
        <v>168</v>
      </c>
      <c r="E37">
        <v>156</v>
      </c>
      <c r="F37">
        <v>1.0000000000000001E-5</v>
      </c>
      <c r="G37">
        <v>0</v>
      </c>
      <c r="H37">
        <v>1500</v>
      </c>
      <c r="I37">
        <v>7000</v>
      </c>
      <c r="J37">
        <v>109770436.8</v>
      </c>
      <c r="M37">
        <v>109837973.5</v>
      </c>
      <c r="S37">
        <v>147.30000000000001</v>
      </c>
      <c r="T37">
        <v>0</v>
      </c>
      <c r="U37">
        <v>0</v>
      </c>
      <c r="V37">
        <v>1743.3</v>
      </c>
      <c r="W37">
        <v>0</v>
      </c>
      <c r="X37">
        <v>0</v>
      </c>
      <c r="Y37">
        <v>0</v>
      </c>
      <c r="Z37">
        <v>0</v>
      </c>
      <c r="AA37">
        <v>1880</v>
      </c>
      <c r="AD37">
        <v>6.1488000000000005E-4</v>
      </c>
      <c r="AJ37">
        <v>20</v>
      </c>
      <c r="AK37">
        <v>0</v>
      </c>
      <c r="AL37" t="s">
        <v>701</v>
      </c>
    </row>
    <row r="38" spans="1:38" x14ac:dyDescent="0.25">
      <c r="A38" t="s">
        <v>120</v>
      </c>
      <c r="B38" t="s">
        <v>702</v>
      </c>
      <c r="C38" t="s">
        <v>660</v>
      </c>
      <c r="D38">
        <v>168</v>
      </c>
      <c r="E38">
        <v>156</v>
      </c>
      <c r="F38">
        <v>1.0000000000000001E-5</v>
      </c>
      <c r="G38">
        <v>0</v>
      </c>
      <c r="H38">
        <v>1500</v>
      </c>
      <c r="I38">
        <v>7000</v>
      </c>
      <c r="J38">
        <v>109770436.8</v>
      </c>
      <c r="M38">
        <v>109837973.5</v>
      </c>
      <c r="S38">
        <v>147.30000000000001</v>
      </c>
      <c r="T38">
        <v>0</v>
      </c>
      <c r="U38">
        <v>0</v>
      </c>
      <c r="V38">
        <v>1743.3</v>
      </c>
      <c r="W38">
        <v>0</v>
      </c>
      <c r="X38">
        <v>0</v>
      </c>
      <c r="Y38">
        <v>0</v>
      </c>
      <c r="Z38">
        <v>0</v>
      </c>
      <c r="AA38">
        <v>1876.7</v>
      </c>
      <c r="AD38">
        <v>6.1488000000000005E-4</v>
      </c>
      <c r="AJ38">
        <v>20</v>
      </c>
      <c r="AK38">
        <v>0</v>
      </c>
      <c r="AL38" t="s">
        <v>701</v>
      </c>
    </row>
    <row r="39" spans="1:38" x14ac:dyDescent="0.25">
      <c r="A39" t="s">
        <v>120</v>
      </c>
      <c r="B39" t="s">
        <v>703</v>
      </c>
      <c r="C39" t="s">
        <v>478</v>
      </c>
      <c r="D39">
        <v>168</v>
      </c>
      <c r="E39">
        <v>54</v>
      </c>
      <c r="F39">
        <v>1.0000000000000001E-5</v>
      </c>
      <c r="G39">
        <v>1</v>
      </c>
      <c r="H39">
        <v>36.818466219408698</v>
      </c>
      <c r="I39">
        <v>7000</v>
      </c>
      <c r="J39">
        <v>29783811.699999999</v>
      </c>
      <c r="M39">
        <v>29821766.600000001</v>
      </c>
      <c r="N39">
        <v>29816891.800000001</v>
      </c>
      <c r="O39">
        <v>29816550.899999999</v>
      </c>
      <c r="Q39">
        <v>29818280</v>
      </c>
      <c r="S39">
        <v>44.5</v>
      </c>
      <c r="T39">
        <v>0</v>
      </c>
      <c r="U39">
        <v>0</v>
      </c>
      <c r="V39">
        <v>1577</v>
      </c>
      <c r="W39">
        <v>7039.8</v>
      </c>
      <c r="X39">
        <v>7038.5</v>
      </c>
      <c r="Y39">
        <v>0</v>
      </c>
      <c r="Z39">
        <v>7025.2</v>
      </c>
      <c r="AA39">
        <v>0</v>
      </c>
      <c r="AD39">
        <v>1.2727299999999999E-3</v>
      </c>
      <c r="AE39">
        <v>6.1742999999999998E-4</v>
      </c>
      <c r="AF39">
        <v>1.0980199999999999E-3</v>
      </c>
      <c r="AH39">
        <v>6.3899999999999998E-6</v>
      </c>
      <c r="AJ39">
        <v>20</v>
      </c>
      <c r="AK39">
        <v>0</v>
      </c>
      <c r="AL39" t="s">
        <v>701</v>
      </c>
    </row>
    <row r="40" spans="1:38" x14ac:dyDescent="0.25">
      <c r="A40" t="s">
        <v>120</v>
      </c>
      <c r="B40" t="s">
        <v>704</v>
      </c>
      <c r="C40" t="s">
        <v>662</v>
      </c>
      <c r="D40">
        <v>168</v>
      </c>
      <c r="E40">
        <v>165</v>
      </c>
      <c r="F40">
        <v>1.0000000000000001E-5</v>
      </c>
      <c r="G40">
        <v>1</v>
      </c>
      <c r="H40">
        <v>26.357190978142501</v>
      </c>
      <c r="I40">
        <v>7000</v>
      </c>
      <c r="J40">
        <v>130837704.59999999</v>
      </c>
      <c r="M40">
        <v>130936027</v>
      </c>
      <c r="N40">
        <v>130907185.59999999</v>
      </c>
      <c r="O40">
        <v>130920175.90000001</v>
      </c>
      <c r="Q40">
        <v>130920314.7</v>
      </c>
      <c r="S40">
        <v>177.7</v>
      </c>
      <c r="T40">
        <v>0</v>
      </c>
      <c r="U40">
        <v>0</v>
      </c>
      <c r="V40">
        <v>1778.6</v>
      </c>
      <c r="W40">
        <v>7116.1</v>
      </c>
      <c r="X40">
        <v>7117</v>
      </c>
      <c r="Y40">
        <v>0</v>
      </c>
      <c r="Z40">
        <v>7109</v>
      </c>
      <c r="AA40">
        <v>0</v>
      </c>
      <c r="AD40">
        <v>7.5091999999999997E-4</v>
      </c>
      <c r="AE40">
        <v>5.3076999999999996E-4</v>
      </c>
      <c r="AF40">
        <v>1.5304000000000001E-4</v>
      </c>
      <c r="AH40">
        <v>3.7400000000000002E-6</v>
      </c>
      <c r="AJ40">
        <v>10</v>
      </c>
      <c r="AK40">
        <v>0</v>
      </c>
      <c r="AL40" t="s">
        <v>701</v>
      </c>
    </row>
    <row r="41" spans="1:38" x14ac:dyDescent="0.25">
      <c r="A41" t="s">
        <v>120</v>
      </c>
      <c r="B41" t="s">
        <v>705</v>
      </c>
      <c r="C41" t="s">
        <v>677</v>
      </c>
      <c r="D41">
        <v>168</v>
      </c>
      <c r="E41">
        <v>172</v>
      </c>
      <c r="F41">
        <v>1.0000000000000001E-5</v>
      </c>
      <c r="G41">
        <v>1</v>
      </c>
      <c r="H41">
        <v>26.055502737722001</v>
      </c>
      <c r="I41">
        <v>7000</v>
      </c>
      <c r="J41">
        <v>126732761.5</v>
      </c>
      <c r="M41">
        <v>126813715.09999999</v>
      </c>
      <c r="N41">
        <v>126798528</v>
      </c>
      <c r="O41">
        <v>126798528</v>
      </c>
      <c r="Q41">
        <v>126797396.90000001</v>
      </c>
      <c r="S41">
        <v>174.7</v>
      </c>
      <c r="T41">
        <v>0</v>
      </c>
      <c r="U41">
        <v>0</v>
      </c>
      <c r="V41">
        <v>1777.9</v>
      </c>
      <c r="W41">
        <v>7121.1</v>
      </c>
      <c r="X41">
        <v>7122.4</v>
      </c>
      <c r="Y41">
        <v>0</v>
      </c>
      <c r="Z41">
        <v>7004.3</v>
      </c>
      <c r="AA41">
        <v>0</v>
      </c>
      <c r="AD41">
        <v>6.3836999999999997E-4</v>
      </c>
      <c r="AE41">
        <v>2.8703000000000002E-4</v>
      </c>
      <c r="AF41">
        <v>1.2192E-4</v>
      </c>
      <c r="AH41">
        <v>4.42E-6</v>
      </c>
      <c r="AJ41">
        <v>10</v>
      </c>
      <c r="AK41">
        <v>0</v>
      </c>
      <c r="AL41" t="s">
        <v>701</v>
      </c>
    </row>
    <row r="42" spans="1:38" x14ac:dyDescent="0.25">
      <c r="A42" t="s">
        <v>120</v>
      </c>
      <c r="B42" t="s">
        <v>706</v>
      </c>
      <c r="C42" t="s">
        <v>690</v>
      </c>
      <c r="D42">
        <v>168</v>
      </c>
      <c r="E42">
        <v>182</v>
      </c>
      <c r="F42">
        <v>1.0000000000000001E-5</v>
      </c>
      <c r="G42">
        <v>0</v>
      </c>
      <c r="H42">
        <v>16.296603873372</v>
      </c>
      <c r="I42">
        <v>7000</v>
      </c>
      <c r="J42">
        <v>127357649.2</v>
      </c>
      <c r="M42">
        <v>127415440.90000001</v>
      </c>
      <c r="N42">
        <v>127401750.5</v>
      </c>
      <c r="O42">
        <v>127402561.59999999</v>
      </c>
      <c r="Q42">
        <v>127410073.8</v>
      </c>
      <c r="R42">
        <v>127410743.8</v>
      </c>
      <c r="S42">
        <v>187.9</v>
      </c>
      <c r="T42">
        <v>0</v>
      </c>
      <c r="U42">
        <v>0</v>
      </c>
      <c r="V42">
        <v>1799.4</v>
      </c>
      <c r="W42">
        <v>7130.2</v>
      </c>
      <c r="X42">
        <v>7130.6</v>
      </c>
      <c r="Y42">
        <v>0</v>
      </c>
      <c r="Z42">
        <v>7094.5</v>
      </c>
      <c r="AA42">
        <v>7069.3</v>
      </c>
      <c r="AD42">
        <v>4.5356999999999998E-4</v>
      </c>
      <c r="AE42">
        <v>3.4615999999999998E-4</v>
      </c>
      <c r="AF42">
        <v>0.99712054999999999</v>
      </c>
      <c r="AH42">
        <v>7.7200000000000006E-6</v>
      </c>
      <c r="AI42">
        <v>3.1300000000000001E-6</v>
      </c>
      <c r="AJ42">
        <v>10</v>
      </c>
      <c r="AK42">
        <v>0</v>
      </c>
      <c r="AL42" t="s">
        <v>701</v>
      </c>
    </row>
    <row r="43" spans="1:38" x14ac:dyDescent="0.25">
      <c r="A43" t="s">
        <v>120</v>
      </c>
      <c r="B43" t="s">
        <v>707</v>
      </c>
      <c r="C43" t="s">
        <v>669</v>
      </c>
      <c r="D43">
        <v>168</v>
      </c>
      <c r="E43">
        <v>182</v>
      </c>
      <c r="F43">
        <v>1.0000000000000001E-5</v>
      </c>
      <c r="G43">
        <v>0</v>
      </c>
      <c r="H43">
        <v>5.62951412508564</v>
      </c>
      <c r="I43">
        <v>7000</v>
      </c>
      <c r="J43">
        <v>127883344.09999999</v>
      </c>
      <c r="M43">
        <v>128021855</v>
      </c>
      <c r="N43">
        <v>127961268.09999999</v>
      </c>
      <c r="O43">
        <v>127961242</v>
      </c>
      <c r="Q43">
        <v>127965075.3</v>
      </c>
      <c r="R43">
        <v>127970666.40000001</v>
      </c>
      <c r="S43">
        <v>182.9</v>
      </c>
      <c r="T43">
        <v>0</v>
      </c>
      <c r="U43">
        <v>0</v>
      </c>
      <c r="V43">
        <v>1794</v>
      </c>
      <c r="W43">
        <v>7133</v>
      </c>
      <c r="X43">
        <v>7131.9</v>
      </c>
      <c r="Y43">
        <v>0</v>
      </c>
      <c r="Z43">
        <v>7035.2</v>
      </c>
      <c r="AA43">
        <v>7115.8</v>
      </c>
      <c r="AD43">
        <v>1.08193E-3</v>
      </c>
      <c r="AE43">
        <v>6.0897000000000002E-4</v>
      </c>
      <c r="AF43">
        <v>6.0875999999999997E-4</v>
      </c>
      <c r="AI43">
        <v>1</v>
      </c>
      <c r="AJ43">
        <v>20</v>
      </c>
      <c r="AK43">
        <v>0</v>
      </c>
      <c r="AL43" t="s">
        <v>701</v>
      </c>
    </row>
    <row r="44" spans="1:38" x14ac:dyDescent="0.25">
      <c r="A44" t="s">
        <v>120</v>
      </c>
      <c r="B44" t="s">
        <v>708</v>
      </c>
      <c r="C44" t="s">
        <v>662</v>
      </c>
      <c r="D44">
        <v>168</v>
      </c>
      <c r="E44">
        <v>165</v>
      </c>
      <c r="F44">
        <v>1.0000000000000001E-5</v>
      </c>
      <c r="G44">
        <v>0</v>
      </c>
      <c r="H44">
        <v>2.2871168582670101</v>
      </c>
      <c r="I44">
        <v>7000</v>
      </c>
      <c r="J44">
        <v>130837704.59999999</v>
      </c>
      <c r="M44">
        <v>130936027</v>
      </c>
      <c r="Q44">
        <v>130920396.09999999</v>
      </c>
      <c r="R44">
        <v>130923050.7</v>
      </c>
      <c r="S44">
        <v>177.7</v>
      </c>
      <c r="T44">
        <v>0</v>
      </c>
      <c r="U44">
        <v>0</v>
      </c>
      <c r="V44">
        <v>1778.6</v>
      </c>
      <c r="W44">
        <v>0</v>
      </c>
      <c r="X44">
        <v>0</v>
      </c>
      <c r="Y44">
        <v>0</v>
      </c>
      <c r="Z44">
        <v>7097.1</v>
      </c>
      <c r="AA44">
        <v>7053.1</v>
      </c>
      <c r="AD44">
        <v>7.5091999999999997E-4</v>
      </c>
      <c r="AH44">
        <v>8.7299999999999994E-6</v>
      </c>
      <c r="AJ44">
        <v>20</v>
      </c>
      <c r="AK44">
        <v>0</v>
      </c>
      <c r="AL44" t="s">
        <v>701</v>
      </c>
    </row>
    <row r="45" spans="1:38" x14ac:dyDescent="0.25">
      <c r="A45" t="s">
        <v>120</v>
      </c>
      <c r="B45" t="s">
        <v>709</v>
      </c>
      <c r="C45" t="s">
        <v>662</v>
      </c>
      <c r="D45">
        <v>168</v>
      </c>
      <c r="E45">
        <v>165</v>
      </c>
      <c r="F45">
        <v>1.0000000000000001E-5</v>
      </c>
      <c r="G45">
        <v>0</v>
      </c>
      <c r="H45">
        <v>1.7637970985904801</v>
      </c>
      <c r="I45">
        <v>7000</v>
      </c>
      <c r="J45">
        <v>130837704.59999999</v>
      </c>
      <c r="M45">
        <v>130936027</v>
      </c>
      <c r="Q45">
        <v>130913980.2</v>
      </c>
      <c r="R45">
        <v>130923182.40000001</v>
      </c>
      <c r="S45">
        <v>177.7</v>
      </c>
      <c r="T45">
        <v>0</v>
      </c>
      <c r="U45">
        <v>0</v>
      </c>
      <c r="V45">
        <v>1778.6</v>
      </c>
      <c r="W45">
        <v>0</v>
      </c>
      <c r="X45">
        <v>0</v>
      </c>
      <c r="Y45">
        <v>0</v>
      </c>
      <c r="Z45">
        <v>7046</v>
      </c>
      <c r="AA45">
        <v>7060.6</v>
      </c>
      <c r="AD45">
        <v>7.5091999999999997E-4</v>
      </c>
      <c r="AJ45">
        <v>20</v>
      </c>
      <c r="AK45">
        <v>0</v>
      </c>
      <c r="AL45" t="s">
        <v>701</v>
      </c>
    </row>
    <row r="46" spans="1:38" x14ac:dyDescent="0.25">
      <c r="A46" t="s">
        <v>120</v>
      </c>
      <c r="B46" t="s">
        <v>710</v>
      </c>
      <c r="C46" t="s">
        <v>478</v>
      </c>
      <c r="D46">
        <v>168</v>
      </c>
      <c r="E46">
        <v>54</v>
      </c>
      <c r="F46">
        <v>1.0000000000000001E-5</v>
      </c>
      <c r="G46">
        <v>0</v>
      </c>
      <c r="H46">
        <v>13.2573913294693</v>
      </c>
      <c r="I46">
        <v>7000</v>
      </c>
      <c r="J46">
        <v>29783811.699999999</v>
      </c>
      <c r="M46">
        <v>29821766.600000001</v>
      </c>
      <c r="Q46">
        <v>29818209.399999999</v>
      </c>
      <c r="S46">
        <v>44.5</v>
      </c>
      <c r="T46">
        <v>0</v>
      </c>
      <c r="U46">
        <v>0</v>
      </c>
      <c r="V46">
        <v>1577</v>
      </c>
      <c r="W46">
        <v>0</v>
      </c>
      <c r="X46">
        <v>0</v>
      </c>
      <c r="Y46">
        <v>0</v>
      </c>
      <c r="Z46">
        <v>7025.5</v>
      </c>
      <c r="AA46">
        <v>0</v>
      </c>
      <c r="AD46">
        <v>1.2727299999999999E-3</v>
      </c>
      <c r="AH46">
        <v>3.2110000000000003E-5</v>
      </c>
      <c r="AJ46">
        <v>20</v>
      </c>
      <c r="AK46">
        <v>0</v>
      </c>
      <c r="AL46" t="s">
        <v>711</v>
      </c>
    </row>
    <row r="47" spans="1:38" x14ac:dyDescent="0.25">
      <c r="A47" t="s">
        <v>120</v>
      </c>
      <c r="B47" t="s">
        <v>712</v>
      </c>
      <c r="C47" t="s">
        <v>480</v>
      </c>
      <c r="D47">
        <v>168</v>
      </c>
      <c r="E47">
        <v>132</v>
      </c>
      <c r="F47">
        <v>1.0000000000000001E-5</v>
      </c>
      <c r="G47">
        <v>0</v>
      </c>
      <c r="H47">
        <v>65.413739887873305</v>
      </c>
      <c r="I47">
        <v>7000</v>
      </c>
      <c r="J47">
        <v>102725895.3</v>
      </c>
      <c r="M47">
        <v>102806811.2</v>
      </c>
      <c r="Q47">
        <v>102799456.8</v>
      </c>
      <c r="S47">
        <v>123.2</v>
      </c>
      <c r="T47">
        <v>0</v>
      </c>
      <c r="U47">
        <v>0</v>
      </c>
      <c r="V47">
        <v>1704.9</v>
      </c>
      <c r="W47">
        <v>0</v>
      </c>
      <c r="X47">
        <v>0</v>
      </c>
      <c r="Y47">
        <v>0</v>
      </c>
      <c r="Z47">
        <v>7075.2</v>
      </c>
      <c r="AA47">
        <v>0</v>
      </c>
      <c r="AD47">
        <v>7.8706999999999996E-4</v>
      </c>
      <c r="AH47">
        <v>1.129E-5</v>
      </c>
      <c r="AJ47">
        <v>20</v>
      </c>
      <c r="AK47">
        <v>0</v>
      </c>
      <c r="AL47" t="s">
        <v>711</v>
      </c>
    </row>
    <row r="48" spans="1:38" x14ac:dyDescent="0.25">
      <c r="A48" t="s">
        <v>120</v>
      </c>
      <c r="B48" t="s">
        <v>713</v>
      </c>
      <c r="C48" t="s">
        <v>658</v>
      </c>
      <c r="D48">
        <v>168</v>
      </c>
      <c r="E48">
        <v>156</v>
      </c>
      <c r="F48">
        <v>1.0000000000000001E-5</v>
      </c>
      <c r="G48">
        <v>0</v>
      </c>
      <c r="H48">
        <v>24.452384448820499</v>
      </c>
      <c r="I48">
        <v>7000</v>
      </c>
      <c r="J48">
        <v>111938139.09999999</v>
      </c>
      <c r="M48">
        <v>112000864.3</v>
      </c>
      <c r="Q48">
        <v>111996805.7</v>
      </c>
      <c r="S48">
        <v>154.5</v>
      </c>
      <c r="T48">
        <v>0</v>
      </c>
      <c r="U48">
        <v>0</v>
      </c>
      <c r="V48">
        <v>1749.8</v>
      </c>
      <c r="W48">
        <v>0</v>
      </c>
      <c r="X48">
        <v>0</v>
      </c>
      <c r="Y48">
        <v>0</v>
      </c>
      <c r="Z48">
        <v>7102.9</v>
      </c>
      <c r="AA48">
        <v>0</v>
      </c>
      <c r="AD48">
        <v>5.6004000000000004E-4</v>
      </c>
      <c r="AJ48">
        <v>20</v>
      </c>
      <c r="AK48">
        <v>0</v>
      </c>
      <c r="AL48" t="s">
        <v>711</v>
      </c>
    </row>
    <row r="49" spans="1:38" x14ac:dyDescent="0.25">
      <c r="A49" t="s">
        <v>120</v>
      </c>
      <c r="B49" t="s">
        <v>714</v>
      </c>
      <c r="C49" t="s">
        <v>660</v>
      </c>
      <c r="D49">
        <v>168</v>
      </c>
      <c r="E49">
        <v>156</v>
      </c>
      <c r="F49">
        <v>1.0000000000000001E-5</v>
      </c>
      <c r="G49">
        <v>0</v>
      </c>
      <c r="H49">
        <v>41.921387533987698</v>
      </c>
      <c r="I49">
        <v>7000</v>
      </c>
      <c r="J49">
        <v>109770436.8</v>
      </c>
      <c r="M49">
        <v>109837973.5</v>
      </c>
      <c r="Q49">
        <v>109830854.90000001</v>
      </c>
      <c r="S49">
        <v>147.30000000000001</v>
      </c>
      <c r="T49">
        <v>0</v>
      </c>
      <c r="U49">
        <v>0</v>
      </c>
      <c r="V49">
        <v>1743.3</v>
      </c>
      <c r="W49">
        <v>0</v>
      </c>
      <c r="X49">
        <v>0</v>
      </c>
      <c r="Y49">
        <v>0</v>
      </c>
      <c r="Z49">
        <v>7041.4</v>
      </c>
      <c r="AA49">
        <v>0</v>
      </c>
      <c r="AD49">
        <v>6.1488000000000005E-4</v>
      </c>
      <c r="AH49">
        <v>5.5009999999999998E-4</v>
      </c>
      <c r="AJ49">
        <v>20</v>
      </c>
      <c r="AK49">
        <v>0</v>
      </c>
      <c r="AL49" t="s">
        <v>711</v>
      </c>
    </row>
    <row r="50" spans="1:38" x14ac:dyDescent="0.25">
      <c r="A50" t="s">
        <v>120</v>
      </c>
      <c r="B50" t="s">
        <v>715</v>
      </c>
      <c r="C50" t="s">
        <v>662</v>
      </c>
      <c r="D50">
        <v>168</v>
      </c>
      <c r="E50">
        <v>165</v>
      </c>
      <c r="F50">
        <v>1.0000000000000001E-5</v>
      </c>
      <c r="G50">
        <v>0</v>
      </c>
      <c r="H50">
        <v>35.097853983602199</v>
      </c>
      <c r="I50">
        <v>7000</v>
      </c>
      <c r="J50">
        <v>130837704.59999999</v>
      </c>
      <c r="M50">
        <v>130936027</v>
      </c>
      <c r="Q50">
        <v>130913980.2</v>
      </c>
      <c r="S50">
        <v>177.7</v>
      </c>
      <c r="T50">
        <v>0</v>
      </c>
      <c r="U50">
        <v>0</v>
      </c>
      <c r="V50">
        <v>1778.6</v>
      </c>
      <c r="W50">
        <v>0</v>
      </c>
      <c r="X50">
        <v>0</v>
      </c>
      <c r="Y50">
        <v>0</v>
      </c>
      <c r="Z50">
        <v>7110.4</v>
      </c>
      <c r="AA50">
        <v>0</v>
      </c>
      <c r="AD50">
        <v>7.5091999999999997E-4</v>
      </c>
      <c r="AJ50">
        <v>20</v>
      </c>
      <c r="AK50">
        <v>0</v>
      </c>
      <c r="AL50" t="s">
        <v>711</v>
      </c>
    </row>
    <row r="51" spans="1:38" x14ac:dyDescent="0.25">
      <c r="A51" t="s">
        <v>120</v>
      </c>
      <c r="B51" t="s">
        <v>716</v>
      </c>
      <c r="C51" t="s">
        <v>664</v>
      </c>
      <c r="D51">
        <v>168</v>
      </c>
      <c r="E51">
        <v>167</v>
      </c>
      <c r="F51">
        <v>1.0000000000000001E-5</v>
      </c>
      <c r="G51">
        <v>0</v>
      </c>
      <c r="H51">
        <v>38.862236845877803</v>
      </c>
      <c r="I51">
        <v>7000</v>
      </c>
      <c r="J51">
        <v>112840682.8</v>
      </c>
      <c r="M51">
        <v>112903701.5</v>
      </c>
      <c r="Q51">
        <v>112895020.8</v>
      </c>
      <c r="S51">
        <v>163</v>
      </c>
      <c r="T51">
        <v>0</v>
      </c>
      <c r="U51">
        <v>0</v>
      </c>
      <c r="V51">
        <v>1763.5</v>
      </c>
      <c r="W51">
        <v>0</v>
      </c>
      <c r="X51">
        <v>0</v>
      </c>
      <c r="Y51">
        <v>0</v>
      </c>
      <c r="Z51">
        <v>7109.5</v>
      </c>
      <c r="AA51">
        <v>0</v>
      </c>
      <c r="AD51">
        <v>5.5816000000000004E-4</v>
      </c>
      <c r="AJ51">
        <v>20</v>
      </c>
      <c r="AK51">
        <v>0</v>
      </c>
      <c r="AL51" t="s">
        <v>711</v>
      </c>
    </row>
    <row r="52" spans="1:38" x14ac:dyDescent="0.25">
      <c r="A52" t="s">
        <v>120</v>
      </c>
      <c r="B52" t="s">
        <v>717</v>
      </c>
      <c r="C52" t="s">
        <v>677</v>
      </c>
      <c r="D52">
        <v>168</v>
      </c>
      <c r="E52">
        <v>172</v>
      </c>
      <c r="F52">
        <v>1.0000000000000001E-5</v>
      </c>
      <c r="G52">
        <v>0</v>
      </c>
      <c r="H52">
        <v>31.8396405327704</v>
      </c>
      <c r="I52">
        <v>7000</v>
      </c>
      <c r="J52">
        <v>126732761.5</v>
      </c>
      <c r="M52">
        <v>126813715.09999999</v>
      </c>
      <c r="Q52">
        <v>126795933.40000001</v>
      </c>
      <c r="S52">
        <v>174.7</v>
      </c>
      <c r="T52">
        <v>0</v>
      </c>
      <c r="U52">
        <v>0</v>
      </c>
      <c r="V52">
        <v>1777.9</v>
      </c>
      <c r="W52">
        <v>0</v>
      </c>
      <c r="X52">
        <v>0</v>
      </c>
      <c r="Y52">
        <v>0</v>
      </c>
      <c r="Z52">
        <v>7115</v>
      </c>
      <c r="AA52">
        <v>0</v>
      </c>
      <c r="AD52">
        <v>6.3836999999999997E-4</v>
      </c>
      <c r="AJ52">
        <v>20</v>
      </c>
      <c r="AK52">
        <v>0</v>
      </c>
      <c r="AL52" t="s">
        <v>711</v>
      </c>
    </row>
    <row r="53" spans="1:38" x14ac:dyDescent="0.25">
      <c r="A53" t="s">
        <v>120</v>
      </c>
      <c r="B53" t="s">
        <v>718</v>
      </c>
      <c r="C53" t="s">
        <v>669</v>
      </c>
      <c r="D53">
        <v>168</v>
      </c>
      <c r="E53">
        <v>182</v>
      </c>
      <c r="F53">
        <v>1.0000000000000001E-5</v>
      </c>
      <c r="G53">
        <v>0</v>
      </c>
      <c r="H53">
        <v>8.44204614239354</v>
      </c>
      <c r="I53">
        <v>7000</v>
      </c>
      <c r="J53">
        <v>127883344.09999999</v>
      </c>
      <c r="M53">
        <v>128021855</v>
      </c>
      <c r="Q53">
        <v>127965431.2</v>
      </c>
      <c r="S53">
        <v>182.9</v>
      </c>
      <c r="T53">
        <v>0</v>
      </c>
      <c r="U53">
        <v>0</v>
      </c>
      <c r="V53">
        <v>1794</v>
      </c>
      <c r="W53">
        <v>0</v>
      </c>
      <c r="X53">
        <v>0</v>
      </c>
      <c r="Y53">
        <v>0</v>
      </c>
      <c r="Z53">
        <v>7007.4</v>
      </c>
      <c r="AA53">
        <v>0</v>
      </c>
      <c r="AD53">
        <v>1.08193E-3</v>
      </c>
      <c r="AJ53">
        <v>20</v>
      </c>
      <c r="AK53">
        <v>0</v>
      </c>
      <c r="AL53" t="s">
        <v>711</v>
      </c>
    </row>
    <row r="54" spans="1:38" x14ac:dyDescent="0.25">
      <c r="A54" t="s">
        <v>120</v>
      </c>
      <c r="B54" t="s">
        <v>719</v>
      </c>
      <c r="C54" t="s">
        <v>690</v>
      </c>
      <c r="D54">
        <v>168</v>
      </c>
      <c r="E54">
        <v>182</v>
      </c>
      <c r="F54">
        <v>1.0000000000000001E-5</v>
      </c>
      <c r="G54">
        <v>0</v>
      </c>
      <c r="H54">
        <v>6.6413799151778203</v>
      </c>
      <c r="I54">
        <v>7000</v>
      </c>
      <c r="J54">
        <v>127357649.2</v>
      </c>
      <c r="M54">
        <v>127415440.90000001</v>
      </c>
      <c r="Q54">
        <v>127410044.3</v>
      </c>
      <c r="S54">
        <v>187.9</v>
      </c>
      <c r="T54">
        <v>0</v>
      </c>
      <c r="U54">
        <v>0</v>
      </c>
      <c r="V54">
        <v>1799.4</v>
      </c>
      <c r="W54">
        <v>0</v>
      </c>
      <c r="X54">
        <v>0</v>
      </c>
      <c r="Y54">
        <v>0</v>
      </c>
      <c r="Z54">
        <v>7048.9</v>
      </c>
      <c r="AA54">
        <v>0</v>
      </c>
      <c r="AD54">
        <v>4.5356999999999998E-4</v>
      </c>
      <c r="AJ54">
        <v>20</v>
      </c>
      <c r="AK54">
        <v>0</v>
      </c>
      <c r="AL54" t="s">
        <v>711</v>
      </c>
    </row>
    <row r="55" spans="1:38" x14ac:dyDescent="0.25">
      <c r="A55" t="s">
        <v>120</v>
      </c>
      <c r="B55" t="s">
        <v>720</v>
      </c>
      <c r="C55" t="s">
        <v>692</v>
      </c>
      <c r="D55">
        <v>168</v>
      </c>
      <c r="E55">
        <v>183</v>
      </c>
      <c r="F55">
        <v>1.0000000000000001E-5</v>
      </c>
      <c r="G55">
        <v>0</v>
      </c>
      <c r="H55">
        <v>10.366273202002001</v>
      </c>
      <c r="I55">
        <v>7000</v>
      </c>
      <c r="J55">
        <v>130631582.90000001</v>
      </c>
      <c r="M55">
        <v>130698780.5</v>
      </c>
      <c r="Q55">
        <v>130693124.8</v>
      </c>
      <c r="S55">
        <v>182</v>
      </c>
      <c r="T55">
        <v>0</v>
      </c>
      <c r="U55">
        <v>0</v>
      </c>
      <c r="V55">
        <v>1793</v>
      </c>
      <c r="W55">
        <v>0</v>
      </c>
      <c r="X55">
        <v>0</v>
      </c>
      <c r="Y55">
        <v>0</v>
      </c>
      <c r="Z55">
        <v>7068.1</v>
      </c>
      <c r="AA55">
        <v>0</v>
      </c>
      <c r="AD55">
        <v>5.1413999999999995E-4</v>
      </c>
      <c r="AJ55">
        <v>20</v>
      </c>
      <c r="AK55">
        <v>0</v>
      </c>
      <c r="AL55" t="s">
        <v>711</v>
      </c>
    </row>
    <row r="56" spans="1:38" x14ac:dyDescent="0.25">
      <c r="A56" t="s">
        <v>120</v>
      </c>
      <c r="B56" t="s">
        <v>721</v>
      </c>
      <c r="C56" t="s">
        <v>692</v>
      </c>
      <c r="D56">
        <v>168</v>
      </c>
      <c r="E56">
        <v>183</v>
      </c>
      <c r="F56">
        <v>1.0000000000000001E-5</v>
      </c>
      <c r="G56">
        <v>0</v>
      </c>
      <c r="H56">
        <v>1500</v>
      </c>
      <c r="I56">
        <v>7000</v>
      </c>
      <c r="J56">
        <v>130631582.90000001</v>
      </c>
      <c r="M56">
        <v>130698780.5</v>
      </c>
      <c r="N56">
        <v>130692016.5</v>
      </c>
      <c r="O56">
        <v>130691133.5</v>
      </c>
      <c r="Q56">
        <v>130693124.8</v>
      </c>
      <c r="S56">
        <v>182</v>
      </c>
      <c r="T56">
        <v>0</v>
      </c>
      <c r="U56">
        <v>0</v>
      </c>
      <c r="V56">
        <v>1793</v>
      </c>
      <c r="W56">
        <v>7124.2</v>
      </c>
      <c r="X56">
        <v>7127.9</v>
      </c>
      <c r="Y56">
        <v>0</v>
      </c>
      <c r="Z56">
        <v>0</v>
      </c>
      <c r="AA56">
        <v>0</v>
      </c>
      <c r="AD56">
        <v>5.1413999999999995E-4</v>
      </c>
      <c r="AE56">
        <v>2.7503E-4</v>
      </c>
      <c r="AF56">
        <v>2.6826999999999998E-4</v>
      </c>
      <c r="AJ56">
        <v>5</v>
      </c>
      <c r="AK56">
        <v>0</v>
      </c>
      <c r="AL56" t="s">
        <v>711</v>
      </c>
    </row>
    <row r="57" spans="1:38" x14ac:dyDescent="0.25">
      <c r="A57" t="s">
        <v>120</v>
      </c>
      <c r="B57" t="s">
        <v>722</v>
      </c>
      <c r="C57" t="s">
        <v>656</v>
      </c>
      <c r="D57">
        <v>168</v>
      </c>
      <c r="E57">
        <v>187</v>
      </c>
      <c r="F57">
        <v>1.0000000000000001E-5</v>
      </c>
      <c r="G57">
        <v>0</v>
      </c>
      <c r="H57">
        <v>1500</v>
      </c>
      <c r="I57">
        <v>7000</v>
      </c>
      <c r="J57">
        <v>128048159.3</v>
      </c>
      <c r="M57">
        <v>128113252.8</v>
      </c>
      <c r="N57">
        <v>128095481</v>
      </c>
      <c r="O57">
        <v>128096113.7</v>
      </c>
      <c r="Q57">
        <v>128100672.5</v>
      </c>
      <c r="S57">
        <v>183.1</v>
      </c>
      <c r="T57">
        <v>0</v>
      </c>
      <c r="U57">
        <v>0</v>
      </c>
      <c r="V57">
        <v>1794</v>
      </c>
      <c r="W57">
        <v>7127.8</v>
      </c>
      <c r="X57">
        <v>7134.3</v>
      </c>
      <c r="Y57">
        <v>0</v>
      </c>
      <c r="Z57">
        <v>0</v>
      </c>
      <c r="AA57">
        <v>0</v>
      </c>
      <c r="AD57">
        <v>5.0809E-4</v>
      </c>
      <c r="AE57">
        <v>1.2468000000000001E-4</v>
      </c>
      <c r="AF57">
        <v>0.99649973000000003</v>
      </c>
      <c r="AJ57">
        <v>10</v>
      </c>
      <c r="AK57">
        <v>0</v>
      </c>
      <c r="AL57" t="s">
        <v>711</v>
      </c>
    </row>
    <row r="58" spans="1:38" x14ac:dyDescent="0.25">
      <c r="A58" t="s">
        <v>120</v>
      </c>
      <c r="B58" t="s">
        <v>723</v>
      </c>
      <c r="C58" t="s">
        <v>724</v>
      </c>
      <c r="D58">
        <v>24</v>
      </c>
      <c r="E58">
        <v>1560</v>
      </c>
      <c r="F58">
        <v>1.0000000000000001E-5</v>
      </c>
      <c r="G58">
        <v>0</v>
      </c>
      <c r="H58">
        <v>2.6665611565113001</v>
      </c>
      <c r="I58">
        <v>7000</v>
      </c>
      <c r="J58">
        <v>170052231.5</v>
      </c>
      <c r="M58">
        <v>170290112.80000001</v>
      </c>
      <c r="N58">
        <v>170289958</v>
      </c>
      <c r="O58">
        <v>170289464.19999999</v>
      </c>
      <c r="Q58">
        <v>170289706.40000001</v>
      </c>
      <c r="S58">
        <v>210.1</v>
      </c>
      <c r="T58">
        <v>0</v>
      </c>
      <c r="U58">
        <v>0</v>
      </c>
      <c r="V58">
        <v>1839.2</v>
      </c>
      <c r="W58">
        <v>7265.8</v>
      </c>
      <c r="X58">
        <v>7556.6</v>
      </c>
      <c r="Y58">
        <v>0</v>
      </c>
      <c r="Z58">
        <v>7079</v>
      </c>
      <c r="AA58">
        <v>0</v>
      </c>
      <c r="AD58">
        <v>1.3969200000000001E-3</v>
      </c>
      <c r="AE58">
        <v>1.2130000000000001E-5</v>
      </c>
      <c r="AF58">
        <v>4.515E-5</v>
      </c>
      <c r="AJ58">
        <v>10</v>
      </c>
      <c r="AK58">
        <v>0</v>
      </c>
      <c r="AL58" t="s">
        <v>711</v>
      </c>
    </row>
    <row r="59" spans="1:38" x14ac:dyDescent="0.25">
      <c r="A59" t="s">
        <v>120</v>
      </c>
      <c r="B59" t="s">
        <v>725</v>
      </c>
      <c r="C59" t="s">
        <v>654</v>
      </c>
      <c r="D59">
        <v>24</v>
      </c>
      <c r="E59">
        <v>1560</v>
      </c>
      <c r="F59">
        <v>1.0000000000000001E-5</v>
      </c>
      <c r="G59">
        <v>0</v>
      </c>
      <c r="H59">
        <v>155.84618438780299</v>
      </c>
      <c r="I59">
        <v>7000</v>
      </c>
      <c r="J59">
        <v>166878733.09999999</v>
      </c>
      <c r="M59">
        <v>167107678.80000001</v>
      </c>
      <c r="N59">
        <v>167107678.80000001</v>
      </c>
      <c r="O59">
        <v>167107678.80000001</v>
      </c>
      <c r="Q59">
        <v>167107532.59999999</v>
      </c>
      <c r="S59">
        <v>213.3</v>
      </c>
      <c r="T59">
        <v>0</v>
      </c>
      <c r="U59">
        <v>0</v>
      </c>
      <c r="V59">
        <v>1844.8</v>
      </c>
      <c r="W59">
        <v>7164.6</v>
      </c>
      <c r="X59">
        <v>7158.8</v>
      </c>
      <c r="Y59">
        <v>0</v>
      </c>
      <c r="Z59">
        <v>7088</v>
      </c>
      <c r="AA59">
        <v>0</v>
      </c>
      <c r="AD59">
        <v>1.37005E-3</v>
      </c>
      <c r="AE59">
        <v>1.1326E-4</v>
      </c>
      <c r="AF59">
        <v>6.2981789999999996E-2</v>
      </c>
      <c r="AJ59">
        <v>2</v>
      </c>
      <c r="AK59">
        <v>0</v>
      </c>
      <c r="AL59" t="s">
        <v>711</v>
      </c>
    </row>
    <row r="60" spans="1:38" x14ac:dyDescent="0.25">
      <c r="A60" t="s">
        <v>120</v>
      </c>
      <c r="B60" t="s">
        <v>726</v>
      </c>
      <c r="C60" t="s">
        <v>651</v>
      </c>
      <c r="D60">
        <v>24</v>
      </c>
      <c r="E60">
        <v>1650</v>
      </c>
      <c r="F60">
        <v>1.0000000000000001E-5</v>
      </c>
      <c r="G60">
        <v>0</v>
      </c>
      <c r="H60">
        <v>160.63401155317899</v>
      </c>
      <c r="I60">
        <v>7000</v>
      </c>
      <c r="J60">
        <v>198782789.19999999</v>
      </c>
      <c r="M60">
        <v>199069114.59999999</v>
      </c>
      <c r="N60">
        <v>199067797.19999999</v>
      </c>
      <c r="O60">
        <v>199067930.80000001</v>
      </c>
      <c r="Q60">
        <v>199067316.40000001</v>
      </c>
      <c r="S60">
        <v>216.3</v>
      </c>
      <c r="T60">
        <v>0</v>
      </c>
      <c r="U60">
        <v>0</v>
      </c>
      <c r="V60">
        <v>1850.3</v>
      </c>
      <c r="W60">
        <v>7159.7</v>
      </c>
      <c r="X60">
        <v>7391.8</v>
      </c>
      <c r="Y60">
        <v>0</v>
      </c>
      <c r="Z60">
        <v>7147.7</v>
      </c>
      <c r="AA60">
        <v>0</v>
      </c>
      <c r="AD60">
        <v>1.4383200000000001E-3</v>
      </c>
      <c r="AE60">
        <v>1.4317100000000001E-3</v>
      </c>
      <c r="AF60">
        <v>1.43238E-3</v>
      </c>
      <c r="AJ60">
        <v>20</v>
      </c>
      <c r="AK60">
        <v>0</v>
      </c>
      <c r="AL60" t="s">
        <v>711</v>
      </c>
    </row>
    <row r="61" spans="1:38" x14ac:dyDescent="0.25">
      <c r="A61" t="s">
        <v>120</v>
      </c>
      <c r="B61" t="s">
        <v>727</v>
      </c>
      <c r="C61" t="s">
        <v>649</v>
      </c>
      <c r="D61">
        <v>24</v>
      </c>
      <c r="E61">
        <v>1670</v>
      </c>
      <c r="F61">
        <v>1.0000000000000001E-5</v>
      </c>
      <c r="G61">
        <v>0</v>
      </c>
      <c r="H61">
        <v>10.6037594303488</v>
      </c>
      <c r="I61">
        <v>7000</v>
      </c>
      <c r="J61">
        <v>171590821.30000001</v>
      </c>
      <c r="M61">
        <v>171717829.30000001</v>
      </c>
      <c r="N61">
        <v>171717614.5</v>
      </c>
      <c r="O61">
        <v>171717620.09999999</v>
      </c>
      <c r="Q61">
        <v>171717603.5</v>
      </c>
      <c r="S61">
        <v>228.9</v>
      </c>
      <c r="T61">
        <v>0</v>
      </c>
      <c r="U61">
        <v>0</v>
      </c>
      <c r="V61">
        <v>797.3</v>
      </c>
      <c r="W61">
        <v>7164.1</v>
      </c>
      <c r="X61">
        <v>7169</v>
      </c>
      <c r="Y61">
        <v>0</v>
      </c>
      <c r="Z61">
        <v>7001.4</v>
      </c>
      <c r="AA61">
        <v>0</v>
      </c>
      <c r="AD61">
        <v>7.3963000000000002E-4</v>
      </c>
      <c r="AE61">
        <v>3.3949999999999999E-5</v>
      </c>
      <c r="AF61">
        <v>0.97005207999999998</v>
      </c>
      <c r="AJ61">
        <v>5</v>
      </c>
      <c r="AK61">
        <v>0</v>
      </c>
      <c r="AL61" t="s">
        <v>711</v>
      </c>
    </row>
    <row r="62" spans="1:38" x14ac:dyDescent="0.25">
      <c r="A62" t="s">
        <v>120</v>
      </c>
      <c r="B62" t="s">
        <v>728</v>
      </c>
      <c r="C62" t="s">
        <v>646</v>
      </c>
      <c r="D62">
        <v>24</v>
      </c>
      <c r="E62">
        <v>1720</v>
      </c>
      <c r="F62">
        <v>1.0000000000000001E-5</v>
      </c>
      <c r="G62">
        <v>0</v>
      </c>
      <c r="H62">
        <v>153.91393455862999</v>
      </c>
      <c r="I62">
        <v>7000</v>
      </c>
      <c r="J62">
        <v>192491991.30000001</v>
      </c>
      <c r="M62">
        <v>192812021.40000001</v>
      </c>
      <c r="N62">
        <v>192796868.59999999</v>
      </c>
      <c r="O62">
        <v>192796077.19999999</v>
      </c>
      <c r="Q62">
        <v>192796174.5</v>
      </c>
      <c r="S62">
        <v>246.1</v>
      </c>
      <c r="T62">
        <v>0</v>
      </c>
      <c r="U62">
        <v>0</v>
      </c>
      <c r="V62">
        <v>1889.1</v>
      </c>
      <c r="W62">
        <v>7180.3</v>
      </c>
      <c r="X62">
        <v>7170</v>
      </c>
      <c r="Y62">
        <v>0</v>
      </c>
      <c r="Z62">
        <v>7015.6</v>
      </c>
      <c r="AA62">
        <v>0</v>
      </c>
      <c r="AD62">
        <v>1.6597999999999999E-3</v>
      </c>
      <c r="AE62">
        <v>1.5813400000000001E-3</v>
      </c>
      <c r="AF62">
        <v>1.5772399999999999E-3</v>
      </c>
      <c r="AJ62">
        <v>20</v>
      </c>
      <c r="AK62">
        <v>0</v>
      </c>
      <c r="AL62" t="s">
        <v>711</v>
      </c>
    </row>
    <row r="63" spans="1:38" x14ac:dyDescent="0.25">
      <c r="A63" t="s">
        <v>120</v>
      </c>
      <c r="B63" t="s">
        <v>729</v>
      </c>
      <c r="C63" t="s">
        <v>730</v>
      </c>
      <c r="D63">
        <v>24</v>
      </c>
      <c r="E63">
        <v>1820</v>
      </c>
      <c r="F63">
        <v>1.0000000000000001E-5</v>
      </c>
      <c r="G63">
        <v>0</v>
      </c>
      <c r="H63">
        <v>153.19183108210501</v>
      </c>
      <c r="I63">
        <v>7000</v>
      </c>
      <c r="J63">
        <v>194435570.30000001</v>
      </c>
      <c r="M63">
        <v>194623430.59999999</v>
      </c>
      <c r="N63">
        <v>194623017</v>
      </c>
      <c r="O63">
        <v>194623289.80000001</v>
      </c>
      <c r="Q63">
        <v>194620959.19999999</v>
      </c>
      <c r="S63">
        <v>251.2</v>
      </c>
      <c r="T63">
        <v>0</v>
      </c>
      <c r="U63">
        <v>0</v>
      </c>
      <c r="V63">
        <v>1903</v>
      </c>
      <c r="W63">
        <v>7178.4</v>
      </c>
      <c r="X63">
        <v>7177.3</v>
      </c>
      <c r="Y63">
        <v>0</v>
      </c>
      <c r="Z63">
        <v>7113.3</v>
      </c>
      <c r="AA63">
        <v>0</v>
      </c>
      <c r="AD63">
        <v>9.6524999999999996E-4</v>
      </c>
      <c r="AE63">
        <v>1.2124E-4</v>
      </c>
      <c r="AF63">
        <v>0.96865654999999995</v>
      </c>
      <c r="AJ63">
        <v>5</v>
      </c>
      <c r="AK63">
        <v>0</v>
      </c>
      <c r="AL63" t="s">
        <v>711</v>
      </c>
    </row>
    <row r="64" spans="1:38" x14ac:dyDescent="0.25">
      <c r="A64" t="s">
        <v>120</v>
      </c>
      <c r="B64" t="s">
        <v>731</v>
      </c>
      <c r="C64" t="s">
        <v>732</v>
      </c>
      <c r="D64">
        <v>24</v>
      </c>
      <c r="E64">
        <v>1820</v>
      </c>
      <c r="F64">
        <v>1.0000000000000001E-5</v>
      </c>
      <c r="G64">
        <v>0</v>
      </c>
      <c r="H64">
        <v>152.97959482669799</v>
      </c>
      <c r="I64">
        <v>7000</v>
      </c>
      <c r="J64">
        <v>193565183.40000001</v>
      </c>
      <c r="M64">
        <v>193743433.80000001</v>
      </c>
      <c r="N64">
        <v>193742271</v>
      </c>
      <c r="O64">
        <v>193742837.59999999</v>
      </c>
      <c r="Q64">
        <v>193742801.80000001</v>
      </c>
      <c r="S64">
        <v>257.39999999999998</v>
      </c>
      <c r="T64">
        <v>0</v>
      </c>
      <c r="U64">
        <v>0</v>
      </c>
      <c r="V64">
        <v>1907.9</v>
      </c>
      <c r="W64">
        <v>7175.5</v>
      </c>
      <c r="X64">
        <v>7808.2</v>
      </c>
      <c r="Y64">
        <v>0</v>
      </c>
      <c r="Z64">
        <v>7110.8</v>
      </c>
      <c r="AA64">
        <v>0</v>
      </c>
      <c r="AD64">
        <v>9.2002999999999996E-4</v>
      </c>
      <c r="AE64">
        <v>0.97059434</v>
      </c>
      <c r="AF64">
        <v>2.145E-5</v>
      </c>
      <c r="AJ64">
        <v>5</v>
      </c>
      <c r="AK64">
        <v>0</v>
      </c>
      <c r="AL64" t="s">
        <v>711</v>
      </c>
    </row>
    <row r="65" spans="1:38" x14ac:dyDescent="0.25">
      <c r="A65" t="s">
        <v>120</v>
      </c>
      <c r="B65" t="s">
        <v>733</v>
      </c>
      <c r="C65" t="s">
        <v>734</v>
      </c>
      <c r="D65">
        <v>24</v>
      </c>
      <c r="E65">
        <v>1830</v>
      </c>
      <c r="F65">
        <v>1.0000000000000001E-5</v>
      </c>
      <c r="G65">
        <v>0</v>
      </c>
      <c r="H65">
        <v>172.30881867557699</v>
      </c>
      <c r="I65">
        <v>7000</v>
      </c>
      <c r="J65">
        <v>198513984.30000001</v>
      </c>
      <c r="M65">
        <v>198774067.30000001</v>
      </c>
      <c r="N65">
        <v>198774067.30000001</v>
      </c>
      <c r="O65">
        <v>198774006.90000001</v>
      </c>
      <c r="Q65">
        <v>198773920.90000001</v>
      </c>
      <c r="S65">
        <v>261.10000000000002</v>
      </c>
      <c r="T65">
        <v>0</v>
      </c>
      <c r="U65">
        <v>0</v>
      </c>
      <c r="V65">
        <v>1285.4000000000001</v>
      </c>
      <c r="W65">
        <v>7190.5</v>
      </c>
      <c r="X65">
        <v>7169.6</v>
      </c>
      <c r="Y65">
        <v>0</v>
      </c>
      <c r="Z65">
        <v>7085.4</v>
      </c>
      <c r="AA65">
        <v>0</v>
      </c>
      <c r="AD65">
        <v>1.30843E-3</v>
      </c>
      <c r="AE65">
        <v>1.1456E-4</v>
      </c>
      <c r="AF65">
        <v>2.319E-5</v>
      </c>
      <c r="AJ65">
        <v>5</v>
      </c>
      <c r="AK65">
        <v>0</v>
      </c>
      <c r="AL65" t="s">
        <v>711</v>
      </c>
    </row>
    <row r="66" spans="1:38" x14ac:dyDescent="0.25">
      <c r="A66" t="s">
        <v>120</v>
      </c>
      <c r="B66" t="s">
        <v>735</v>
      </c>
      <c r="C66" t="s">
        <v>478</v>
      </c>
      <c r="D66">
        <v>168</v>
      </c>
      <c r="E66">
        <v>54</v>
      </c>
      <c r="F66">
        <v>1.0000000000000001E-5</v>
      </c>
      <c r="G66">
        <v>0</v>
      </c>
      <c r="H66">
        <v>13.5089036514019</v>
      </c>
      <c r="I66">
        <v>7000</v>
      </c>
      <c r="J66">
        <v>29783811.699999999</v>
      </c>
      <c r="M66">
        <v>29821766.600000001</v>
      </c>
      <c r="N66">
        <v>29817119.600000001</v>
      </c>
      <c r="O66">
        <v>29817189.800000001</v>
      </c>
      <c r="Q66">
        <v>29818209.399999999</v>
      </c>
      <c r="S66">
        <v>44.5</v>
      </c>
      <c r="T66">
        <v>0</v>
      </c>
      <c r="U66">
        <v>0</v>
      </c>
      <c r="V66">
        <v>1577</v>
      </c>
      <c r="W66">
        <v>7038.6</v>
      </c>
      <c r="X66">
        <v>7038.3</v>
      </c>
      <c r="Y66">
        <v>0</v>
      </c>
      <c r="Z66">
        <v>7016</v>
      </c>
      <c r="AA66">
        <v>0</v>
      </c>
      <c r="AD66">
        <v>1.2727299999999999E-3</v>
      </c>
      <c r="AE66">
        <v>9.0908999999999998E-4</v>
      </c>
      <c r="AF66">
        <v>9.1144999999999996E-4</v>
      </c>
      <c r="AJ66">
        <v>0</v>
      </c>
      <c r="AK66">
        <v>0</v>
      </c>
      <c r="AL66" t="s">
        <v>711</v>
      </c>
    </row>
    <row r="67" spans="1:38" x14ac:dyDescent="0.25">
      <c r="A67" t="s">
        <v>120</v>
      </c>
      <c r="B67" t="s">
        <v>736</v>
      </c>
      <c r="C67" t="s">
        <v>480</v>
      </c>
      <c r="D67">
        <v>168</v>
      </c>
      <c r="E67">
        <v>132</v>
      </c>
      <c r="F67">
        <v>1.0000000000000001E-5</v>
      </c>
      <c r="G67">
        <v>0</v>
      </c>
      <c r="H67">
        <v>500</v>
      </c>
      <c r="I67">
        <v>7000</v>
      </c>
      <c r="J67">
        <v>102725895.3</v>
      </c>
      <c r="M67">
        <v>102806811.2</v>
      </c>
      <c r="N67">
        <v>102804799.7</v>
      </c>
      <c r="O67">
        <v>102804799.7</v>
      </c>
      <c r="Q67">
        <v>102799456.8</v>
      </c>
      <c r="S67">
        <v>123.2</v>
      </c>
      <c r="T67">
        <v>0</v>
      </c>
      <c r="U67">
        <v>0</v>
      </c>
      <c r="V67">
        <v>1704.9</v>
      </c>
      <c r="W67">
        <v>7011.1</v>
      </c>
      <c r="X67">
        <v>7040.7</v>
      </c>
      <c r="Y67">
        <v>0</v>
      </c>
      <c r="Z67">
        <v>0</v>
      </c>
      <c r="AA67">
        <v>0</v>
      </c>
      <c r="AD67">
        <v>7.8706999999999996E-4</v>
      </c>
      <c r="AE67">
        <v>4.6853999999999998E-4</v>
      </c>
      <c r="AF67">
        <v>3.6638000000000003E-4</v>
      </c>
      <c r="AJ67">
        <v>0</v>
      </c>
      <c r="AK67">
        <v>0</v>
      </c>
      <c r="AL67" t="s">
        <v>711</v>
      </c>
    </row>
    <row r="68" spans="1:38" x14ac:dyDescent="0.25">
      <c r="A68" t="s">
        <v>120</v>
      </c>
      <c r="B68" t="s">
        <v>737</v>
      </c>
      <c r="C68" t="s">
        <v>658</v>
      </c>
      <c r="D68">
        <v>168</v>
      </c>
      <c r="E68">
        <v>156</v>
      </c>
      <c r="F68">
        <v>1.0000000000000001E-5</v>
      </c>
      <c r="G68">
        <v>0</v>
      </c>
      <c r="H68">
        <v>500</v>
      </c>
      <c r="I68">
        <v>7000</v>
      </c>
      <c r="J68">
        <v>111938139.09999999</v>
      </c>
      <c r="M68">
        <v>112000864.3</v>
      </c>
      <c r="N68">
        <v>112000789.7</v>
      </c>
      <c r="O68">
        <v>112000789.7</v>
      </c>
      <c r="Q68">
        <v>111996805.7</v>
      </c>
      <c r="S68">
        <v>154.5</v>
      </c>
      <c r="T68">
        <v>0</v>
      </c>
      <c r="U68">
        <v>0</v>
      </c>
      <c r="V68">
        <v>1749.8</v>
      </c>
      <c r="W68">
        <v>7111.5</v>
      </c>
      <c r="X68">
        <v>7112.5</v>
      </c>
      <c r="Y68">
        <v>0</v>
      </c>
      <c r="Z68">
        <v>0</v>
      </c>
      <c r="AA68">
        <v>0</v>
      </c>
      <c r="AD68">
        <v>5.6004000000000004E-4</v>
      </c>
      <c r="AE68">
        <v>3.5310000000000002E-4</v>
      </c>
      <c r="AF68">
        <v>3.0061999999999998E-4</v>
      </c>
      <c r="AJ68">
        <v>0</v>
      </c>
      <c r="AK68">
        <v>0</v>
      </c>
      <c r="AL68" t="s">
        <v>711</v>
      </c>
    </row>
    <row r="69" spans="1:38" x14ac:dyDescent="0.25">
      <c r="A69" t="s">
        <v>120</v>
      </c>
      <c r="B69" t="s">
        <v>738</v>
      </c>
      <c r="C69" t="s">
        <v>660</v>
      </c>
      <c r="D69">
        <v>168</v>
      </c>
      <c r="E69">
        <v>156</v>
      </c>
      <c r="F69">
        <v>1.0000000000000001E-5</v>
      </c>
      <c r="G69">
        <v>0</v>
      </c>
      <c r="H69">
        <v>500</v>
      </c>
      <c r="I69">
        <v>7000</v>
      </c>
      <c r="J69">
        <v>109770436.8</v>
      </c>
      <c r="M69">
        <v>109837973.5</v>
      </c>
      <c r="N69">
        <v>109823005.7</v>
      </c>
      <c r="O69">
        <v>109823281.3</v>
      </c>
      <c r="Q69">
        <v>109830854.90000001</v>
      </c>
      <c r="S69">
        <v>147.30000000000001</v>
      </c>
      <c r="T69">
        <v>0</v>
      </c>
      <c r="U69">
        <v>0</v>
      </c>
      <c r="V69">
        <v>1743.3</v>
      </c>
      <c r="W69">
        <v>7112.9</v>
      </c>
      <c r="X69">
        <v>7113</v>
      </c>
      <c r="Y69">
        <v>0</v>
      </c>
      <c r="Z69">
        <v>0</v>
      </c>
      <c r="AA69">
        <v>0</v>
      </c>
      <c r="AD69">
        <v>6.1488000000000005E-4</v>
      </c>
      <c r="AE69">
        <v>2.0371000000000001E-4</v>
      </c>
      <c r="AF69">
        <v>2.0636999999999999E-4</v>
      </c>
      <c r="AJ69">
        <v>0</v>
      </c>
      <c r="AK69">
        <v>0</v>
      </c>
      <c r="AL69" t="s">
        <v>711</v>
      </c>
    </row>
    <row r="70" spans="1:38" x14ac:dyDescent="0.25">
      <c r="A70" t="s">
        <v>120</v>
      </c>
      <c r="B70" t="s">
        <v>739</v>
      </c>
      <c r="C70" t="s">
        <v>662</v>
      </c>
      <c r="D70">
        <v>168</v>
      </c>
      <c r="E70">
        <v>165</v>
      </c>
      <c r="F70">
        <v>1.0000000000000001E-5</v>
      </c>
      <c r="G70">
        <v>0</v>
      </c>
      <c r="H70">
        <v>500</v>
      </c>
      <c r="I70">
        <v>7000</v>
      </c>
      <c r="J70">
        <v>130837704.59999999</v>
      </c>
      <c r="M70">
        <v>130936027</v>
      </c>
      <c r="N70">
        <v>130935690.09999999</v>
      </c>
      <c r="O70">
        <v>130930840.09999999</v>
      </c>
      <c r="Q70">
        <v>130913980.2</v>
      </c>
      <c r="S70">
        <v>177.7</v>
      </c>
      <c r="T70">
        <v>0</v>
      </c>
      <c r="U70">
        <v>0</v>
      </c>
      <c r="V70">
        <v>1778.6</v>
      </c>
      <c r="W70">
        <v>7119</v>
      </c>
      <c r="X70">
        <v>7120.3</v>
      </c>
      <c r="Y70">
        <v>0</v>
      </c>
      <c r="Z70">
        <v>0</v>
      </c>
      <c r="AA70">
        <v>0</v>
      </c>
      <c r="AD70">
        <v>7.5091999999999997E-4</v>
      </c>
      <c r="AE70">
        <v>5.5371999999999995E-4</v>
      </c>
      <c r="AF70">
        <v>5.1670000000000004E-4</v>
      </c>
      <c r="AJ70">
        <v>0</v>
      </c>
      <c r="AK70">
        <v>0</v>
      </c>
      <c r="AL70" t="s">
        <v>711</v>
      </c>
    </row>
    <row r="71" spans="1:38" x14ac:dyDescent="0.25">
      <c r="A71" t="s">
        <v>120</v>
      </c>
      <c r="B71" t="s">
        <v>740</v>
      </c>
      <c r="C71" t="s">
        <v>664</v>
      </c>
      <c r="D71">
        <v>168</v>
      </c>
      <c r="E71">
        <v>167</v>
      </c>
      <c r="F71">
        <v>1.0000000000000001E-5</v>
      </c>
      <c r="G71">
        <v>0</v>
      </c>
      <c r="H71">
        <v>500</v>
      </c>
      <c r="I71">
        <v>7000</v>
      </c>
      <c r="J71">
        <v>112840682.8</v>
      </c>
      <c r="M71">
        <v>112903701.5</v>
      </c>
      <c r="N71">
        <v>112886871.7</v>
      </c>
      <c r="O71">
        <v>112900857.5</v>
      </c>
      <c r="Q71">
        <v>112895020.8</v>
      </c>
      <c r="S71">
        <v>163</v>
      </c>
      <c r="T71">
        <v>0</v>
      </c>
      <c r="U71">
        <v>0</v>
      </c>
      <c r="V71">
        <v>1763.5</v>
      </c>
      <c r="W71">
        <v>7120.9</v>
      </c>
      <c r="X71">
        <v>7120.5</v>
      </c>
      <c r="Y71">
        <v>0</v>
      </c>
      <c r="Z71">
        <v>0</v>
      </c>
      <c r="AA71">
        <v>0</v>
      </c>
      <c r="AD71">
        <v>5.5816000000000004E-4</v>
      </c>
      <c r="AE71">
        <v>3.1147E-4</v>
      </c>
      <c r="AF71">
        <v>4.3531E-4</v>
      </c>
      <c r="AJ71">
        <v>0</v>
      </c>
      <c r="AK71">
        <v>0</v>
      </c>
      <c r="AL71" t="s">
        <v>711</v>
      </c>
    </row>
    <row r="72" spans="1:38" x14ac:dyDescent="0.25">
      <c r="A72" t="s">
        <v>120</v>
      </c>
      <c r="B72" t="s">
        <v>741</v>
      </c>
      <c r="C72" t="s">
        <v>677</v>
      </c>
      <c r="D72">
        <v>168</v>
      </c>
      <c r="E72">
        <v>172</v>
      </c>
      <c r="F72">
        <v>1.0000000000000001E-5</v>
      </c>
      <c r="G72">
        <v>0</v>
      </c>
      <c r="H72">
        <v>500</v>
      </c>
      <c r="I72">
        <v>7000</v>
      </c>
      <c r="J72">
        <v>126732761.5</v>
      </c>
      <c r="M72">
        <v>126813715.09999999</v>
      </c>
      <c r="N72">
        <v>126808318</v>
      </c>
      <c r="O72">
        <v>126813168</v>
      </c>
      <c r="Q72">
        <v>126795933.40000001</v>
      </c>
      <c r="S72">
        <v>174.7</v>
      </c>
      <c r="T72">
        <v>0</v>
      </c>
      <c r="U72">
        <v>0</v>
      </c>
      <c r="V72">
        <v>1777.9</v>
      </c>
      <c r="W72">
        <v>7124.7</v>
      </c>
      <c r="X72">
        <v>7124.5</v>
      </c>
      <c r="Y72">
        <v>0</v>
      </c>
      <c r="Z72">
        <v>0</v>
      </c>
      <c r="AA72">
        <v>0</v>
      </c>
      <c r="AD72">
        <v>6.3836999999999997E-4</v>
      </c>
      <c r="AE72">
        <v>3.6421000000000001E-4</v>
      </c>
      <c r="AF72">
        <v>4.0244E-4</v>
      </c>
      <c r="AJ72">
        <v>0</v>
      </c>
      <c r="AK72">
        <v>0</v>
      </c>
      <c r="AL72" t="s">
        <v>711</v>
      </c>
    </row>
    <row r="73" spans="1:38" x14ac:dyDescent="0.25">
      <c r="A73" t="s">
        <v>120</v>
      </c>
      <c r="B73" t="s">
        <v>742</v>
      </c>
      <c r="C73" t="s">
        <v>669</v>
      </c>
      <c r="D73">
        <v>168</v>
      </c>
      <c r="E73">
        <v>182</v>
      </c>
      <c r="F73">
        <v>1.0000000000000001E-5</v>
      </c>
      <c r="G73">
        <v>0</v>
      </c>
      <c r="H73">
        <v>500</v>
      </c>
      <c r="I73">
        <v>7000</v>
      </c>
      <c r="J73">
        <v>127883344.09999999</v>
      </c>
      <c r="M73">
        <v>128021855</v>
      </c>
      <c r="N73">
        <v>127977772.40000001</v>
      </c>
      <c r="O73">
        <v>127978822.59999999</v>
      </c>
      <c r="Q73">
        <v>127965431.2</v>
      </c>
      <c r="S73">
        <v>182.9</v>
      </c>
      <c r="T73">
        <v>0</v>
      </c>
      <c r="U73">
        <v>0</v>
      </c>
      <c r="V73">
        <v>1794</v>
      </c>
      <c r="W73">
        <v>7128.3</v>
      </c>
      <c r="X73">
        <v>7430.9</v>
      </c>
      <c r="Y73">
        <v>0</v>
      </c>
      <c r="Z73">
        <v>0</v>
      </c>
      <c r="AA73">
        <v>0</v>
      </c>
      <c r="AD73">
        <v>1.08193E-3</v>
      </c>
      <c r="AE73">
        <v>5.4356000000000001E-4</v>
      </c>
      <c r="AF73">
        <v>6.1802000000000005E-4</v>
      </c>
      <c r="AJ73">
        <v>1</v>
      </c>
      <c r="AK73">
        <v>0</v>
      </c>
      <c r="AL73" t="s">
        <v>711</v>
      </c>
    </row>
    <row r="74" spans="1:38" x14ac:dyDescent="0.25">
      <c r="A74" t="s">
        <v>120</v>
      </c>
      <c r="B74" t="s">
        <v>743</v>
      </c>
      <c r="C74" t="s">
        <v>690</v>
      </c>
      <c r="D74">
        <v>168</v>
      </c>
      <c r="E74">
        <v>182</v>
      </c>
      <c r="F74">
        <v>1.0000000000000001E-5</v>
      </c>
      <c r="G74">
        <v>0</v>
      </c>
      <c r="H74">
        <v>500</v>
      </c>
      <c r="I74">
        <v>7000</v>
      </c>
      <c r="J74">
        <v>127357649.2</v>
      </c>
      <c r="M74">
        <v>127415440.90000001</v>
      </c>
      <c r="N74">
        <v>127411825.2</v>
      </c>
      <c r="O74">
        <v>127411825.2</v>
      </c>
      <c r="Q74">
        <v>127410044.3</v>
      </c>
      <c r="S74">
        <v>187.9</v>
      </c>
      <c r="T74">
        <v>0</v>
      </c>
      <c r="U74">
        <v>0</v>
      </c>
      <c r="V74">
        <v>1799.4</v>
      </c>
      <c r="W74">
        <v>7053.2</v>
      </c>
      <c r="X74">
        <v>7209.6</v>
      </c>
      <c r="Y74">
        <v>0</v>
      </c>
      <c r="Z74">
        <v>0</v>
      </c>
      <c r="AA74">
        <v>0</v>
      </c>
      <c r="AD74">
        <v>4.5356999999999998E-4</v>
      </c>
      <c r="AE74">
        <v>3.0105000000000003E-4</v>
      </c>
      <c r="AF74">
        <v>3.0105000000000003E-4</v>
      </c>
      <c r="AJ74">
        <v>0</v>
      </c>
      <c r="AK74">
        <v>0</v>
      </c>
      <c r="AL74" t="s">
        <v>711</v>
      </c>
    </row>
    <row r="75" spans="1:38" x14ac:dyDescent="0.25">
      <c r="A75" t="s">
        <v>120</v>
      </c>
      <c r="B75" t="s">
        <v>744</v>
      </c>
      <c r="C75" t="s">
        <v>690</v>
      </c>
      <c r="D75">
        <v>168</v>
      </c>
      <c r="E75">
        <v>182</v>
      </c>
      <c r="F75">
        <v>1.0000000000000001E-5</v>
      </c>
      <c r="G75">
        <v>0</v>
      </c>
      <c r="H75">
        <v>500</v>
      </c>
      <c r="I75">
        <v>7000</v>
      </c>
      <c r="J75">
        <v>127357649.2</v>
      </c>
      <c r="M75">
        <v>127415440.90000001</v>
      </c>
      <c r="N75">
        <v>127415246.2</v>
      </c>
      <c r="O75">
        <v>127415246.2</v>
      </c>
      <c r="Q75">
        <v>130693124.8</v>
      </c>
      <c r="S75">
        <v>187.9</v>
      </c>
      <c r="T75">
        <v>0</v>
      </c>
      <c r="U75">
        <v>0</v>
      </c>
      <c r="V75">
        <v>1799.4</v>
      </c>
      <c r="W75">
        <v>7165.6</v>
      </c>
      <c r="X75">
        <v>7385</v>
      </c>
      <c r="Y75">
        <v>0</v>
      </c>
      <c r="Z75">
        <v>0</v>
      </c>
      <c r="AA75">
        <v>0</v>
      </c>
      <c r="AD75">
        <v>4.5356999999999998E-4</v>
      </c>
      <c r="AE75">
        <v>3.2789000000000001E-4</v>
      </c>
      <c r="AF75">
        <v>3.2789000000000001E-4</v>
      </c>
      <c r="AJ75">
        <v>0</v>
      </c>
      <c r="AK75">
        <v>0</v>
      </c>
      <c r="AL75" t="s">
        <v>711</v>
      </c>
    </row>
    <row r="76" spans="1:38" x14ac:dyDescent="0.25">
      <c r="A76" t="s">
        <v>120</v>
      </c>
      <c r="B76" t="s">
        <v>745</v>
      </c>
      <c r="C76" t="s">
        <v>692</v>
      </c>
      <c r="D76">
        <v>168</v>
      </c>
      <c r="E76">
        <v>183</v>
      </c>
      <c r="F76">
        <v>1.0000000000000001E-5</v>
      </c>
      <c r="G76">
        <v>0</v>
      </c>
      <c r="H76">
        <v>500</v>
      </c>
      <c r="I76">
        <v>7000</v>
      </c>
      <c r="J76">
        <v>130631582.90000001</v>
      </c>
      <c r="M76">
        <v>130698780.5</v>
      </c>
      <c r="N76">
        <v>130698612.59999999</v>
      </c>
      <c r="O76">
        <v>130691350.2</v>
      </c>
      <c r="Q76">
        <v>128100672.5</v>
      </c>
      <c r="S76">
        <v>182</v>
      </c>
      <c r="T76">
        <v>0</v>
      </c>
      <c r="U76">
        <v>0</v>
      </c>
      <c r="V76">
        <v>1793</v>
      </c>
      <c r="W76">
        <v>7158.5</v>
      </c>
      <c r="X76">
        <v>7274.9</v>
      </c>
      <c r="Y76">
        <v>0</v>
      </c>
      <c r="Z76">
        <v>0</v>
      </c>
      <c r="AA76">
        <v>0</v>
      </c>
      <c r="AD76">
        <v>5.1413999999999995E-4</v>
      </c>
      <c r="AE76">
        <v>2.6907999999999999E-4</v>
      </c>
      <c r="AF76">
        <v>2.6992999999999999E-4</v>
      </c>
      <c r="AJ76">
        <v>1</v>
      </c>
      <c r="AK76">
        <v>0</v>
      </c>
      <c r="AL76" t="s">
        <v>711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96F3-C72B-40CF-92AC-9BFB437E65F8}">
  <dimension ref="A1:L193"/>
  <sheetViews>
    <sheetView workbookViewId="0">
      <selection activeCell="P29" sqref="P29"/>
    </sheetView>
  </sheetViews>
  <sheetFormatPr baseColWidth="10" defaultRowHeight="15" x14ac:dyDescent="0.25"/>
  <cols>
    <col min="1" max="1" width="3" bestFit="1" customWidth="1"/>
    <col min="2" max="2" width="2" bestFit="1" customWidth="1"/>
    <col min="3" max="3" width="2.140625" bestFit="1" customWidth="1"/>
    <col min="4" max="4" width="2" bestFit="1" customWidth="1"/>
    <col min="5" max="5" width="2.5703125" bestFit="1" customWidth="1"/>
    <col min="6" max="6" width="8" bestFit="1" customWidth="1"/>
    <col min="9" max="9" width="17.5703125" bestFit="1" customWidth="1"/>
    <col min="10" max="10" width="10.140625" bestFit="1" customWidth="1"/>
  </cols>
  <sheetData>
    <row r="1" spans="1:12" x14ac:dyDescent="0.25">
      <c r="A1" t="s">
        <v>616</v>
      </c>
      <c r="B1" t="s">
        <v>605</v>
      </c>
      <c r="C1" t="s">
        <v>617</v>
      </c>
      <c r="D1" t="s">
        <v>618</v>
      </c>
      <c r="E1" t="s">
        <v>586</v>
      </c>
      <c r="F1" t="s">
        <v>613</v>
      </c>
      <c r="I1" s="68" t="s">
        <v>605</v>
      </c>
      <c r="J1" s="69">
        <v>4</v>
      </c>
    </row>
    <row r="2" spans="1:12" x14ac:dyDescent="0.25">
      <c r="A2">
        <v>0</v>
      </c>
      <c r="B2">
        <v>0</v>
      </c>
      <c r="C2">
        <v>1</v>
      </c>
      <c r="D2">
        <v>0</v>
      </c>
      <c r="E2">
        <v>0</v>
      </c>
      <c r="F2">
        <v>305.95999999999998</v>
      </c>
      <c r="L2">
        <v>372897.0428</v>
      </c>
    </row>
    <row r="3" spans="1:12" x14ac:dyDescent="0.25">
      <c r="A3">
        <v>1</v>
      </c>
      <c r="B3">
        <v>0</v>
      </c>
      <c r="C3">
        <v>1</v>
      </c>
      <c r="D3">
        <v>0</v>
      </c>
      <c r="E3">
        <v>0</v>
      </c>
      <c r="F3">
        <v>415.36</v>
      </c>
      <c r="I3" s="68" t="s">
        <v>769</v>
      </c>
      <c r="J3" t="s">
        <v>768</v>
      </c>
    </row>
    <row r="4" spans="1:12" x14ac:dyDescent="0.25">
      <c r="A4">
        <v>2</v>
      </c>
      <c r="B4">
        <v>0</v>
      </c>
      <c r="C4">
        <v>1</v>
      </c>
      <c r="D4">
        <v>0</v>
      </c>
      <c r="E4">
        <v>0</v>
      </c>
      <c r="F4">
        <v>335.52</v>
      </c>
      <c r="I4" s="69">
        <v>0</v>
      </c>
      <c r="J4">
        <v>0</v>
      </c>
    </row>
    <row r="5" spans="1:12" x14ac:dyDescent="0.25">
      <c r="A5">
        <v>3</v>
      </c>
      <c r="B5">
        <v>0</v>
      </c>
      <c r="C5">
        <v>1</v>
      </c>
      <c r="D5">
        <v>0</v>
      </c>
      <c r="E5">
        <v>0</v>
      </c>
      <c r="F5">
        <v>306.72000000000003</v>
      </c>
      <c r="I5" s="69">
        <v>1</v>
      </c>
      <c r="J5">
        <v>0</v>
      </c>
    </row>
    <row r="6" spans="1:12" x14ac:dyDescent="0.25">
      <c r="A6">
        <v>4</v>
      </c>
      <c r="B6">
        <v>0</v>
      </c>
      <c r="C6">
        <v>1</v>
      </c>
      <c r="D6">
        <v>0</v>
      </c>
      <c r="E6">
        <v>0</v>
      </c>
      <c r="F6">
        <v>275.68</v>
      </c>
      <c r="I6" s="69">
        <v>2</v>
      </c>
      <c r="J6">
        <v>0</v>
      </c>
    </row>
    <row r="7" spans="1:12" x14ac:dyDescent="0.25">
      <c r="A7">
        <v>5</v>
      </c>
      <c r="B7">
        <v>0</v>
      </c>
      <c r="C7">
        <v>1</v>
      </c>
      <c r="D7">
        <v>0</v>
      </c>
      <c r="E7">
        <v>0</v>
      </c>
      <c r="F7">
        <v>260.16000000000003</v>
      </c>
      <c r="I7" s="69">
        <v>3</v>
      </c>
      <c r="J7">
        <v>0</v>
      </c>
    </row>
    <row r="8" spans="1:12" x14ac:dyDescent="0.25">
      <c r="A8">
        <v>6</v>
      </c>
      <c r="B8">
        <v>0</v>
      </c>
      <c r="C8">
        <v>1</v>
      </c>
      <c r="D8">
        <v>0</v>
      </c>
      <c r="E8">
        <v>0</v>
      </c>
      <c r="F8">
        <v>275.68</v>
      </c>
      <c r="I8" s="69">
        <v>4</v>
      </c>
      <c r="J8">
        <v>0</v>
      </c>
    </row>
    <row r="9" spans="1:12" x14ac:dyDescent="0.25">
      <c r="A9">
        <v>7</v>
      </c>
      <c r="B9">
        <v>0</v>
      </c>
      <c r="C9">
        <v>1</v>
      </c>
      <c r="D9">
        <v>0</v>
      </c>
      <c r="E9">
        <v>0</v>
      </c>
      <c r="F9">
        <v>322.24</v>
      </c>
      <c r="I9" s="69">
        <v>5</v>
      </c>
      <c r="J9">
        <v>0</v>
      </c>
    </row>
    <row r="10" spans="1:12" x14ac:dyDescent="0.25">
      <c r="A10">
        <v>8</v>
      </c>
      <c r="B10">
        <v>0</v>
      </c>
      <c r="C10">
        <v>1</v>
      </c>
      <c r="D10">
        <v>0</v>
      </c>
      <c r="E10">
        <v>0</v>
      </c>
      <c r="F10">
        <v>416.64</v>
      </c>
      <c r="I10" s="69">
        <v>6</v>
      </c>
      <c r="J10">
        <v>0</v>
      </c>
    </row>
    <row r="11" spans="1:12" x14ac:dyDescent="0.25">
      <c r="A11">
        <v>9</v>
      </c>
      <c r="B11">
        <v>0</v>
      </c>
      <c r="C11">
        <v>1</v>
      </c>
      <c r="D11">
        <v>0</v>
      </c>
      <c r="E11">
        <v>0</v>
      </c>
      <c r="F11">
        <v>455</v>
      </c>
      <c r="I11" s="69">
        <v>7</v>
      </c>
      <c r="J11">
        <v>0</v>
      </c>
    </row>
    <row r="12" spans="1:12" x14ac:dyDescent="0.25">
      <c r="A12">
        <v>10</v>
      </c>
      <c r="B12">
        <v>0</v>
      </c>
      <c r="C12">
        <v>1</v>
      </c>
      <c r="D12">
        <v>0</v>
      </c>
      <c r="E12">
        <v>0</v>
      </c>
      <c r="F12">
        <v>455</v>
      </c>
      <c r="I12" s="69">
        <v>8</v>
      </c>
      <c r="J12">
        <v>0</v>
      </c>
    </row>
    <row r="13" spans="1:12" x14ac:dyDescent="0.25">
      <c r="A13">
        <v>11</v>
      </c>
      <c r="B13">
        <v>0</v>
      </c>
      <c r="C13">
        <v>1</v>
      </c>
      <c r="D13">
        <v>0</v>
      </c>
      <c r="E13">
        <v>0</v>
      </c>
      <c r="F13">
        <v>455</v>
      </c>
      <c r="I13" s="69">
        <v>9</v>
      </c>
      <c r="J13">
        <v>0</v>
      </c>
    </row>
    <row r="14" spans="1:12" x14ac:dyDescent="0.25">
      <c r="A14">
        <v>12</v>
      </c>
      <c r="B14">
        <v>0</v>
      </c>
      <c r="C14">
        <v>1</v>
      </c>
      <c r="D14">
        <v>0</v>
      </c>
      <c r="E14">
        <v>0</v>
      </c>
      <c r="F14">
        <v>455</v>
      </c>
      <c r="I14" s="69">
        <v>10</v>
      </c>
      <c r="J14">
        <v>0</v>
      </c>
    </row>
    <row r="15" spans="1:12" x14ac:dyDescent="0.25">
      <c r="A15">
        <v>13</v>
      </c>
      <c r="B15">
        <v>0</v>
      </c>
      <c r="C15">
        <v>1</v>
      </c>
      <c r="D15">
        <v>0</v>
      </c>
      <c r="E15">
        <v>0</v>
      </c>
      <c r="F15">
        <v>455</v>
      </c>
      <c r="I15" s="69">
        <v>11</v>
      </c>
      <c r="J15">
        <v>0</v>
      </c>
    </row>
    <row r="16" spans="1:12" x14ac:dyDescent="0.25">
      <c r="A16">
        <v>14</v>
      </c>
      <c r="B16">
        <v>0</v>
      </c>
      <c r="C16">
        <v>1</v>
      </c>
      <c r="D16">
        <v>0</v>
      </c>
      <c r="E16">
        <v>0</v>
      </c>
      <c r="F16">
        <v>455</v>
      </c>
      <c r="I16" s="69">
        <v>12</v>
      </c>
      <c r="J16">
        <v>0</v>
      </c>
    </row>
    <row r="17" spans="1:10" x14ac:dyDescent="0.25">
      <c r="A17">
        <v>15</v>
      </c>
      <c r="B17">
        <v>0</v>
      </c>
      <c r="C17">
        <v>1</v>
      </c>
      <c r="D17">
        <v>0</v>
      </c>
      <c r="E17">
        <v>0</v>
      </c>
      <c r="F17">
        <v>455</v>
      </c>
      <c r="I17" s="69">
        <v>13</v>
      </c>
      <c r="J17">
        <v>0</v>
      </c>
    </row>
    <row r="18" spans="1:10" x14ac:dyDescent="0.25">
      <c r="A18">
        <v>16</v>
      </c>
      <c r="B18">
        <v>0</v>
      </c>
      <c r="C18">
        <v>1</v>
      </c>
      <c r="D18">
        <v>0</v>
      </c>
      <c r="E18">
        <v>0</v>
      </c>
      <c r="F18">
        <v>426.58</v>
      </c>
      <c r="I18" s="69">
        <v>14</v>
      </c>
      <c r="J18">
        <v>0</v>
      </c>
    </row>
    <row r="19" spans="1:10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201.58</v>
      </c>
      <c r="I19" s="69">
        <v>15</v>
      </c>
      <c r="J19">
        <v>0</v>
      </c>
    </row>
    <row r="20" spans="1:10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150</v>
      </c>
      <c r="I20" s="69">
        <v>16</v>
      </c>
      <c r="J20">
        <v>0</v>
      </c>
    </row>
    <row r="21" spans="1:10" x14ac:dyDescent="0.25">
      <c r="A21">
        <v>19</v>
      </c>
      <c r="B21">
        <v>0</v>
      </c>
      <c r="C21">
        <v>1</v>
      </c>
      <c r="D21">
        <v>0</v>
      </c>
      <c r="E21">
        <v>0</v>
      </c>
      <c r="F21">
        <v>150</v>
      </c>
      <c r="I21" s="69">
        <v>17</v>
      </c>
      <c r="J21">
        <v>0</v>
      </c>
    </row>
    <row r="22" spans="1:10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150</v>
      </c>
      <c r="I22" s="69">
        <v>18</v>
      </c>
      <c r="J22">
        <v>0</v>
      </c>
    </row>
    <row r="23" spans="1:10" x14ac:dyDescent="0.25">
      <c r="A23">
        <v>21</v>
      </c>
      <c r="B23">
        <v>0</v>
      </c>
      <c r="C23">
        <v>1</v>
      </c>
      <c r="D23">
        <v>0</v>
      </c>
      <c r="E23">
        <v>0</v>
      </c>
      <c r="F23">
        <v>150</v>
      </c>
      <c r="I23" s="69">
        <v>19</v>
      </c>
      <c r="J23">
        <v>0</v>
      </c>
    </row>
    <row r="24" spans="1:10" x14ac:dyDescent="0.25">
      <c r="A24">
        <v>22</v>
      </c>
      <c r="B24">
        <v>0</v>
      </c>
      <c r="C24">
        <v>1</v>
      </c>
      <c r="D24">
        <v>0</v>
      </c>
      <c r="E24">
        <v>0</v>
      </c>
      <c r="F24">
        <v>150</v>
      </c>
      <c r="I24" s="69">
        <v>20</v>
      </c>
      <c r="J24">
        <v>0</v>
      </c>
    </row>
    <row r="25" spans="1:10" x14ac:dyDescent="0.25">
      <c r="A25">
        <v>23</v>
      </c>
      <c r="B25">
        <v>0</v>
      </c>
      <c r="C25">
        <v>1</v>
      </c>
      <c r="D25">
        <v>0</v>
      </c>
      <c r="E25">
        <v>0</v>
      </c>
      <c r="F25">
        <v>150</v>
      </c>
      <c r="I25" s="69">
        <v>21</v>
      </c>
      <c r="J25">
        <v>0</v>
      </c>
    </row>
    <row r="26" spans="1:10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150</v>
      </c>
      <c r="I26" s="69">
        <v>22</v>
      </c>
      <c r="J26">
        <v>0</v>
      </c>
    </row>
    <row r="27" spans="1:10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150</v>
      </c>
      <c r="I27" s="69">
        <v>23</v>
      </c>
      <c r="J27">
        <v>0</v>
      </c>
    </row>
    <row r="28" spans="1:10" x14ac:dyDescent="0.25">
      <c r="A28">
        <v>2</v>
      </c>
      <c r="B28">
        <v>1</v>
      </c>
      <c r="C28">
        <v>1</v>
      </c>
      <c r="D28">
        <v>0</v>
      </c>
      <c r="E28">
        <v>0</v>
      </c>
      <c r="F28">
        <v>150</v>
      </c>
      <c r="I28" s="69" t="s">
        <v>770</v>
      </c>
      <c r="J28">
        <v>0</v>
      </c>
    </row>
    <row r="29" spans="1:10" x14ac:dyDescent="0.25">
      <c r="A29">
        <v>3</v>
      </c>
      <c r="B29">
        <v>1</v>
      </c>
      <c r="C29">
        <v>1</v>
      </c>
      <c r="D29">
        <v>0</v>
      </c>
      <c r="E29">
        <v>0</v>
      </c>
      <c r="F29">
        <v>150</v>
      </c>
    </row>
    <row r="30" spans="1:10" x14ac:dyDescent="0.25">
      <c r="A30">
        <v>4</v>
      </c>
      <c r="B30">
        <v>1</v>
      </c>
      <c r="C30">
        <v>1</v>
      </c>
      <c r="D30">
        <v>0</v>
      </c>
      <c r="E30">
        <v>0</v>
      </c>
      <c r="F30">
        <v>150</v>
      </c>
    </row>
    <row r="31" spans="1:10" x14ac:dyDescent="0.25">
      <c r="A31">
        <v>5</v>
      </c>
      <c r="B31">
        <v>1</v>
      </c>
      <c r="C31">
        <v>1</v>
      </c>
      <c r="D31">
        <v>0</v>
      </c>
      <c r="E31">
        <v>0</v>
      </c>
      <c r="F31">
        <v>150</v>
      </c>
    </row>
    <row r="32" spans="1:10" x14ac:dyDescent="0.25">
      <c r="A32">
        <v>6</v>
      </c>
      <c r="B32">
        <v>1</v>
      </c>
      <c r="C32">
        <v>1</v>
      </c>
      <c r="D32">
        <v>0</v>
      </c>
      <c r="E32">
        <v>0</v>
      </c>
      <c r="F32">
        <v>150</v>
      </c>
    </row>
    <row r="33" spans="1:6" x14ac:dyDescent="0.25">
      <c r="A33">
        <v>7</v>
      </c>
      <c r="B33">
        <v>1</v>
      </c>
      <c r="C33">
        <v>1</v>
      </c>
      <c r="D33">
        <v>0</v>
      </c>
      <c r="E33">
        <v>0</v>
      </c>
      <c r="F33">
        <v>150</v>
      </c>
    </row>
    <row r="34" spans="1:6" x14ac:dyDescent="0.25">
      <c r="A34">
        <v>8</v>
      </c>
      <c r="B34">
        <v>1</v>
      </c>
      <c r="C34">
        <v>1</v>
      </c>
      <c r="D34">
        <v>0</v>
      </c>
      <c r="E34">
        <v>0</v>
      </c>
      <c r="F34">
        <v>150</v>
      </c>
    </row>
    <row r="35" spans="1:6" x14ac:dyDescent="0.25">
      <c r="A35">
        <v>9</v>
      </c>
      <c r="B35">
        <v>1</v>
      </c>
      <c r="C35">
        <v>1</v>
      </c>
      <c r="D35">
        <v>0</v>
      </c>
      <c r="E35">
        <v>0</v>
      </c>
      <c r="F35">
        <v>150</v>
      </c>
    </row>
    <row r="36" spans="1:6" x14ac:dyDescent="0.25">
      <c r="A36">
        <v>10</v>
      </c>
      <c r="B36">
        <v>1</v>
      </c>
      <c r="C36">
        <v>1</v>
      </c>
      <c r="D36">
        <v>0</v>
      </c>
      <c r="E36">
        <v>0</v>
      </c>
      <c r="F36">
        <v>150</v>
      </c>
    </row>
    <row r="37" spans="1:6" x14ac:dyDescent="0.25">
      <c r="A37">
        <v>11</v>
      </c>
      <c r="B37">
        <v>1</v>
      </c>
      <c r="C37">
        <v>1</v>
      </c>
      <c r="D37">
        <v>0</v>
      </c>
      <c r="E37">
        <v>0</v>
      </c>
      <c r="F37">
        <v>150</v>
      </c>
    </row>
    <row r="38" spans="1:6" x14ac:dyDescent="0.25">
      <c r="A38">
        <v>12</v>
      </c>
      <c r="B38">
        <v>1</v>
      </c>
      <c r="C38">
        <v>1</v>
      </c>
      <c r="D38">
        <v>0</v>
      </c>
      <c r="E38">
        <v>0</v>
      </c>
      <c r="F38">
        <v>150</v>
      </c>
    </row>
    <row r="39" spans="1:6" x14ac:dyDescent="0.25">
      <c r="A39">
        <v>13</v>
      </c>
      <c r="B39">
        <v>1</v>
      </c>
      <c r="C39">
        <v>1</v>
      </c>
      <c r="D39">
        <v>0</v>
      </c>
      <c r="E39">
        <v>0</v>
      </c>
      <c r="F39">
        <v>150</v>
      </c>
    </row>
    <row r="40" spans="1:6" x14ac:dyDescent="0.25">
      <c r="A40">
        <v>14</v>
      </c>
      <c r="B40">
        <v>1</v>
      </c>
      <c r="C40">
        <v>1</v>
      </c>
      <c r="D40">
        <v>0</v>
      </c>
      <c r="E40">
        <v>0</v>
      </c>
      <c r="F40">
        <v>150</v>
      </c>
    </row>
    <row r="41" spans="1:6" x14ac:dyDescent="0.25">
      <c r="A41">
        <v>15</v>
      </c>
      <c r="B41">
        <v>1</v>
      </c>
      <c r="C41">
        <v>1</v>
      </c>
      <c r="D41">
        <v>0</v>
      </c>
      <c r="E41">
        <v>0</v>
      </c>
      <c r="F41">
        <v>150</v>
      </c>
    </row>
    <row r="42" spans="1:6" x14ac:dyDescent="0.25">
      <c r="A42">
        <v>16</v>
      </c>
      <c r="B42">
        <v>1</v>
      </c>
      <c r="C42">
        <v>1</v>
      </c>
      <c r="D42">
        <v>0</v>
      </c>
      <c r="E42">
        <v>0</v>
      </c>
      <c r="F42">
        <v>225</v>
      </c>
    </row>
    <row r="43" spans="1:6" x14ac:dyDescent="0.25">
      <c r="A43">
        <v>17</v>
      </c>
      <c r="B43">
        <v>1</v>
      </c>
      <c r="C43">
        <v>1</v>
      </c>
      <c r="D43">
        <v>0</v>
      </c>
      <c r="E43">
        <v>0</v>
      </c>
      <c r="F43">
        <v>150</v>
      </c>
    </row>
    <row r="44" spans="1:6" x14ac:dyDescent="0.25">
      <c r="A44">
        <v>18</v>
      </c>
      <c r="B44">
        <v>1</v>
      </c>
      <c r="C44">
        <v>1</v>
      </c>
      <c r="D44">
        <v>0</v>
      </c>
      <c r="E44">
        <v>0</v>
      </c>
      <c r="F44">
        <v>150</v>
      </c>
    </row>
    <row r="45" spans="1:6" x14ac:dyDescent="0.25">
      <c r="A45">
        <v>19</v>
      </c>
      <c r="B45">
        <v>1</v>
      </c>
      <c r="C45">
        <v>1</v>
      </c>
      <c r="D45">
        <v>0</v>
      </c>
      <c r="E45">
        <v>0</v>
      </c>
      <c r="F45">
        <v>150</v>
      </c>
    </row>
    <row r="46" spans="1:6" x14ac:dyDescent="0.25">
      <c r="A46">
        <v>20</v>
      </c>
      <c r="B46">
        <v>1</v>
      </c>
      <c r="C46">
        <v>1</v>
      </c>
      <c r="D46">
        <v>0</v>
      </c>
      <c r="E46">
        <v>0</v>
      </c>
      <c r="F46">
        <v>150</v>
      </c>
    </row>
    <row r="47" spans="1:6" x14ac:dyDescent="0.25">
      <c r="A47">
        <v>21</v>
      </c>
      <c r="B47">
        <v>1</v>
      </c>
      <c r="C47">
        <v>1</v>
      </c>
      <c r="D47">
        <v>0</v>
      </c>
      <c r="E47">
        <v>0</v>
      </c>
      <c r="F47">
        <v>150</v>
      </c>
    </row>
    <row r="48" spans="1:6" x14ac:dyDescent="0.25">
      <c r="A48">
        <v>22</v>
      </c>
      <c r="B48">
        <v>1</v>
      </c>
      <c r="C48">
        <v>1</v>
      </c>
      <c r="D48">
        <v>0</v>
      </c>
      <c r="E48">
        <v>0</v>
      </c>
      <c r="F48">
        <v>150</v>
      </c>
    </row>
    <row r="49" spans="1:6" x14ac:dyDescent="0.25">
      <c r="A49">
        <v>23</v>
      </c>
      <c r="B49">
        <v>1</v>
      </c>
      <c r="C49">
        <v>1</v>
      </c>
      <c r="D49">
        <v>0</v>
      </c>
      <c r="E49">
        <v>0</v>
      </c>
      <c r="F49">
        <v>150</v>
      </c>
    </row>
    <row r="50" spans="1:6" x14ac:dyDescent="0.25">
      <c r="A50">
        <v>0</v>
      </c>
      <c r="B50">
        <v>2</v>
      </c>
      <c r="C50">
        <v>1</v>
      </c>
      <c r="D50">
        <v>0</v>
      </c>
      <c r="E50">
        <v>0</v>
      </c>
      <c r="F50">
        <v>20</v>
      </c>
    </row>
    <row r="51" spans="1:6" x14ac:dyDescent="0.25">
      <c r="A51">
        <v>1</v>
      </c>
      <c r="B51">
        <v>2</v>
      </c>
      <c r="C51">
        <v>1</v>
      </c>
      <c r="D51">
        <v>0</v>
      </c>
      <c r="E51">
        <v>0</v>
      </c>
      <c r="F51">
        <v>20</v>
      </c>
    </row>
    <row r="52" spans="1:6" x14ac:dyDescent="0.25">
      <c r="A52">
        <v>2</v>
      </c>
      <c r="B52">
        <v>2</v>
      </c>
      <c r="C52">
        <v>1</v>
      </c>
      <c r="D52">
        <v>0</v>
      </c>
      <c r="E52">
        <v>0</v>
      </c>
      <c r="F52">
        <v>20</v>
      </c>
    </row>
    <row r="53" spans="1:6" x14ac:dyDescent="0.25">
      <c r="A53">
        <v>3</v>
      </c>
      <c r="B53">
        <v>2</v>
      </c>
      <c r="C53">
        <v>1</v>
      </c>
      <c r="D53">
        <v>0</v>
      </c>
      <c r="E53">
        <v>0</v>
      </c>
      <c r="F53">
        <v>20</v>
      </c>
    </row>
    <row r="54" spans="1:6" x14ac:dyDescent="0.25">
      <c r="A54">
        <v>4</v>
      </c>
      <c r="B54">
        <v>2</v>
      </c>
      <c r="C54">
        <v>1</v>
      </c>
      <c r="D54">
        <v>0</v>
      </c>
      <c r="E54">
        <v>0</v>
      </c>
      <c r="F54">
        <v>20</v>
      </c>
    </row>
    <row r="55" spans="1:6" x14ac:dyDescent="0.25">
      <c r="A55">
        <v>5</v>
      </c>
      <c r="B55">
        <v>2</v>
      </c>
      <c r="C55">
        <v>1</v>
      </c>
      <c r="D55">
        <v>0</v>
      </c>
      <c r="E55">
        <v>0</v>
      </c>
      <c r="F55">
        <v>20</v>
      </c>
    </row>
    <row r="56" spans="1:6" x14ac:dyDescent="0.25">
      <c r="A56">
        <v>6</v>
      </c>
      <c r="B56">
        <v>2</v>
      </c>
      <c r="C56">
        <v>1</v>
      </c>
      <c r="D56">
        <v>0</v>
      </c>
      <c r="E56">
        <v>0</v>
      </c>
      <c r="F56">
        <v>20</v>
      </c>
    </row>
    <row r="57" spans="1:6" x14ac:dyDescent="0.25">
      <c r="A57">
        <v>7</v>
      </c>
      <c r="B57">
        <v>2</v>
      </c>
      <c r="C57">
        <v>1</v>
      </c>
      <c r="D57">
        <v>0</v>
      </c>
      <c r="E57">
        <v>0</v>
      </c>
      <c r="F57">
        <v>20</v>
      </c>
    </row>
    <row r="58" spans="1:6" x14ac:dyDescent="0.25">
      <c r="A58">
        <v>8</v>
      </c>
      <c r="B58">
        <v>2</v>
      </c>
      <c r="C58">
        <v>1</v>
      </c>
      <c r="D58">
        <v>0</v>
      </c>
      <c r="E58">
        <v>0</v>
      </c>
      <c r="F58">
        <v>20</v>
      </c>
    </row>
    <row r="59" spans="1:6" x14ac:dyDescent="0.25">
      <c r="A59">
        <v>9</v>
      </c>
      <c r="B59">
        <v>2</v>
      </c>
      <c r="C59">
        <v>1</v>
      </c>
      <c r="D59">
        <v>0</v>
      </c>
      <c r="E59">
        <v>0</v>
      </c>
      <c r="F59">
        <v>45.8</v>
      </c>
    </row>
    <row r="60" spans="1:6" x14ac:dyDescent="0.25">
      <c r="A60">
        <v>10</v>
      </c>
      <c r="B60">
        <v>2</v>
      </c>
      <c r="C60">
        <v>1</v>
      </c>
      <c r="D60">
        <v>0</v>
      </c>
      <c r="E60">
        <v>0</v>
      </c>
      <c r="F60">
        <v>60.16</v>
      </c>
    </row>
    <row r="61" spans="1:6" x14ac:dyDescent="0.25">
      <c r="A61">
        <v>11</v>
      </c>
      <c r="B61">
        <v>2</v>
      </c>
      <c r="C61">
        <v>1</v>
      </c>
      <c r="D61">
        <v>0</v>
      </c>
      <c r="E61">
        <v>0</v>
      </c>
      <c r="F61">
        <v>95.4</v>
      </c>
    </row>
    <row r="62" spans="1:6" x14ac:dyDescent="0.25">
      <c r="A62">
        <v>12</v>
      </c>
      <c r="B62">
        <v>2</v>
      </c>
      <c r="C62">
        <v>1</v>
      </c>
      <c r="D62">
        <v>0</v>
      </c>
      <c r="E62">
        <v>0</v>
      </c>
      <c r="F62">
        <v>95.4</v>
      </c>
    </row>
    <row r="63" spans="1:6" x14ac:dyDescent="0.25">
      <c r="A63">
        <v>13</v>
      </c>
      <c r="B63">
        <v>2</v>
      </c>
      <c r="C63">
        <v>1</v>
      </c>
      <c r="D63">
        <v>0</v>
      </c>
      <c r="E63">
        <v>0</v>
      </c>
      <c r="F63">
        <v>72.12</v>
      </c>
    </row>
    <row r="64" spans="1:6" x14ac:dyDescent="0.25">
      <c r="A64">
        <v>14</v>
      </c>
      <c r="B64">
        <v>2</v>
      </c>
      <c r="C64">
        <v>1</v>
      </c>
      <c r="D64">
        <v>0</v>
      </c>
      <c r="E64">
        <v>0</v>
      </c>
      <c r="F64">
        <v>48.8399</v>
      </c>
    </row>
    <row r="65" spans="1:6" x14ac:dyDescent="0.25">
      <c r="A65">
        <v>15</v>
      </c>
      <c r="B65">
        <v>2</v>
      </c>
      <c r="C65">
        <v>1</v>
      </c>
      <c r="D65">
        <v>0</v>
      </c>
      <c r="E65">
        <v>0</v>
      </c>
      <c r="F65">
        <v>51.079900000000002</v>
      </c>
    </row>
    <row r="66" spans="1:6" x14ac:dyDescent="0.25">
      <c r="A66">
        <v>16</v>
      </c>
      <c r="B66">
        <v>2</v>
      </c>
      <c r="C66">
        <v>1</v>
      </c>
      <c r="D66">
        <v>0</v>
      </c>
      <c r="E66">
        <v>0</v>
      </c>
      <c r="F66">
        <v>70</v>
      </c>
    </row>
    <row r="67" spans="1:6" x14ac:dyDescent="0.25">
      <c r="A67">
        <v>17</v>
      </c>
      <c r="B67">
        <v>2</v>
      </c>
      <c r="C67">
        <v>1</v>
      </c>
      <c r="D67">
        <v>0</v>
      </c>
      <c r="E67">
        <v>0</v>
      </c>
      <c r="F67">
        <v>20</v>
      </c>
    </row>
    <row r="68" spans="1:6" x14ac:dyDescent="0.25">
      <c r="A68">
        <v>18</v>
      </c>
      <c r="B68">
        <v>2</v>
      </c>
      <c r="C68">
        <v>1</v>
      </c>
      <c r="D68">
        <v>0</v>
      </c>
      <c r="E68">
        <v>0</v>
      </c>
      <c r="F68">
        <v>20</v>
      </c>
    </row>
    <row r="69" spans="1:6" x14ac:dyDescent="0.25">
      <c r="A69">
        <v>19</v>
      </c>
      <c r="B69">
        <v>2</v>
      </c>
      <c r="C69">
        <v>1</v>
      </c>
      <c r="D69">
        <v>0</v>
      </c>
      <c r="E69">
        <v>0</v>
      </c>
      <c r="F69">
        <v>20</v>
      </c>
    </row>
    <row r="70" spans="1:6" x14ac:dyDescent="0.25">
      <c r="A70">
        <v>20</v>
      </c>
      <c r="B70">
        <v>2</v>
      </c>
      <c r="C70">
        <v>1</v>
      </c>
      <c r="D70">
        <v>0</v>
      </c>
      <c r="E70">
        <v>0</v>
      </c>
      <c r="F70">
        <v>20</v>
      </c>
    </row>
    <row r="71" spans="1:6" x14ac:dyDescent="0.25">
      <c r="A71">
        <v>21</v>
      </c>
      <c r="B71">
        <v>2</v>
      </c>
      <c r="C71">
        <v>1</v>
      </c>
      <c r="D71">
        <v>0</v>
      </c>
      <c r="E71">
        <v>0</v>
      </c>
      <c r="F71">
        <v>20</v>
      </c>
    </row>
    <row r="72" spans="1:6" x14ac:dyDescent="0.25">
      <c r="A72">
        <v>22</v>
      </c>
      <c r="B72">
        <v>2</v>
      </c>
      <c r="C72">
        <v>1</v>
      </c>
      <c r="D72">
        <v>0</v>
      </c>
      <c r="E72">
        <v>0</v>
      </c>
      <c r="F72">
        <v>20</v>
      </c>
    </row>
    <row r="73" spans="1:6" x14ac:dyDescent="0.25">
      <c r="A73">
        <v>23</v>
      </c>
      <c r="B73">
        <v>2</v>
      </c>
      <c r="C73">
        <v>1</v>
      </c>
      <c r="D73">
        <v>0</v>
      </c>
      <c r="E73">
        <v>0</v>
      </c>
      <c r="F73">
        <v>20</v>
      </c>
    </row>
    <row r="74" spans="1:6" x14ac:dyDescent="0.25">
      <c r="A74">
        <v>0</v>
      </c>
      <c r="B74">
        <v>3</v>
      </c>
      <c r="C74">
        <v>1</v>
      </c>
      <c r="D74">
        <v>0</v>
      </c>
      <c r="E74">
        <v>0</v>
      </c>
      <c r="F74">
        <v>20</v>
      </c>
    </row>
    <row r="75" spans="1:6" x14ac:dyDescent="0.25">
      <c r="A75">
        <v>1</v>
      </c>
      <c r="B75">
        <v>3</v>
      </c>
      <c r="C75">
        <v>1</v>
      </c>
      <c r="D75">
        <v>0</v>
      </c>
      <c r="E75">
        <v>0</v>
      </c>
      <c r="F75">
        <v>20</v>
      </c>
    </row>
    <row r="76" spans="1:6" x14ac:dyDescent="0.25">
      <c r="A76">
        <v>2</v>
      </c>
      <c r="B76">
        <v>3</v>
      </c>
      <c r="C76">
        <v>1</v>
      </c>
      <c r="D76">
        <v>0</v>
      </c>
      <c r="E76">
        <v>0</v>
      </c>
      <c r="F76">
        <v>30</v>
      </c>
    </row>
    <row r="77" spans="1:6" x14ac:dyDescent="0.25">
      <c r="A77">
        <v>3</v>
      </c>
      <c r="B77">
        <v>3</v>
      </c>
      <c r="C77">
        <v>1</v>
      </c>
      <c r="D77">
        <v>0</v>
      </c>
      <c r="E77">
        <v>0</v>
      </c>
      <c r="F77">
        <v>20</v>
      </c>
    </row>
    <row r="78" spans="1:6" x14ac:dyDescent="0.25">
      <c r="A78">
        <v>4</v>
      </c>
      <c r="B78">
        <v>3</v>
      </c>
      <c r="C78">
        <v>1</v>
      </c>
      <c r="D78">
        <v>0</v>
      </c>
      <c r="E78">
        <v>0</v>
      </c>
      <c r="F78">
        <v>20</v>
      </c>
    </row>
    <row r="79" spans="1:6" x14ac:dyDescent="0.25">
      <c r="A79">
        <v>5</v>
      </c>
      <c r="B79">
        <v>3</v>
      </c>
      <c r="C79">
        <v>1</v>
      </c>
      <c r="D79">
        <v>0</v>
      </c>
      <c r="E79">
        <v>0</v>
      </c>
      <c r="F79">
        <v>20</v>
      </c>
    </row>
    <row r="80" spans="1:6" x14ac:dyDescent="0.25">
      <c r="A80">
        <v>6</v>
      </c>
      <c r="B80">
        <v>3</v>
      </c>
      <c r="C80">
        <v>1</v>
      </c>
      <c r="D80">
        <v>0</v>
      </c>
      <c r="E80">
        <v>0</v>
      </c>
      <c r="F80">
        <v>20</v>
      </c>
    </row>
    <row r="81" spans="1:6" x14ac:dyDescent="0.25">
      <c r="A81">
        <v>7</v>
      </c>
      <c r="B81">
        <v>3</v>
      </c>
      <c r="C81">
        <v>1</v>
      </c>
      <c r="D81">
        <v>0</v>
      </c>
      <c r="E81">
        <v>0</v>
      </c>
      <c r="F81">
        <v>20</v>
      </c>
    </row>
    <row r="82" spans="1:6" x14ac:dyDescent="0.25">
      <c r="A82">
        <v>8</v>
      </c>
      <c r="B82">
        <v>3</v>
      </c>
      <c r="C82">
        <v>1</v>
      </c>
      <c r="D82">
        <v>0</v>
      </c>
      <c r="E82">
        <v>0</v>
      </c>
      <c r="F82">
        <v>26.48</v>
      </c>
    </row>
    <row r="83" spans="1:6" x14ac:dyDescent="0.25">
      <c r="A83">
        <v>9</v>
      </c>
      <c r="B83">
        <v>3</v>
      </c>
      <c r="C83">
        <v>1</v>
      </c>
      <c r="D83">
        <v>0</v>
      </c>
      <c r="E83">
        <v>0</v>
      </c>
      <c r="F83">
        <v>86.48</v>
      </c>
    </row>
    <row r="84" spans="1:6" x14ac:dyDescent="0.25">
      <c r="A84">
        <v>10</v>
      </c>
      <c r="B84">
        <v>3</v>
      </c>
      <c r="C84">
        <v>1</v>
      </c>
      <c r="D84">
        <v>0</v>
      </c>
      <c r="E84">
        <v>0</v>
      </c>
      <c r="F84">
        <v>130</v>
      </c>
    </row>
    <row r="85" spans="1:6" x14ac:dyDescent="0.25">
      <c r="A85">
        <v>11</v>
      </c>
      <c r="B85">
        <v>3</v>
      </c>
      <c r="C85">
        <v>1</v>
      </c>
      <c r="D85">
        <v>0</v>
      </c>
      <c r="E85">
        <v>0</v>
      </c>
      <c r="F85">
        <v>130</v>
      </c>
    </row>
    <row r="86" spans="1:6" x14ac:dyDescent="0.25">
      <c r="A86">
        <v>12</v>
      </c>
      <c r="B86">
        <v>3</v>
      </c>
      <c r="C86">
        <v>1</v>
      </c>
      <c r="D86">
        <v>0</v>
      </c>
      <c r="E86">
        <v>0</v>
      </c>
      <c r="F86">
        <v>130</v>
      </c>
    </row>
    <row r="87" spans="1:6" x14ac:dyDescent="0.25">
      <c r="A87">
        <v>13</v>
      </c>
      <c r="B87">
        <v>3</v>
      </c>
      <c r="C87">
        <v>1</v>
      </c>
      <c r="D87">
        <v>0</v>
      </c>
      <c r="E87">
        <v>0</v>
      </c>
      <c r="F87">
        <v>130</v>
      </c>
    </row>
    <row r="88" spans="1:6" x14ac:dyDescent="0.25">
      <c r="A88">
        <v>14</v>
      </c>
      <c r="B88">
        <v>3</v>
      </c>
      <c r="C88">
        <v>1</v>
      </c>
      <c r="D88">
        <v>0</v>
      </c>
      <c r="E88">
        <v>0</v>
      </c>
      <c r="F88">
        <v>130</v>
      </c>
    </row>
    <row r="89" spans="1:6" x14ac:dyDescent="0.25">
      <c r="A89">
        <v>15</v>
      </c>
      <c r="B89">
        <v>3</v>
      </c>
      <c r="C89">
        <v>1</v>
      </c>
      <c r="D89">
        <v>0</v>
      </c>
      <c r="E89">
        <v>0</v>
      </c>
      <c r="F89">
        <v>120</v>
      </c>
    </row>
    <row r="90" spans="1:6" x14ac:dyDescent="0.25">
      <c r="A90">
        <v>16</v>
      </c>
      <c r="B90">
        <v>3</v>
      </c>
      <c r="C90">
        <v>1</v>
      </c>
      <c r="D90">
        <v>0</v>
      </c>
      <c r="E90">
        <v>0</v>
      </c>
      <c r="F90">
        <v>70</v>
      </c>
    </row>
    <row r="91" spans="1:6" x14ac:dyDescent="0.25">
      <c r="A91">
        <v>17</v>
      </c>
      <c r="B91">
        <v>3</v>
      </c>
      <c r="C91">
        <v>1</v>
      </c>
      <c r="D91">
        <v>0</v>
      </c>
      <c r="E91">
        <v>0</v>
      </c>
      <c r="F91">
        <v>20</v>
      </c>
    </row>
    <row r="92" spans="1:6" x14ac:dyDescent="0.25">
      <c r="A92">
        <v>18</v>
      </c>
      <c r="B92">
        <v>3</v>
      </c>
      <c r="C92">
        <v>1</v>
      </c>
      <c r="D92">
        <v>0</v>
      </c>
      <c r="E92">
        <v>0</v>
      </c>
      <c r="F92">
        <v>20</v>
      </c>
    </row>
    <row r="93" spans="1:6" x14ac:dyDescent="0.25">
      <c r="A93">
        <v>19</v>
      </c>
      <c r="B93">
        <v>3</v>
      </c>
      <c r="C93">
        <v>1</v>
      </c>
      <c r="D93">
        <v>0</v>
      </c>
      <c r="E93">
        <v>0</v>
      </c>
      <c r="F93">
        <v>20</v>
      </c>
    </row>
    <row r="94" spans="1:6" x14ac:dyDescent="0.25">
      <c r="A94">
        <v>20</v>
      </c>
      <c r="B94">
        <v>3</v>
      </c>
      <c r="C94">
        <v>1</v>
      </c>
      <c r="D94">
        <v>0</v>
      </c>
      <c r="E94">
        <v>0</v>
      </c>
      <c r="F94">
        <v>20</v>
      </c>
    </row>
    <row r="95" spans="1:6" x14ac:dyDescent="0.25">
      <c r="A95">
        <v>21</v>
      </c>
      <c r="B95">
        <v>3</v>
      </c>
      <c r="C95">
        <v>1</v>
      </c>
      <c r="D95">
        <v>0</v>
      </c>
      <c r="E95">
        <v>0</v>
      </c>
      <c r="F95">
        <v>20</v>
      </c>
    </row>
    <row r="96" spans="1:6" x14ac:dyDescent="0.25">
      <c r="A96">
        <v>22</v>
      </c>
      <c r="B96">
        <v>3</v>
      </c>
      <c r="C96">
        <v>1</v>
      </c>
      <c r="D96">
        <v>0</v>
      </c>
      <c r="E96">
        <v>0</v>
      </c>
      <c r="F96">
        <v>20</v>
      </c>
    </row>
    <row r="97" spans="1:6" x14ac:dyDescent="0.25">
      <c r="A97">
        <v>23</v>
      </c>
      <c r="B97">
        <v>3</v>
      </c>
      <c r="C97">
        <v>1</v>
      </c>
      <c r="D97">
        <v>0</v>
      </c>
      <c r="E97">
        <v>0</v>
      </c>
      <c r="F97">
        <v>20</v>
      </c>
    </row>
    <row r="98" spans="1:6" x14ac:dyDescent="0.25">
      <c r="A98">
        <v>0</v>
      </c>
      <c r="B98">
        <v>4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1</v>
      </c>
      <c r="B99">
        <v>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2</v>
      </c>
      <c r="B100">
        <v>4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3</v>
      </c>
      <c r="B101">
        <v>4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4</v>
      </c>
      <c r="B102">
        <v>4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5</v>
      </c>
      <c r="B103">
        <v>4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</v>
      </c>
      <c r="B104">
        <v>4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7</v>
      </c>
      <c r="B105">
        <v>4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8</v>
      </c>
      <c r="B106">
        <v>4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9</v>
      </c>
      <c r="B107">
        <v>4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10</v>
      </c>
      <c r="B108">
        <v>4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11</v>
      </c>
      <c r="B109">
        <v>4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12</v>
      </c>
      <c r="B110">
        <v>4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13</v>
      </c>
      <c r="B111">
        <v>4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14</v>
      </c>
      <c r="B112">
        <v>4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15</v>
      </c>
      <c r="B113">
        <v>4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16</v>
      </c>
      <c r="B114">
        <v>4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17</v>
      </c>
      <c r="B115">
        <v>4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18</v>
      </c>
      <c r="B116">
        <v>4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19</v>
      </c>
      <c r="B117">
        <v>4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20</v>
      </c>
      <c r="B118">
        <v>4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21</v>
      </c>
      <c r="B119">
        <v>4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22</v>
      </c>
      <c r="B120">
        <v>4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23</v>
      </c>
      <c r="B121">
        <v>4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0</v>
      </c>
      <c r="B122">
        <v>5</v>
      </c>
      <c r="C122">
        <v>1</v>
      </c>
      <c r="D122">
        <v>0</v>
      </c>
      <c r="E122">
        <v>0</v>
      </c>
      <c r="F122">
        <v>20</v>
      </c>
    </row>
    <row r="123" spans="1:6" x14ac:dyDescent="0.25">
      <c r="A123">
        <v>1</v>
      </c>
      <c r="B123">
        <v>5</v>
      </c>
      <c r="C123">
        <v>1</v>
      </c>
      <c r="D123">
        <v>0</v>
      </c>
      <c r="E123">
        <v>0</v>
      </c>
      <c r="F123">
        <v>20</v>
      </c>
    </row>
    <row r="124" spans="1:6" x14ac:dyDescent="0.25">
      <c r="A124">
        <v>2</v>
      </c>
      <c r="B124">
        <v>5</v>
      </c>
      <c r="C124">
        <v>1</v>
      </c>
      <c r="D124">
        <v>0</v>
      </c>
      <c r="E124">
        <v>0</v>
      </c>
      <c r="F124">
        <v>20</v>
      </c>
    </row>
    <row r="125" spans="1:6" x14ac:dyDescent="0.25">
      <c r="A125">
        <v>3</v>
      </c>
      <c r="B125">
        <v>5</v>
      </c>
      <c r="C125">
        <v>1</v>
      </c>
      <c r="D125">
        <v>0</v>
      </c>
      <c r="E125">
        <v>0</v>
      </c>
      <c r="F125">
        <v>20</v>
      </c>
    </row>
    <row r="126" spans="1:6" x14ac:dyDescent="0.25">
      <c r="A126">
        <v>4</v>
      </c>
      <c r="B126">
        <v>5</v>
      </c>
      <c r="C126">
        <v>1</v>
      </c>
      <c r="D126">
        <v>0</v>
      </c>
      <c r="E126">
        <v>0</v>
      </c>
      <c r="F126">
        <v>20</v>
      </c>
    </row>
    <row r="127" spans="1:6" x14ac:dyDescent="0.25">
      <c r="A127">
        <v>5</v>
      </c>
      <c r="B127">
        <v>5</v>
      </c>
      <c r="C127">
        <v>1</v>
      </c>
      <c r="D127">
        <v>0</v>
      </c>
      <c r="E127">
        <v>0</v>
      </c>
      <c r="F127">
        <v>20</v>
      </c>
    </row>
    <row r="128" spans="1:6" x14ac:dyDescent="0.25">
      <c r="A128">
        <v>6</v>
      </c>
      <c r="B128">
        <v>5</v>
      </c>
      <c r="C128">
        <v>1</v>
      </c>
      <c r="D128">
        <v>0</v>
      </c>
      <c r="E128">
        <v>0</v>
      </c>
      <c r="F128">
        <v>20</v>
      </c>
    </row>
    <row r="129" spans="1:6" x14ac:dyDescent="0.25">
      <c r="A129">
        <v>7</v>
      </c>
      <c r="B129">
        <v>5</v>
      </c>
      <c r="C129">
        <v>1</v>
      </c>
      <c r="D129">
        <v>0</v>
      </c>
      <c r="E129">
        <v>0</v>
      </c>
      <c r="F129">
        <v>20</v>
      </c>
    </row>
    <row r="130" spans="1:6" x14ac:dyDescent="0.25">
      <c r="A130">
        <v>8</v>
      </c>
      <c r="B130">
        <v>5</v>
      </c>
      <c r="C130">
        <v>1</v>
      </c>
      <c r="D130">
        <v>0</v>
      </c>
      <c r="E130">
        <v>0</v>
      </c>
      <c r="F130">
        <v>20</v>
      </c>
    </row>
    <row r="131" spans="1:6" x14ac:dyDescent="0.25">
      <c r="A131">
        <v>9</v>
      </c>
      <c r="B131">
        <v>5</v>
      </c>
      <c r="C131">
        <v>1</v>
      </c>
      <c r="D131">
        <v>0</v>
      </c>
      <c r="E131">
        <v>0</v>
      </c>
      <c r="F131">
        <v>20</v>
      </c>
    </row>
    <row r="132" spans="1:6" x14ac:dyDescent="0.25">
      <c r="A132">
        <v>10</v>
      </c>
      <c r="B132">
        <v>5</v>
      </c>
      <c r="C132">
        <v>1</v>
      </c>
      <c r="D132">
        <v>0</v>
      </c>
      <c r="E132">
        <v>0</v>
      </c>
      <c r="F132">
        <v>26.96</v>
      </c>
    </row>
    <row r="133" spans="1:6" x14ac:dyDescent="0.25">
      <c r="A133">
        <v>11</v>
      </c>
      <c r="B133">
        <v>5</v>
      </c>
      <c r="C133">
        <v>1</v>
      </c>
      <c r="D133">
        <v>0</v>
      </c>
      <c r="E133">
        <v>0</v>
      </c>
      <c r="F133">
        <v>20</v>
      </c>
    </row>
    <row r="134" spans="1:6" x14ac:dyDescent="0.25">
      <c r="A134">
        <v>12</v>
      </c>
      <c r="B134">
        <v>5</v>
      </c>
      <c r="C134">
        <v>1</v>
      </c>
      <c r="D134">
        <v>0</v>
      </c>
      <c r="E134">
        <v>0</v>
      </c>
      <c r="F134">
        <v>20</v>
      </c>
    </row>
    <row r="135" spans="1:6" x14ac:dyDescent="0.25">
      <c r="A135">
        <v>13</v>
      </c>
      <c r="B135">
        <v>5</v>
      </c>
      <c r="C135">
        <v>1</v>
      </c>
      <c r="D135">
        <v>0</v>
      </c>
      <c r="E135">
        <v>0</v>
      </c>
      <c r="F135">
        <v>20</v>
      </c>
    </row>
    <row r="136" spans="1:6" x14ac:dyDescent="0.25">
      <c r="A136">
        <v>14</v>
      </c>
      <c r="B136">
        <v>5</v>
      </c>
      <c r="C136">
        <v>1</v>
      </c>
      <c r="D136">
        <v>0</v>
      </c>
      <c r="E136">
        <v>0</v>
      </c>
      <c r="F136">
        <v>20</v>
      </c>
    </row>
    <row r="137" spans="1:6" x14ac:dyDescent="0.25">
      <c r="A137">
        <v>15</v>
      </c>
      <c r="B137">
        <v>5</v>
      </c>
      <c r="C137">
        <v>1</v>
      </c>
      <c r="D137">
        <v>0</v>
      </c>
      <c r="E137">
        <v>0</v>
      </c>
      <c r="F137">
        <v>20</v>
      </c>
    </row>
    <row r="138" spans="1:6" x14ac:dyDescent="0.25">
      <c r="A138">
        <v>16</v>
      </c>
      <c r="B138">
        <v>5</v>
      </c>
      <c r="C138">
        <v>1</v>
      </c>
      <c r="D138">
        <v>0</v>
      </c>
      <c r="E138">
        <v>0</v>
      </c>
      <c r="F138">
        <v>23.04</v>
      </c>
    </row>
    <row r="139" spans="1:6" x14ac:dyDescent="0.25">
      <c r="A139">
        <v>17</v>
      </c>
      <c r="B139">
        <v>5</v>
      </c>
      <c r="C139">
        <v>1</v>
      </c>
      <c r="D139">
        <v>0</v>
      </c>
      <c r="E139">
        <v>0</v>
      </c>
      <c r="F139">
        <v>20</v>
      </c>
    </row>
    <row r="140" spans="1:6" x14ac:dyDescent="0.25">
      <c r="A140">
        <v>18</v>
      </c>
      <c r="B140">
        <v>5</v>
      </c>
      <c r="C140">
        <v>1</v>
      </c>
      <c r="D140">
        <v>0</v>
      </c>
      <c r="E140">
        <v>0</v>
      </c>
      <c r="F140">
        <v>20</v>
      </c>
    </row>
    <row r="141" spans="1:6" x14ac:dyDescent="0.25">
      <c r="A141">
        <v>19</v>
      </c>
      <c r="B141">
        <v>5</v>
      </c>
      <c r="C141">
        <v>1</v>
      </c>
      <c r="D141">
        <v>0</v>
      </c>
      <c r="E141">
        <v>0</v>
      </c>
      <c r="F141">
        <v>20</v>
      </c>
    </row>
    <row r="142" spans="1:6" x14ac:dyDescent="0.25">
      <c r="A142">
        <v>20</v>
      </c>
      <c r="B142">
        <v>5</v>
      </c>
      <c r="C142">
        <v>1</v>
      </c>
      <c r="D142">
        <v>0</v>
      </c>
      <c r="E142">
        <v>0</v>
      </c>
      <c r="F142">
        <v>20</v>
      </c>
    </row>
    <row r="143" spans="1:6" x14ac:dyDescent="0.25">
      <c r="A143">
        <v>21</v>
      </c>
      <c r="B143">
        <v>5</v>
      </c>
      <c r="C143">
        <v>1</v>
      </c>
      <c r="D143">
        <v>0</v>
      </c>
      <c r="E143">
        <v>0</v>
      </c>
      <c r="F143">
        <v>20</v>
      </c>
    </row>
    <row r="144" spans="1:6" x14ac:dyDescent="0.25">
      <c r="A144">
        <v>22</v>
      </c>
      <c r="B144">
        <v>5</v>
      </c>
      <c r="C144">
        <v>1</v>
      </c>
      <c r="D144">
        <v>0</v>
      </c>
      <c r="E144">
        <v>0</v>
      </c>
      <c r="F144">
        <v>20</v>
      </c>
    </row>
    <row r="145" spans="1:6" x14ac:dyDescent="0.25">
      <c r="A145">
        <v>23</v>
      </c>
      <c r="B145">
        <v>5</v>
      </c>
      <c r="C145">
        <v>1</v>
      </c>
      <c r="D145">
        <v>0</v>
      </c>
      <c r="E145">
        <v>0</v>
      </c>
      <c r="F145">
        <v>20</v>
      </c>
    </row>
    <row r="146" spans="1:6" x14ac:dyDescent="0.25">
      <c r="A146">
        <v>0</v>
      </c>
      <c r="B146">
        <v>6</v>
      </c>
      <c r="C146">
        <v>1</v>
      </c>
      <c r="D146">
        <v>0</v>
      </c>
      <c r="E146">
        <v>0</v>
      </c>
      <c r="F146">
        <v>25</v>
      </c>
    </row>
    <row r="147" spans="1:6" x14ac:dyDescent="0.25">
      <c r="A147">
        <v>1</v>
      </c>
      <c r="B147">
        <v>6</v>
      </c>
      <c r="C147">
        <v>1</v>
      </c>
      <c r="D147">
        <v>0</v>
      </c>
      <c r="E147">
        <v>0</v>
      </c>
      <c r="F147">
        <v>25</v>
      </c>
    </row>
    <row r="148" spans="1:6" x14ac:dyDescent="0.25">
      <c r="A148">
        <v>2</v>
      </c>
      <c r="B148">
        <v>6</v>
      </c>
      <c r="C148">
        <v>1</v>
      </c>
      <c r="D148">
        <v>0</v>
      </c>
      <c r="E148">
        <v>0</v>
      </c>
      <c r="F148">
        <v>25</v>
      </c>
    </row>
    <row r="149" spans="1:6" x14ac:dyDescent="0.25">
      <c r="A149">
        <v>3</v>
      </c>
      <c r="B149">
        <v>6</v>
      </c>
      <c r="C149">
        <v>1</v>
      </c>
      <c r="D149">
        <v>0</v>
      </c>
      <c r="E149">
        <v>0</v>
      </c>
      <c r="F149">
        <v>25</v>
      </c>
    </row>
    <row r="150" spans="1:6" x14ac:dyDescent="0.25">
      <c r="A150">
        <v>4</v>
      </c>
      <c r="B150">
        <v>6</v>
      </c>
      <c r="C150">
        <v>1</v>
      </c>
      <c r="D150">
        <v>0</v>
      </c>
      <c r="E150">
        <v>0</v>
      </c>
      <c r="F150">
        <v>25</v>
      </c>
    </row>
    <row r="151" spans="1:6" x14ac:dyDescent="0.25">
      <c r="A151">
        <v>5</v>
      </c>
      <c r="B151">
        <v>6</v>
      </c>
      <c r="C151">
        <v>1</v>
      </c>
      <c r="D151">
        <v>0</v>
      </c>
      <c r="E151">
        <v>0</v>
      </c>
      <c r="F151">
        <v>25</v>
      </c>
    </row>
    <row r="152" spans="1:6" x14ac:dyDescent="0.25">
      <c r="A152">
        <v>6</v>
      </c>
      <c r="B152">
        <v>6</v>
      </c>
      <c r="C152">
        <v>1</v>
      </c>
      <c r="D152">
        <v>0</v>
      </c>
      <c r="E152">
        <v>0</v>
      </c>
      <c r="F152">
        <v>25</v>
      </c>
    </row>
    <row r="153" spans="1:6" x14ac:dyDescent="0.25">
      <c r="A153">
        <v>7</v>
      </c>
      <c r="B153">
        <v>6</v>
      </c>
      <c r="C153">
        <v>1</v>
      </c>
      <c r="D153">
        <v>0</v>
      </c>
      <c r="E153">
        <v>0</v>
      </c>
      <c r="F153">
        <v>25</v>
      </c>
    </row>
    <row r="154" spans="1:6" x14ac:dyDescent="0.25">
      <c r="A154">
        <v>8</v>
      </c>
      <c r="B154">
        <v>6</v>
      </c>
      <c r="C154">
        <v>1</v>
      </c>
      <c r="D154">
        <v>0</v>
      </c>
      <c r="E154">
        <v>0</v>
      </c>
      <c r="F154">
        <v>25</v>
      </c>
    </row>
    <row r="155" spans="1:6" x14ac:dyDescent="0.25">
      <c r="A155">
        <v>9</v>
      </c>
      <c r="B155">
        <v>6</v>
      </c>
      <c r="C155">
        <v>1</v>
      </c>
      <c r="D155">
        <v>0</v>
      </c>
      <c r="E155">
        <v>0</v>
      </c>
      <c r="F155">
        <v>25</v>
      </c>
    </row>
    <row r="156" spans="1:6" x14ac:dyDescent="0.25">
      <c r="A156">
        <v>10</v>
      </c>
      <c r="B156">
        <v>6</v>
      </c>
      <c r="C156">
        <v>1</v>
      </c>
      <c r="D156">
        <v>0</v>
      </c>
      <c r="E156">
        <v>0</v>
      </c>
      <c r="F156">
        <v>25</v>
      </c>
    </row>
    <row r="157" spans="1:6" x14ac:dyDescent="0.25">
      <c r="A157">
        <v>11</v>
      </c>
      <c r="B157">
        <v>6</v>
      </c>
      <c r="C157">
        <v>1</v>
      </c>
      <c r="D157">
        <v>0</v>
      </c>
      <c r="E157">
        <v>0</v>
      </c>
      <c r="F157">
        <v>25</v>
      </c>
    </row>
    <row r="158" spans="1:6" x14ac:dyDescent="0.25">
      <c r="A158">
        <v>12</v>
      </c>
      <c r="B158">
        <v>6</v>
      </c>
      <c r="C158">
        <v>1</v>
      </c>
      <c r="D158">
        <v>0</v>
      </c>
      <c r="E158">
        <v>0</v>
      </c>
      <c r="F158">
        <v>25</v>
      </c>
    </row>
    <row r="159" spans="1:6" x14ac:dyDescent="0.25">
      <c r="A159">
        <v>13</v>
      </c>
      <c r="B159">
        <v>6</v>
      </c>
      <c r="C159">
        <v>1</v>
      </c>
      <c r="D159">
        <v>0</v>
      </c>
      <c r="E159">
        <v>0</v>
      </c>
      <c r="F159">
        <v>25</v>
      </c>
    </row>
    <row r="160" spans="1:6" x14ac:dyDescent="0.25">
      <c r="A160">
        <v>14</v>
      </c>
      <c r="B160">
        <v>6</v>
      </c>
      <c r="C160">
        <v>1</v>
      </c>
      <c r="D160">
        <v>0</v>
      </c>
      <c r="E160">
        <v>0</v>
      </c>
      <c r="F160">
        <v>25</v>
      </c>
    </row>
    <row r="161" spans="1:6" x14ac:dyDescent="0.25">
      <c r="A161">
        <v>15</v>
      </c>
      <c r="B161">
        <v>6</v>
      </c>
      <c r="C161">
        <v>1</v>
      </c>
      <c r="D161">
        <v>0</v>
      </c>
      <c r="E161">
        <v>0</v>
      </c>
      <c r="F161">
        <v>25</v>
      </c>
    </row>
    <row r="162" spans="1:6" x14ac:dyDescent="0.25">
      <c r="A162">
        <v>16</v>
      </c>
      <c r="B162">
        <v>6</v>
      </c>
      <c r="C162">
        <v>1</v>
      </c>
      <c r="D162">
        <v>0</v>
      </c>
      <c r="E162">
        <v>0</v>
      </c>
      <c r="F162">
        <v>37.5</v>
      </c>
    </row>
    <row r="163" spans="1:6" x14ac:dyDescent="0.25">
      <c r="A163">
        <v>17</v>
      </c>
      <c r="B163">
        <v>6</v>
      </c>
      <c r="C163">
        <v>1</v>
      </c>
      <c r="D163">
        <v>0</v>
      </c>
      <c r="E163">
        <v>0</v>
      </c>
      <c r="F163">
        <v>25</v>
      </c>
    </row>
    <row r="164" spans="1:6" x14ac:dyDescent="0.25">
      <c r="A164">
        <v>18</v>
      </c>
      <c r="B164">
        <v>6</v>
      </c>
      <c r="C164">
        <v>1</v>
      </c>
      <c r="D164">
        <v>0</v>
      </c>
      <c r="E164">
        <v>0</v>
      </c>
      <c r="F164">
        <v>25</v>
      </c>
    </row>
    <row r="165" spans="1:6" x14ac:dyDescent="0.25">
      <c r="A165">
        <v>19</v>
      </c>
      <c r="B165">
        <v>6</v>
      </c>
      <c r="C165">
        <v>1</v>
      </c>
      <c r="D165">
        <v>0</v>
      </c>
      <c r="E165">
        <v>0</v>
      </c>
      <c r="F165">
        <v>25</v>
      </c>
    </row>
    <row r="166" spans="1:6" x14ac:dyDescent="0.25">
      <c r="A166">
        <v>20</v>
      </c>
      <c r="B166">
        <v>6</v>
      </c>
      <c r="C166">
        <v>1</v>
      </c>
      <c r="D166">
        <v>0</v>
      </c>
      <c r="E166">
        <v>0</v>
      </c>
      <c r="F166">
        <v>25</v>
      </c>
    </row>
    <row r="167" spans="1:6" x14ac:dyDescent="0.25">
      <c r="A167">
        <v>21</v>
      </c>
      <c r="B167">
        <v>6</v>
      </c>
      <c r="C167">
        <v>1</v>
      </c>
      <c r="D167">
        <v>0</v>
      </c>
      <c r="E167">
        <v>0</v>
      </c>
      <c r="F167">
        <v>25</v>
      </c>
    </row>
    <row r="168" spans="1:6" x14ac:dyDescent="0.25">
      <c r="A168">
        <v>22</v>
      </c>
      <c r="B168">
        <v>6</v>
      </c>
      <c r="C168">
        <v>1</v>
      </c>
      <c r="D168">
        <v>0</v>
      </c>
      <c r="E168">
        <v>0</v>
      </c>
      <c r="F168">
        <v>25</v>
      </c>
    </row>
    <row r="169" spans="1:6" x14ac:dyDescent="0.25">
      <c r="A169">
        <v>23</v>
      </c>
      <c r="B169">
        <v>6</v>
      </c>
      <c r="C169">
        <v>1</v>
      </c>
      <c r="D169">
        <v>0</v>
      </c>
      <c r="E169">
        <v>0</v>
      </c>
      <c r="F169">
        <v>25</v>
      </c>
    </row>
    <row r="170" spans="1:6" x14ac:dyDescent="0.25">
      <c r="A170">
        <v>0</v>
      </c>
      <c r="B170">
        <v>7</v>
      </c>
      <c r="C170">
        <v>1</v>
      </c>
      <c r="D170">
        <v>0</v>
      </c>
      <c r="E170">
        <v>0</v>
      </c>
      <c r="F170">
        <v>10</v>
      </c>
    </row>
    <row r="171" spans="1:6" x14ac:dyDescent="0.25">
      <c r="A171">
        <v>1</v>
      </c>
      <c r="B171">
        <v>7</v>
      </c>
      <c r="C171">
        <v>1</v>
      </c>
      <c r="D171">
        <v>0</v>
      </c>
      <c r="E171">
        <v>0</v>
      </c>
      <c r="F171">
        <v>10</v>
      </c>
    </row>
    <row r="172" spans="1:6" x14ac:dyDescent="0.25">
      <c r="A172">
        <v>2</v>
      </c>
      <c r="B172">
        <v>7</v>
      </c>
      <c r="C172">
        <v>1</v>
      </c>
      <c r="D172">
        <v>0</v>
      </c>
      <c r="E172">
        <v>0</v>
      </c>
      <c r="F172">
        <v>10</v>
      </c>
    </row>
    <row r="173" spans="1:6" x14ac:dyDescent="0.25">
      <c r="A173">
        <v>3</v>
      </c>
      <c r="B173">
        <v>7</v>
      </c>
      <c r="C173">
        <v>1</v>
      </c>
      <c r="D173">
        <v>0</v>
      </c>
      <c r="E173">
        <v>0</v>
      </c>
      <c r="F173">
        <v>10</v>
      </c>
    </row>
    <row r="174" spans="1:6" x14ac:dyDescent="0.25">
      <c r="A174">
        <v>4</v>
      </c>
      <c r="B174">
        <v>7</v>
      </c>
      <c r="C174">
        <v>1</v>
      </c>
      <c r="D174">
        <v>0</v>
      </c>
      <c r="E174">
        <v>0</v>
      </c>
      <c r="F174">
        <v>10</v>
      </c>
    </row>
    <row r="175" spans="1:6" x14ac:dyDescent="0.25">
      <c r="A175">
        <v>5</v>
      </c>
      <c r="B175">
        <v>7</v>
      </c>
      <c r="C175">
        <v>1</v>
      </c>
      <c r="D175">
        <v>0</v>
      </c>
      <c r="E175">
        <v>0</v>
      </c>
      <c r="F175">
        <v>10</v>
      </c>
    </row>
    <row r="176" spans="1:6" x14ac:dyDescent="0.25">
      <c r="A176">
        <v>6</v>
      </c>
      <c r="B176">
        <v>7</v>
      </c>
      <c r="C176">
        <v>1</v>
      </c>
      <c r="D176">
        <v>0</v>
      </c>
      <c r="E176">
        <v>0</v>
      </c>
      <c r="F176">
        <v>10</v>
      </c>
    </row>
    <row r="177" spans="1:6" x14ac:dyDescent="0.25">
      <c r="A177">
        <v>7</v>
      </c>
      <c r="B177">
        <v>7</v>
      </c>
      <c r="C177">
        <v>1</v>
      </c>
      <c r="D177">
        <v>0</v>
      </c>
      <c r="E177">
        <v>0</v>
      </c>
      <c r="F177">
        <v>10</v>
      </c>
    </row>
    <row r="178" spans="1:6" x14ac:dyDescent="0.25">
      <c r="A178">
        <v>8</v>
      </c>
      <c r="B178">
        <v>7</v>
      </c>
      <c r="C178">
        <v>1</v>
      </c>
      <c r="D178">
        <v>0</v>
      </c>
      <c r="E178">
        <v>0</v>
      </c>
      <c r="F178">
        <v>10</v>
      </c>
    </row>
    <row r="179" spans="1:6" x14ac:dyDescent="0.25">
      <c r="A179">
        <v>9</v>
      </c>
      <c r="B179">
        <v>7</v>
      </c>
      <c r="C179">
        <v>1</v>
      </c>
      <c r="D179">
        <v>0</v>
      </c>
      <c r="E179">
        <v>0</v>
      </c>
      <c r="F179">
        <v>10</v>
      </c>
    </row>
    <row r="180" spans="1:6" x14ac:dyDescent="0.25">
      <c r="A180">
        <v>10</v>
      </c>
      <c r="B180">
        <v>7</v>
      </c>
      <c r="C180">
        <v>1</v>
      </c>
      <c r="D180">
        <v>0</v>
      </c>
      <c r="E180">
        <v>0</v>
      </c>
      <c r="F180">
        <v>15</v>
      </c>
    </row>
    <row r="181" spans="1:6" x14ac:dyDescent="0.25">
      <c r="A181">
        <v>11</v>
      </c>
      <c r="B181">
        <v>7</v>
      </c>
      <c r="C181">
        <v>1</v>
      </c>
      <c r="D181">
        <v>0</v>
      </c>
      <c r="E181">
        <v>0</v>
      </c>
      <c r="F181">
        <v>10</v>
      </c>
    </row>
    <row r="182" spans="1:6" x14ac:dyDescent="0.25">
      <c r="A182">
        <v>12</v>
      </c>
      <c r="B182">
        <v>7</v>
      </c>
      <c r="C182">
        <v>1</v>
      </c>
      <c r="D182">
        <v>0</v>
      </c>
      <c r="E182">
        <v>0</v>
      </c>
      <c r="F182">
        <v>10</v>
      </c>
    </row>
    <row r="183" spans="1:6" x14ac:dyDescent="0.25">
      <c r="A183">
        <v>13</v>
      </c>
      <c r="B183">
        <v>7</v>
      </c>
      <c r="C183">
        <v>1</v>
      </c>
      <c r="D183">
        <v>0</v>
      </c>
      <c r="E183">
        <v>0</v>
      </c>
      <c r="F183">
        <v>10</v>
      </c>
    </row>
    <row r="184" spans="1:6" x14ac:dyDescent="0.25">
      <c r="A184">
        <v>14</v>
      </c>
      <c r="B184">
        <v>7</v>
      </c>
      <c r="C184">
        <v>1</v>
      </c>
      <c r="D184">
        <v>0</v>
      </c>
      <c r="E184">
        <v>0</v>
      </c>
      <c r="F184">
        <v>10</v>
      </c>
    </row>
    <row r="185" spans="1:6" x14ac:dyDescent="0.25">
      <c r="A185">
        <v>15</v>
      </c>
      <c r="B185">
        <v>7</v>
      </c>
      <c r="C185">
        <v>1</v>
      </c>
      <c r="D185">
        <v>0</v>
      </c>
      <c r="E185">
        <v>0</v>
      </c>
      <c r="F185">
        <v>10</v>
      </c>
    </row>
    <row r="186" spans="1:6" x14ac:dyDescent="0.25">
      <c r="A186">
        <v>16</v>
      </c>
      <c r="B186">
        <v>7</v>
      </c>
      <c r="C186">
        <v>1</v>
      </c>
      <c r="D186">
        <v>0</v>
      </c>
      <c r="E186">
        <v>0</v>
      </c>
      <c r="F186">
        <v>10</v>
      </c>
    </row>
    <row r="187" spans="1:6" x14ac:dyDescent="0.25">
      <c r="A187">
        <v>17</v>
      </c>
      <c r="B187">
        <v>7</v>
      </c>
      <c r="C187">
        <v>1</v>
      </c>
      <c r="D187">
        <v>0</v>
      </c>
      <c r="E187">
        <v>0</v>
      </c>
      <c r="F187">
        <v>10</v>
      </c>
    </row>
    <row r="188" spans="1:6" x14ac:dyDescent="0.25">
      <c r="A188">
        <v>18</v>
      </c>
      <c r="B188">
        <v>7</v>
      </c>
      <c r="C188">
        <v>1</v>
      </c>
      <c r="D188">
        <v>0</v>
      </c>
      <c r="E188">
        <v>0</v>
      </c>
      <c r="F188">
        <v>10</v>
      </c>
    </row>
    <row r="189" spans="1:6" x14ac:dyDescent="0.25">
      <c r="A189">
        <v>19</v>
      </c>
      <c r="B189">
        <v>7</v>
      </c>
      <c r="C189">
        <v>1</v>
      </c>
      <c r="D189">
        <v>0</v>
      </c>
      <c r="E189">
        <v>0</v>
      </c>
      <c r="F189">
        <v>10</v>
      </c>
    </row>
    <row r="190" spans="1:6" x14ac:dyDescent="0.25">
      <c r="A190">
        <v>20</v>
      </c>
      <c r="B190">
        <v>7</v>
      </c>
      <c r="C190">
        <v>1</v>
      </c>
      <c r="D190">
        <v>0</v>
      </c>
      <c r="E190">
        <v>0</v>
      </c>
      <c r="F190">
        <v>10</v>
      </c>
    </row>
    <row r="191" spans="1:6" x14ac:dyDescent="0.25">
      <c r="A191">
        <v>21</v>
      </c>
      <c r="B191">
        <v>7</v>
      </c>
      <c r="C191">
        <v>1</v>
      </c>
      <c r="D191">
        <v>0</v>
      </c>
      <c r="E191">
        <v>0</v>
      </c>
      <c r="F191">
        <v>10</v>
      </c>
    </row>
    <row r="192" spans="1:6" x14ac:dyDescent="0.25">
      <c r="A192">
        <v>22</v>
      </c>
      <c r="B192">
        <v>7</v>
      </c>
      <c r="C192">
        <v>1</v>
      </c>
      <c r="D192">
        <v>0</v>
      </c>
      <c r="E192">
        <v>0</v>
      </c>
      <c r="F192">
        <v>10</v>
      </c>
    </row>
    <row r="193" spans="1:6" x14ac:dyDescent="0.25">
      <c r="A193">
        <v>23</v>
      </c>
      <c r="B193">
        <v>7</v>
      </c>
      <c r="C193">
        <v>1</v>
      </c>
      <c r="D193">
        <v>0</v>
      </c>
      <c r="E193">
        <v>0</v>
      </c>
      <c r="F193">
        <v>10</v>
      </c>
    </row>
  </sheetData>
  <pageMargins left="0.7" right="0.7" top="0.75" bottom="0.75" header="0.3" footer="0.3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826-1325-4284-AC16-9809C1856516}">
  <dimension ref="A1:AL14"/>
  <sheetViews>
    <sheetView topLeftCell="K1" workbookViewId="0">
      <selection activeCell="Z34" sqref="Z34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2.7109375" bestFit="1" customWidth="1"/>
    <col min="4" max="5" width="3" bestFit="1" customWidth="1"/>
    <col min="6" max="6" width="7" bestFit="1" customWidth="1"/>
    <col min="7" max="7" width="10.5703125" bestFit="1" customWidth="1"/>
    <col min="8" max="8" width="8.5703125" bestFit="1" customWidth="1"/>
    <col min="9" max="9" width="9.140625" bestFit="1" customWidth="1"/>
    <col min="10" max="15" width="12" bestFit="1" customWidth="1"/>
    <col min="16" max="16" width="7.85546875" bestFit="1" customWidth="1"/>
    <col min="17" max="17" width="7.42578125" bestFit="1" customWidth="1"/>
    <col min="18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4" width="7.140625" bestFit="1" customWidth="1"/>
    <col min="25" max="25" width="7.710937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0" width="10.140625" bestFit="1" customWidth="1"/>
    <col min="31" max="33" width="9.5703125" bestFit="1" customWidth="1"/>
    <col min="34" max="34" width="9.7109375" bestFit="1" customWidth="1"/>
    <col min="35" max="35" width="8.28515625" bestFit="1" customWidth="1"/>
    <col min="36" max="37" width="2" bestFit="1" customWidth="1"/>
    <col min="38" max="38" width="35.28515625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s="5" t="s">
        <v>279</v>
      </c>
      <c r="B2" t="s">
        <v>269</v>
      </c>
      <c r="C2" t="s">
        <v>93</v>
      </c>
      <c r="D2">
        <v>48</v>
      </c>
      <c r="E2">
        <v>73</v>
      </c>
      <c r="F2" s="14">
        <v>1E-4</v>
      </c>
      <c r="G2" s="14">
        <v>0</v>
      </c>
      <c r="H2" s="14">
        <v>4000</v>
      </c>
      <c r="I2">
        <v>40000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283849653.5</v>
      </c>
      <c r="R2">
        <v>283849653.5</v>
      </c>
      <c r="S2">
        <v>16.100000000000001</v>
      </c>
      <c r="T2">
        <v>30.7</v>
      </c>
      <c r="U2">
        <v>122.3</v>
      </c>
      <c r="V2">
        <v>134.6</v>
      </c>
      <c r="W2">
        <v>47.9</v>
      </c>
      <c r="X2">
        <v>48.4</v>
      </c>
      <c r="AA2">
        <v>48.5</v>
      </c>
      <c r="AB2">
        <v>1E-4</v>
      </c>
      <c r="AC2">
        <v>9.0000000000000006E-5</v>
      </c>
      <c r="AD2">
        <v>9.0000000000000006E-5</v>
      </c>
      <c r="AE2">
        <v>3.0000000000000001E-5</v>
      </c>
      <c r="AF2">
        <v>6.9999999999999994E-5</v>
      </c>
      <c r="AI2" s="24">
        <v>6.0000000000000002E-5</v>
      </c>
      <c r="AJ2">
        <v>0</v>
      </c>
      <c r="AK2">
        <v>0</v>
      </c>
      <c r="AL2" t="s">
        <v>270</v>
      </c>
    </row>
    <row r="3" spans="1:38" x14ac:dyDescent="0.25">
      <c r="F3" s="14"/>
      <c r="G3" s="14"/>
      <c r="H3" s="14"/>
    </row>
    <row r="4" spans="1:38" x14ac:dyDescent="0.25">
      <c r="A4" s="5"/>
      <c r="F4" s="14"/>
      <c r="G4" s="14"/>
      <c r="H4" s="14"/>
    </row>
    <row r="5" spans="1:38" x14ac:dyDescent="0.25">
      <c r="A5" s="5"/>
    </row>
    <row r="6" spans="1:38" x14ac:dyDescent="0.25">
      <c r="A6" s="5"/>
    </row>
    <row r="7" spans="1:38" x14ac:dyDescent="0.25">
      <c r="A7" s="5"/>
    </row>
    <row r="8" spans="1:38" x14ac:dyDescent="0.25">
      <c r="A8" s="5"/>
    </row>
    <row r="9" spans="1:38" x14ac:dyDescent="0.25">
      <c r="A9" s="5"/>
    </row>
    <row r="10" spans="1:38" x14ac:dyDescent="0.25">
      <c r="A10" s="5"/>
    </row>
    <row r="11" spans="1:38" x14ac:dyDescent="0.25">
      <c r="A11" s="5"/>
    </row>
    <row r="12" spans="1:38" x14ac:dyDescent="0.25">
      <c r="A12" s="5"/>
    </row>
    <row r="13" spans="1:38" x14ac:dyDescent="0.25">
      <c r="A13" s="5"/>
    </row>
    <row r="14" spans="1:38" x14ac:dyDescent="0.25">
      <c r="A14" s="5"/>
    </row>
  </sheetData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29A5-560D-40D0-B61B-1E0C624CE966}">
  <dimension ref="A1:AG39"/>
  <sheetViews>
    <sheetView workbookViewId="0">
      <selection activeCell="R8" sqref="R8"/>
    </sheetView>
  </sheetViews>
  <sheetFormatPr baseColWidth="10" defaultColWidth="21.5703125" defaultRowHeight="15" x14ac:dyDescent="0.25"/>
  <cols>
    <col min="1" max="1" width="10.140625" bestFit="1" customWidth="1"/>
    <col min="2" max="2" width="22.85546875" bestFit="1" customWidth="1"/>
    <col min="3" max="3" width="12.7109375" bestFit="1" customWidth="1"/>
    <col min="4" max="5" width="3" bestFit="1" customWidth="1"/>
    <col min="6" max="6" width="7" bestFit="1" customWidth="1"/>
    <col min="7" max="7" width="9.28515625" bestFit="1" customWidth="1"/>
    <col min="8" max="11" width="13.5703125" bestFit="1" customWidth="1"/>
    <col min="12" max="12" width="18.28515625" bestFit="1" customWidth="1"/>
    <col min="13" max="15" width="13.5703125" bestFit="1" customWidth="1"/>
    <col min="16" max="17" width="6" bestFit="1" customWidth="1"/>
    <col min="18" max="18" width="7" bestFit="1" customWidth="1"/>
    <col min="19" max="19" width="10.42578125" bestFit="1" customWidth="1"/>
    <col min="20" max="20" width="13.28515625" bestFit="1" customWidth="1"/>
    <col min="21" max="21" width="7" bestFit="1" customWidth="1"/>
    <col min="22" max="22" width="7.7109375" bestFit="1" customWidth="1"/>
    <col min="23" max="23" width="6.140625" bestFit="1" customWidth="1"/>
    <col min="24" max="24" width="12.71093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5703125" bestFit="1" customWidth="1"/>
    <col min="31" max="31" width="43.140625" bestFit="1" customWidth="1"/>
    <col min="32" max="32" width="8" bestFit="1" customWidth="1"/>
    <col min="33" max="33" width="43.140625" bestFit="1" customWidth="1"/>
  </cols>
  <sheetData>
    <row r="1" spans="1:33" x14ac:dyDescent="0.25">
      <c r="A1" s="8" t="s">
        <v>99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118</v>
      </c>
      <c r="H1" t="s">
        <v>4</v>
      </c>
      <c r="I1" t="s">
        <v>18</v>
      </c>
      <c r="J1" t="s">
        <v>149</v>
      </c>
      <c r="K1" t="s">
        <v>163</v>
      </c>
      <c r="L1" t="s">
        <v>6</v>
      </c>
      <c r="M1" t="s">
        <v>167</v>
      </c>
      <c r="N1" t="s">
        <v>17</v>
      </c>
      <c r="O1" t="s">
        <v>95</v>
      </c>
      <c r="P1" t="s">
        <v>20</v>
      </c>
      <c r="Q1" t="s">
        <v>5</v>
      </c>
      <c r="R1" t="s">
        <v>19</v>
      </c>
      <c r="S1" t="s">
        <v>150</v>
      </c>
      <c r="T1" t="s">
        <v>162</v>
      </c>
      <c r="U1" t="s">
        <v>7</v>
      </c>
      <c r="V1" t="s">
        <v>168</v>
      </c>
      <c r="W1" t="s">
        <v>16</v>
      </c>
      <c r="X1" t="s">
        <v>94</v>
      </c>
      <c r="Y1" t="s">
        <v>21</v>
      </c>
      <c r="Z1" t="s">
        <v>96</v>
      </c>
      <c r="AA1" t="s">
        <v>10</v>
      </c>
      <c r="AB1" t="s">
        <v>23</v>
      </c>
      <c r="AC1" t="s">
        <v>97</v>
      </c>
      <c r="AD1" t="s">
        <v>98</v>
      </c>
      <c r="AE1" t="s">
        <v>24</v>
      </c>
      <c r="AF1" t="s">
        <v>104</v>
      </c>
      <c r="AG1" t="s">
        <v>151</v>
      </c>
    </row>
    <row r="2" spans="1:33" x14ac:dyDescent="0.25">
      <c r="A2" s="5" t="s">
        <v>101</v>
      </c>
      <c r="B2" t="s">
        <v>164</v>
      </c>
      <c r="C2" t="s">
        <v>26</v>
      </c>
      <c r="D2">
        <v>48</v>
      </c>
      <c r="E2">
        <v>73</v>
      </c>
      <c r="F2">
        <v>1E-3</v>
      </c>
      <c r="G2">
        <v>3000</v>
      </c>
      <c r="H2" s="7">
        <v>279311866.39999998</v>
      </c>
      <c r="I2" s="7">
        <v>283945782.60000002</v>
      </c>
      <c r="J2" s="7">
        <v>283854141.5</v>
      </c>
      <c r="K2" s="7">
        <v>283854141.5</v>
      </c>
      <c r="L2" s="7">
        <v>283854141.5</v>
      </c>
      <c r="M2" s="7">
        <v>0</v>
      </c>
      <c r="N2" s="7">
        <v>283891218.5</v>
      </c>
      <c r="O2" s="7"/>
      <c r="P2">
        <v>15.7</v>
      </c>
      <c r="Q2">
        <v>29.8</v>
      </c>
      <c r="R2">
        <v>146.6</v>
      </c>
      <c r="S2">
        <v>145.19999999999999</v>
      </c>
      <c r="T2">
        <v>125.9</v>
      </c>
      <c r="U2">
        <v>0</v>
      </c>
      <c r="V2">
        <v>124.5</v>
      </c>
      <c r="W2">
        <v>0</v>
      </c>
      <c r="X2">
        <v>-1.3100000000000001E-2</v>
      </c>
      <c r="Y2">
        <v>2951</v>
      </c>
      <c r="Z2">
        <v>0</v>
      </c>
      <c r="AA2">
        <v>0</v>
      </c>
      <c r="AB2">
        <v>3504</v>
      </c>
      <c r="AC2">
        <v>0</v>
      </c>
      <c r="AD2">
        <v>0</v>
      </c>
      <c r="AE2" t="s">
        <v>161</v>
      </c>
    </row>
    <row r="3" spans="1:33" x14ac:dyDescent="0.25">
      <c r="A3" s="5" t="s">
        <v>101</v>
      </c>
      <c r="B3" t="s">
        <v>159</v>
      </c>
      <c r="C3" t="s">
        <v>26</v>
      </c>
      <c r="D3">
        <v>48</v>
      </c>
      <c r="E3">
        <v>73</v>
      </c>
      <c r="F3">
        <v>1E-3</v>
      </c>
      <c r="G3">
        <v>3000</v>
      </c>
      <c r="H3" s="7">
        <v>279311866.39999998</v>
      </c>
      <c r="I3" s="7">
        <v>283945782.60000002</v>
      </c>
      <c r="K3" s="7">
        <v>287502936.10000002</v>
      </c>
      <c r="L3" s="7">
        <v>283854141.5</v>
      </c>
      <c r="M3" s="7"/>
      <c r="N3" s="7">
        <v>283891218.5</v>
      </c>
      <c r="O3" s="7"/>
      <c r="P3" s="4">
        <v>17.3</v>
      </c>
      <c r="Q3" s="4">
        <v>48.7</v>
      </c>
      <c r="R3" s="4"/>
      <c r="S3" s="4">
        <v>49.3</v>
      </c>
      <c r="T3" s="4">
        <v>137.19999999999999</v>
      </c>
      <c r="U3" s="4"/>
      <c r="V3" s="4">
        <v>139.69999999999999</v>
      </c>
      <c r="W3" s="4"/>
      <c r="X3">
        <v>-283854141.5402</v>
      </c>
      <c r="Y3">
        <v>2951</v>
      </c>
      <c r="Z3">
        <v>0</v>
      </c>
      <c r="AA3">
        <v>0</v>
      </c>
      <c r="AB3">
        <v>3504</v>
      </c>
      <c r="AC3">
        <v>0</v>
      </c>
      <c r="AD3">
        <v>0</v>
      </c>
      <c r="AE3" t="s">
        <v>148</v>
      </c>
    </row>
    <row r="4" spans="1:33" x14ac:dyDescent="0.25">
      <c r="A4" s="5" t="s">
        <v>101</v>
      </c>
      <c r="B4" t="s">
        <v>156</v>
      </c>
      <c r="C4" t="s">
        <v>93</v>
      </c>
      <c r="D4">
        <v>48</v>
      </c>
      <c r="E4">
        <v>73</v>
      </c>
      <c r="F4">
        <v>1E-3</v>
      </c>
      <c r="G4">
        <v>3000</v>
      </c>
      <c r="H4" s="7">
        <v>279311866.39999998</v>
      </c>
      <c r="I4" s="7">
        <v>283945782.60000002</v>
      </c>
      <c r="K4" s="7">
        <v>287502936.10000002</v>
      </c>
      <c r="L4" s="7">
        <v>283854141.5</v>
      </c>
      <c r="M4" s="7"/>
      <c r="N4" s="7">
        <v>283891218.5</v>
      </c>
      <c r="O4" s="7"/>
      <c r="P4" s="4">
        <v>17.5</v>
      </c>
      <c r="Q4" s="4">
        <v>48.1</v>
      </c>
      <c r="R4" s="4"/>
      <c r="S4" s="4">
        <v>46.9</v>
      </c>
      <c r="T4" s="4">
        <v>120</v>
      </c>
      <c r="U4" s="4"/>
      <c r="V4" s="4">
        <v>132</v>
      </c>
      <c r="W4" s="4"/>
      <c r="X4">
        <v>-283854141.5402</v>
      </c>
      <c r="Y4">
        <v>2951</v>
      </c>
      <c r="Z4">
        <v>0</v>
      </c>
      <c r="AA4">
        <v>0</v>
      </c>
      <c r="AB4">
        <v>3504</v>
      </c>
      <c r="AC4">
        <v>0</v>
      </c>
      <c r="AD4">
        <v>0</v>
      </c>
      <c r="AE4" t="s">
        <v>148</v>
      </c>
    </row>
    <row r="5" spans="1:33" x14ac:dyDescent="0.25">
      <c r="A5" s="5" t="s">
        <v>101</v>
      </c>
      <c r="B5" t="s">
        <v>160</v>
      </c>
      <c r="C5" t="s">
        <v>93</v>
      </c>
      <c r="D5">
        <v>48</v>
      </c>
      <c r="E5">
        <v>73</v>
      </c>
      <c r="F5">
        <v>1E-3</v>
      </c>
      <c r="G5">
        <v>3000</v>
      </c>
      <c r="H5" s="7">
        <v>279311866.39999998</v>
      </c>
      <c r="I5" s="7">
        <v>283945782.60000002</v>
      </c>
      <c r="J5" s="7">
        <v>283854141.5</v>
      </c>
      <c r="K5" s="7">
        <v>283854141.5</v>
      </c>
      <c r="L5" s="7">
        <v>283854141.5</v>
      </c>
      <c r="M5" s="7"/>
      <c r="N5" s="7">
        <v>283891218.5</v>
      </c>
      <c r="O5" s="7"/>
      <c r="P5" s="4">
        <v>14.7</v>
      </c>
      <c r="Q5" s="4">
        <v>24.3</v>
      </c>
      <c r="R5" s="4">
        <v>132.9</v>
      </c>
      <c r="S5" s="4">
        <v>142.30000000000001</v>
      </c>
      <c r="T5" s="4">
        <v>116.4</v>
      </c>
      <c r="U5" s="4"/>
      <c r="V5" s="4">
        <v>117.4</v>
      </c>
      <c r="W5" s="4"/>
      <c r="X5">
        <v>-1.3100000000000001E-2</v>
      </c>
      <c r="Y5">
        <v>2951</v>
      </c>
      <c r="Z5">
        <v>0</v>
      </c>
      <c r="AA5">
        <v>0</v>
      </c>
      <c r="AB5">
        <v>3504</v>
      </c>
      <c r="AC5">
        <v>0</v>
      </c>
      <c r="AD5">
        <v>0</v>
      </c>
      <c r="AE5" t="s">
        <v>161</v>
      </c>
    </row>
    <row r="6" spans="1:33" x14ac:dyDescent="0.25">
      <c r="A6" s="5" t="s">
        <v>101</v>
      </c>
      <c r="B6" t="s">
        <v>164</v>
      </c>
      <c r="C6" t="s">
        <v>26</v>
      </c>
      <c r="D6">
        <v>48</v>
      </c>
      <c r="E6">
        <v>73</v>
      </c>
      <c r="F6">
        <v>1E-3</v>
      </c>
      <c r="G6">
        <v>3000</v>
      </c>
      <c r="H6" s="7">
        <v>279311866.39999998</v>
      </c>
      <c r="I6" s="7">
        <v>283945782.60000002</v>
      </c>
      <c r="J6" s="7">
        <v>283854141.5</v>
      </c>
      <c r="K6" s="7">
        <v>283854141.5</v>
      </c>
      <c r="L6" s="7">
        <v>283854141.5</v>
      </c>
      <c r="M6" s="7"/>
      <c r="N6" s="7">
        <v>283891218.5</v>
      </c>
      <c r="O6" s="7"/>
      <c r="P6" s="4">
        <v>15.7</v>
      </c>
      <c r="Q6" s="4">
        <v>29.8</v>
      </c>
      <c r="R6" s="4">
        <v>146.6</v>
      </c>
      <c r="S6" s="4">
        <v>145.19999999999999</v>
      </c>
      <c r="T6" s="4">
        <v>125.9</v>
      </c>
      <c r="U6" s="4"/>
      <c r="V6" s="4">
        <v>124.5</v>
      </c>
      <c r="W6" s="4"/>
      <c r="X6">
        <v>-1.3100000000000001E-2</v>
      </c>
      <c r="Y6">
        <v>2951</v>
      </c>
      <c r="Z6">
        <v>0</v>
      </c>
      <c r="AA6">
        <v>0</v>
      </c>
      <c r="AB6">
        <v>3504</v>
      </c>
      <c r="AC6">
        <v>0</v>
      </c>
      <c r="AD6">
        <v>0</v>
      </c>
      <c r="AE6" t="s">
        <v>161</v>
      </c>
    </row>
    <row r="7" spans="1:33" x14ac:dyDescent="0.25">
      <c r="A7" s="5" t="s">
        <v>101</v>
      </c>
      <c r="B7" t="s">
        <v>165</v>
      </c>
      <c r="C7" t="s">
        <v>26</v>
      </c>
      <c r="D7">
        <v>48</v>
      </c>
      <c r="E7">
        <v>73</v>
      </c>
      <c r="F7">
        <v>1E-3</v>
      </c>
      <c r="G7">
        <v>3000</v>
      </c>
      <c r="H7" s="7">
        <v>279311866.39999998</v>
      </c>
      <c r="I7" s="7">
        <v>283945782.60000002</v>
      </c>
      <c r="J7" s="7">
        <v>283870175.10000002</v>
      </c>
      <c r="K7" s="7">
        <v>283870175.10000002</v>
      </c>
      <c r="L7" s="7">
        <v>283870175.10000002</v>
      </c>
      <c r="N7" s="7">
        <v>283870881.39999998</v>
      </c>
      <c r="P7">
        <v>12</v>
      </c>
      <c r="Q7">
        <v>22.4</v>
      </c>
      <c r="R7">
        <v>66.599999999999994</v>
      </c>
      <c r="S7">
        <v>76.599999999999994</v>
      </c>
      <c r="T7">
        <v>52.1</v>
      </c>
      <c r="V7">
        <v>74.7</v>
      </c>
      <c r="X7">
        <v>-2.0000000000000001E-4</v>
      </c>
      <c r="Y7">
        <v>2951</v>
      </c>
      <c r="Z7">
        <v>0</v>
      </c>
      <c r="AA7">
        <v>0</v>
      </c>
      <c r="AB7">
        <v>3504</v>
      </c>
      <c r="AC7">
        <v>0</v>
      </c>
      <c r="AD7">
        <v>0</v>
      </c>
      <c r="AE7" t="s">
        <v>161</v>
      </c>
    </row>
    <row r="8" spans="1:33" x14ac:dyDescent="0.25">
      <c r="A8" s="5" t="s">
        <v>101</v>
      </c>
      <c r="B8" t="s">
        <v>166</v>
      </c>
      <c r="C8" t="s">
        <v>26</v>
      </c>
      <c r="D8">
        <v>48</v>
      </c>
      <c r="E8">
        <v>73</v>
      </c>
      <c r="F8">
        <v>1E-4</v>
      </c>
      <c r="G8">
        <v>3000</v>
      </c>
      <c r="H8" s="7">
        <v>279311866.39999998</v>
      </c>
      <c r="I8" s="7">
        <v>283873384.19999999</v>
      </c>
      <c r="J8" s="7">
        <v>283849653.5</v>
      </c>
      <c r="K8" s="7">
        <v>283849653.5</v>
      </c>
      <c r="L8" s="7">
        <v>283849653.5</v>
      </c>
      <c r="M8" s="7">
        <v>283853580.5</v>
      </c>
      <c r="O8" s="7">
        <v>283849653.5</v>
      </c>
      <c r="P8" s="4"/>
      <c r="Q8" s="4">
        <v>16.100000000000001</v>
      </c>
      <c r="R8" s="4">
        <v>31.9</v>
      </c>
      <c r="S8" s="4">
        <v>151.6</v>
      </c>
      <c r="T8" s="4">
        <v>152</v>
      </c>
      <c r="U8" s="4">
        <v>132</v>
      </c>
      <c r="V8" s="4">
        <v>138.5</v>
      </c>
      <c r="W8" s="4">
        <v>0</v>
      </c>
      <c r="X8">
        <v>99.3</v>
      </c>
      <c r="Y8">
        <v>0</v>
      </c>
      <c r="Z8">
        <v>0</v>
      </c>
      <c r="AA8">
        <v>2951</v>
      </c>
      <c r="AB8">
        <v>0</v>
      </c>
      <c r="AC8">
        <v>0</v>
      </c>
      <c r="AD8">
        <v>3504</v>
      </c>
      <c r="AE8">
        <v>0</v>
      </c>
      <c r="AF8">
        <v>0</v>
      </c>
      <c r="AG8" t="s">
        <v>161</v>
      </c>
    </row>
    <row r="9" spans="1:33" x14ac:dyDescent="0.25">
      <c r="A9" s="5" t="s">
        <v>101</v>
      </c>
      <c r="B9" t="s">
        <v>169</v>
      </c>
      <c r="C9" t="s">
        <v>26</v>
      </c>
      <c r="D9">
        <v>48</v>
      </c>
      <c r="E9">
        <v>73</v>
      </c>
      <c r="F9">
        <v>1E-4</v>
      </c>
      <c r="G9">
        <v>3000</v>
      </c>
      <c r="H9" s="7">
        <v>279311866.39999998</v>
      </c>
      <c r="I9" s="7">
        <v>283873384.19999999</v>
      </c>
      <c r="J9" s="7">
        <v>283849653.5</v>
      </c>
      <c r="K9" s="7">
        <v>283849653.5</v>
      </c>
      <c r="L9" s="7">
        <v>283849653.5</v>
      </c>
      <c r="M9" s="7">
        <v>283853580.5</v>
      </c>
      <c r="N9" s="7"/>
      <c r="O9" s="7">
        <v>283849653.5</v>
      </c>
      <c r="P9" s="4"/>
      <c r="Q9" s="4">
        <v>15.6</v>
      </c>
      <c r="R9" s="4">
        <v>31.7</v>
      </c>
      <c r="S9" s="4">
        <v>166</v>
      </c>
      <c r="T9" s="4">
        <v>157.4</v>
      </c>
      <c r="U9" s="4">
        <v>147.4</v>
      </c>
      <c r="V9" s="4">
        <v>162.6</v>
      </c>
      <c r="W9" s="4"/>
      <c r="X9">
        <v>99.9</v>
      </c>
      <c r="Z9">
        <v>0</v>
      </c>
      <c r="AA9">
        <v>2951</v>
      </c>
      <c r="AB9">
        <v>0</v>
      </c>
      <c r="AC9">
        <v>0</v>
      </c>
      <c r="AD9">
        <v>3504</v>
      </c>
      <c r="AE9">
        <v>0</v>
      </c>
      <c r="AF9">
        <v>0</v>
      </c>
      <c r="AG9" t="s">
        <v>161</v>
      </c>
    </row>
    <row r="10" spans="1:33" x14ac:dyDescent="0.25">
      <c r="A10" s="5" t="s">
        <v>101</v>
      </c>
      <c r="B10" t="s">
        <v>170</v>
      </c>
      <c r="C10" t="s">
        <v>26</v>
      </c>
      <c r="D10">
        <v>48</v>
      </c>
      <c r="E10">
        <v>73</v>
      </c>
      <c r="F10">
        <v>1E-3</v>
      </c>
      <c r="G10">
        <v>3000</v>
      </c>
      <c r="H10" s="7">
        <v>279311866.39999998</v>
      </c>
      <c r="I10" s="7">
        <v>283945782.60000002</v>
      </c>
      <c r="J10" s="7">
        <v>283854141.5</v>
      </c>
      <c r="K10" s="7">
        <v>283854141.5</v>
      </c>
      <c r="L10" s="7">
        <v>283854141.5</v>
      </c>
      <c r="M10" s="7">
        <v>283854175.5</v>
      </c>
      <c r="N10" s="7"/>
      <c r="O10" s="7">
        <v>283891218.5</v>
      </c>
      <c r="P10" s="4"/>
      <c r="Q10" s="4">
        <v>16.2</v>
      </c>
      <c r="R10" s="4">
        <v>31.3</v>
      </c>
      <c r="S10" s="4">
        <v>156.69999999999999</v>
      </c>
      <c r="T10" s="4">
        <v>149.19999999999999</v>
      </c>
      <c r="U10" s="4">
        <v>560.4</v>
      </c>
      <c r="V10" s="4">
        <v>55.2</v>
      </c>
      <c r="W10" s="4">
        <v>0</v>
      </c>
      <c r="X10">
        <v>135.19999999999999</v>
      </c>
      <c r="Z10">
        <v>-1.3100000000000001E-2</v>
      </c>
      <c r="AA10">
        <v>2951</v>
      </c>
      <c r="AB10">
        <v>0</v>
      </c>
      <c r="AC10">
        <v>0</v>
      </c>
      <c r="AD10">
        <v>3504</v>
      </c>
      <c r="AE10">
        <v>0</v>
      </c>
      <c r="AF10">
        <v>0</v>
      </c>
      <c r="AG10" t="s">
        <v>161</v>
      </c>
    </row>
    <row r="11" spans="1:33" x14ac:dyDescent="0.25">
      <c r="H11" s="7"/>
      <c r="I11" s="7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4"/>
      <c r="Q12" s="4"/>
      <c r="R12" s="4"/>
      <c r="S12" s="4"/>
      <c r="T12" s="4"/>
      <c r="U12" s="4"/>
      <c r="V12" s="4"/>
      <c r="W12" s="4"/>
    </row>
    <row r="13" spans="1:33" x14ac:dyDescent="0.25">
      <c r="H13" s="7"/>
      <c r="I13" s="7"/>
      <c r="J13" s="7"/>
      <c r="K13" s="7"/>
      <c r="L13" s="7"/>
      <c r="M13" s="7"/>
      <c r="N13" s="7"/>
      <c r="O13" s="7"/>
      <c r="P13" s="4"/>
      <c r="Q13" s="4"/>
      <c r="R13" s="4"/>
      <c r="S13" s="4"/>
      <c r="T13" s="4"/>
      <c r="U13" s="4"/>
      <c r="V13" s="4"/>
      <c r="W13" s="4"/>
    </row>
    <row r="14" spans="1:33" x14ac:dyDescent="0.25"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4"/>
      <c r="V14" s="4"/>
      <c r="W14" s="4"/>
    </row>
    <row r="15" spans="1:33" x14ac:dyDescent="0.25">
      <c r="H15" s="7"/>
      <c r="I15" s="7"/>
      <c r="J15" s="7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</row>
    <row r="16" spans="1:33" x14ac:dyDescent="0.25">
      <c r="H16" s="7"/>
      <c r="I16" s="7"/>
      <c r="J16" s="7"/>
      <c r="K16" s="7"/>
      <c r="L16" s="7"/>
      <c r="M16" s="7"/>
      <c r="N16" s="7"/>
      <c r="O16" s="7"/>
      <c r="P16" s="4"/>
      <c r="Q16" s="4"/>
      <c r="R16" s="4"/>
      <c r="S16" s="4"/>
      <c r="T16" s="4"/>
      <c r="U16" s="4"/>
      <c r="V16" s="4"/>
      <c r="W16" s="4"/>
    </row>
    <row r="17" spans="8:23" x14ac:dyDescent="0.25">
      <c r="H17" s="7"/>
      <c r="I17" s="7"/>
      <c r="J17" s="7"/>
      <c r="K17" s="7"/>
      <c r="L17" s="7"/>
      <c r="M17" s="7"/>
      <c r="N17" s="7"/>
      <c r="O17" s="7"/>
      <c r="P17" s="4"/>
      <c r="Q17" s="4"/>
      <c r="R17" s="4"/>
      <c r="S17" s="4"/>
      <c r="T17" s="4"/>
      <c r="U17" s="4"/>
      <c r="V17" s="4"/>
      <c r="W17" s="4"/>
    </row>
    <row r="18" spans="8:23" x14ac:dyDescent="0.25">
      <c r="H18" s="7"/>
      <c r="I18" s="7"/>
      <c r="J18" s="7"/>
      <c r="K18" s="7"/>
      <c r="L18" s="7"/>
      <c r="M18" s="7"/>
      <c r="N18" s="7"/>
      <c r="O18" s="7"/>
      <c r="P18" s="4"/>
      <c r="Q18" s="4"/>
      <c r="R18" s="4"/>
      <c r="S18" s="4"/>
      <c r="T18" s="4"/>
      <c r="U18" s="4"/>
      <c r="V18" s="4"/>
      <c r="W18" s="4"/>
    </row>
    <row r="19" spans="8:23" x14ac:dyDescent="0.25">
      <c r="H19" s="7"/>
      <c r="I19" s="7"/>
      <c r="J19" s="7"/>
      <c r="K19" s="7"/>
      <c r="L19" s="7"/>
      <c r="M19" s="7"/>
      <c r="N19" s="7"/>
      <c r="O19" s="7"/>
      <c r="P19" s="4"/>
      <c r="Q19" s="4"/>
      <c r="R19" s="4"/>
      <c r="S19" s="4"/>
      <c r="T19" s="4"/>
      <c r="U19" s="4"/>
      <c r="V19" s="4"/>
      <c r="W19" s="4"/>
    </row>
    <row r="20" spans="8:23" x14ac:dyDescent="0.25">
      <c r="H20" s="7"/>
      <c r="I20" s="7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</row>
    <row r="21" spans="8:23" x14ac:dyDescent="0.25">
      <c r="H21" s="7"/>
      <c r="I21" s="7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</row>
    <row r="22" spans="8:23" x14ac:dyDescent="0.25">
      <c r="H22" s="7"/>
      <c r="I22" s="7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</row>
    <row r="23" spans="8:23" x14ac:dyDescent="0.25">
      <c r="H23" s="7"/>
      <c r="I23" s="7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</row>
    <row r="24" spans="8:23" x14ac:dyDescent="0.25">
      <c r="H24" s="7"/>
      <c r="I24" s="7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</row>
    <row r="25" spans="8:23" x14ac:dyDescent="0.25">
      <c r="H25" s="7"/>
      <c r="I25" s="7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</row>
    <row r="26" spans="8:23" x14ac:dyDescent="0.25">
      <c r="H26" s="7"/>
      <c r="I26" s="7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</row>
    <row r="27" spans="8:23" x14ac:dyDescent="0.25">
      <c r="H27" s="7"/>
      <c r="I27" s="7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</row>
    <row r="28" spans="8:23" x14ac:dyDescent="0.25">
      <c r="H28" s="7"/>
      <c r="I28" s="7"/>
      <c r="J28" s="7"/>
      <c r="K28" s="7"/>
      <c r="L28" s="7"/>
      <c r="M28" s="7"/>
      <c r="N28" s="7"/>
      <c r="O28" s="7"/>
      <c r="P28" s="4"/>
      <c r="Q28" s="4"/>
      <c r="R28" s="4"/>
      <c r="S28" s="4"/>
      <c r="T28" s="4"/>
      <c r="U28" s="4"/>
      <c r="V28" s="4"/>
      <c r="W28" s="4"/>
    </row>
    <row r="29" spans="8:23" x14ac:dyDescent="0.25">
      <c r="H29" s="7"/>
      <c r="I29" s="7"/>
      <c r="J29" s="7"/>
      <c r="K29" s="7"/>
      <c r="L29" s="7"/>
      <c r="M29" s="7"/>
      <c r="N29" s="7"/>
      <c r="O29" s="7"/>
      <c r="P29" s="4"/>
      <c r="Q29" s="4"/>
      <c r="R29" s="4"/>
      <c r="S29" s="4"/>
      <c r="T29" s="4"/>
      <c r="U29" s="4"/>
      <c r="V29" s="4"/>
      <c r="W29" s="4"/>
    </row>
    <row r="30" spans="8:23" x14ac:dyDescent="0.25">
      <c r="H30" s="7"/>
      <c r="I30" s="7"/>
      <c r="J30" s="7"/>
      <c r="K30" s="7"/>
      <c r="L30" s="7"/>
      <c r="M30" s="7"/>
      <c r="N30" s="7"/>
      <c r="O30" s="7"/>
      <c r="P30" s="4"/>
      <c r="Q30" s="4"/>
      <c r="R30" s="4"/>
      <c r="S30" s="4"/>
      <c r="T30" s="4"/>
      <c r="U30" s="4"/>
      <c r="V30" s="4"/>
      <c r="W30" s="4"/>
    </row>
    <row r="31" spans="8:23" x14ac:dyDescent="0.25">
      <c r="H31" s="7"/>
      <c r="I31" s="7"/>
      <c r="J31" s="7"/>
      <c r="K31" s="7"/>
      <c r="L31" s="7"/>
      <c r="M31" s="7"/>
      <c r="N31" s="7"/>
      <c r="O31" s="7"/>
      <c r="P31" s="4"/>
      <c r="Q31" s="4"/>
      <c r="R31" s="4"/>
      <c r="S31" s="4"/>
      <c r="T31" s="4"/>
      <c r="U31" s="4"/>
      <c r="V31" s="4"/>
      <c r="W31" s="4"/>
    </row>
    <row r="32" spans="8:23" x14ac:dyDescent="0.25"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</row>
    <row r="33" spans="8:23" x14ac:dyDescent="0.25">
      <c r="H33" s="7"/>
      <c r="I33" s="7">
        <v>283854142</v>
      </c>
      <c r="J33" s="7">
        <v>100</v>
      </c>
      <c r="K33" s="7"/>
      <c r="L33" s="7"/>
      <c r="M33" s="7"/>
      <c r="N33" s="7"/>
      <c r="O33" s="7"/>
      <c r="P33" s="4"/>
      <c r="Q33" s="4"/>
      <c r="R33" s="4"/>
      <c r="S33" s="4"/>
      <c r="T33" s="4"/>
      <c r="U33" s="4"/>
      <c r="V33" s="4"/>
      <c r="W33" s="4"/>
    </row>
    <row r="34" spans="8:23" x14ac:dyDescent="0.25">
      <c r="H34" s="7"/>
      <c r="I34" s="7">
        <f>J34*I33/J33</f>
        <v>2838.54142</v>
      </c>
      <c r="J34" s="7">
        <v>1E-3</v>
      </c>
      <c r="K34" s="7"/>
      <c r="L34" s="7"/>
      <c r="M34" s="7"/>
      <c r="N34" s="7"/>
      <c r="O34" s="7"/>
      <c r="P34" s="4"/>
      <c r="Q34" s="4"/>
      <c r="R34" s="4"/>
      <c r="S34" s="4"/>
      <c r="T34" s="4"/>
      <c r="U34" s="4"/>
      <c r="V34" s="4"/>
      <c r="W34" s="4"/>
    </row>
    <row r="35" spans="8:23" x14ac:dyDescent="0.25"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4"/>
      <c r="U35" s="4"/>
      <c r="V35" s="4"/>
      <c r="W35" s="4"/>
    </row>
    <row r="36" spans="8:23" x14ac:dyDescent="0.25">
      <c r="H36" s="7"/>
      <c r="I36" s="7"/>
      <c r="J36" s="7"/>
      <c r="K36" s="7"/>
      <c r="L36" s="7"/>
      <c r="M36" s="7"/>
      <c r="N36" s="7"/>
      <c r="O36" s="7"/>
      <c r="P36" s="4"/>
      <c r="Q36" s="4"/>
      <c r="R36" s="4"/>
      <c r="S36" s="4"/>
      <c r="T36" s="4"/>
      <c r="U36" s="4"/>
      <c r="V36" s="4"/>
      <c r="W36" s="4"/>
    </row>
    <row r="37" spans="8:23" x14ac:dyDescent="0.25">
      <c r="H37" s="7"/>
      <c r="I37" s="7"/>
      <c r="J37" s="7"/>
      <c r="K37" s="7"/>
      <c r="L37" s="7"/>
      <c r="M37" s="7"/>
      <c r="N37" s="7"/>
      <c r="O37" s="7"/>
      <c r="P37" s="4"/>
      <c r="Q37" s="4"/>
      <c r="R37" s="4"/>
      <c r="S37" s="4"/>
      <c r="T37" s="4"/>
      <c r="U37" s="4"/>
      <c r="V37" s="4"/>
      <c r="W37" s="4"/>
    </row>
    <row r="38" spans="8:23" x14ac:dyDescent="0.25"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4"/>
    </row>
    <row r="39" spans="8:23" x14ac:dyDescent="0.25"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964F-9885-4A7F-86F9-371A9A794AC9}">
  <dimension ref="A1:AG3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23.85546875" bestFit="1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9.28515625" customWidth="1"/>
    <col min="8" max="8" width="12" bestFit="1" customWidth="1"/>
    <col min="9" max="9" width="13.140625" bestFit="1" customWidth="1"/>
    <col min="10" max="10" width="10.5703125" bestFit="1" customWidth="1"/>
    <col min="11" max="11" width="13.42578125" bestFit="1" customWidth="1"/>
    <col min="12" max="14" width="13.140625" bestFit="1" customWidth="1"/>
    <col min="15" max="15" width="10.85546875" bestFit="1" customWidth="1"/>
    <col min="16" max="16" width="12" bestFit="1" customWidth="1"/>
    <col min="17" max="17" width="5.42578125" bestFit="1" customWidth="1"/>
    <col min="18" max="18" width="6.7109375" bestFit="1" customWidth="1"/>
    <col min="19" max="19" width="10.42578125" bestFit="1" customWidth="1"/>
    <col min="20" max="20" width="13.28515625" bestFit="1" customWidth="1"/>
    <col min="21" max="21" width="7.5703125" bestFit="1" customWidth="1"/>
    <col min="22" max="22" width="7.7109375" bestFit="1" customWidth="1"/>
    <col min="23" max="23" width="6.140625" bestFit="1" customWidth="1"/>
    <col min="24" max="24" width="9.855468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7109375" bestFit="1" customWidth="1"/>
    <col min="31" max="31" width="2.140625" bestFit="1" customWidth="1"/>
    <col min="32" max="32" width="8" bestFit="1" customWidth="1"/>
    <col min="33" max="33" width="24.7109375" bestFit="1" customWidth="1"/>
  </cols>
  <sheetData>
    <row r="1" spans="1:33" s="1" customFormat="1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 s="1" t="s">
        <v>149</v>
      </c>
      <c r="K1" s="1" t="s">
        <v>163</v>
      </c>
      <c r="L1" s="1" t="s">
        <v>6</v>
      </c>
      <c r="M1" s="1" t="s">
        <v>167</v>
      </c>
      <c r="N1" s="1" t="s">
        <v>17</v>
      </c>
      <c r="O1" s="1" t="s">
        <v>95</v>
      </c>
      <c r="P1" s="1" t="s">
        <v>20</v>
      </c>
      <c r="Q1" s="1" t="s">
        <v>5</v>
      </c>
      <c r="R1" s="1" t="s">
        <v>19</v>
      </c>
      <c r="S1" s="1" t="s">
        <v>150</v>
      </c>
      <c r="T1" s="1" t="s">
        <v>162</v>
      </c>
      <c r="U1" s="1" t="s">
        <v>7</v>
      </c>
      <c r="V1" s="1" t="s">
        <v>168</v>
      </c>
      <c r="W1" s="1" t="s">
        <v>16</v>
      </c>
      <c r="X1" s="1" t="s">
        <v>94</v>
      </c>
      <c r="Y1" s="1" t="s">
        <v>21</v>
      </c>
      <c r="Z1" s="1" t="s">
        <v>96</v>
      </c>
      <c r="AA1" s="1" t="s">
        <v>10</v>
      </c>
      <c r="AB1" s="1" t="s">
        <v>23</v>
      </c>
      <c r="AC1" s="1" t="s">
        <v>97</v>
      </c>
      <c r="AD1" s="1" t="s">
        <v>98</v>
      </c>
      <c r="AE1" s="1" t="s">
        <v>24</v>
      </c>
      <c r="AF1" s="1" t="s">
        <v>104</v>
      </c>
      <c r="AG1" s="1" t="s">
        <v>151</v>
      </c>
    </row>
    <row r="2" spans="1:33" x14ac:dyDescent="0.25">
      <c r="A2" s="5" t="s">
        <v>101</v>
      </c>
      <c r="B2" t="s">
        <v>172</v>
      </c>
      <c r="C2" t="s">
        <v>26</v>
      </c>
      <c r="D2">
        <v>48</v>
      </c>
      <c r="E2">
        <v>73</v>
      </c>
      <c r="F2">
        <v>1E-3</v>
      </c>
      <c r="G2">
        <v>3000</v>
      </c>
      <c r="H2">
        <v>279311866.39999998</v>
      </c>
      <c r="L2" s="11">
        <v>283849653.5</v>
      </c>
      <c r="M2" s="11">
        <v>283879353.69999999</v>
      </c>
      <c r="N2">
        <v>0</v>
      </c>
      <c r="O2">
        <v>0</v>
      </c>
      <c r="P2">
        <v>0</v>
      </c>
      <c r="Q2">
        <v>17.100000000000001</v>
      </c>
      <c r="R2">
        <v>0</v>
      </c>
      <c r="S2">
        <v>0</v>
      </c>
      <c r="T2">
        <v>0</v>
      </c>
      <c r="U2">
        <v>128</v>
      </c>
      <c r="V2">
        <v>112.8</v>
      </c>
      <c r="W2">
        <v>0</v>
      </c>
      <c r="X2">
        <v>0</v>
      </c>
      <c r="Y2">
        <v>0</v>
      </c>
      <c r="Z2">
        <v>-1.0463E-2</v>
      </c>
      <c r="AA2">
        <v>2951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171</v>
      </c>
    </row>
    <row r="3" spans="1:33" x14ac:dyDescent="0.25">
      <c r="A3" s="5" t="s">
        <v>101</v>
      </c>
      <c r="B3" t="s">
        <v>173</v>
      </c>
      <c r="C3" t="s">
        <v>26</v>
      </c>
      <c r="D3">
        <v>48</v>
      </c>
      <c r="E3">
        <v>73</v>
      </c>
      <c r="F3">
        <v>1E-3</v>
      </c>
      <c r="G3">
        <v>3000</v>
      </c>
      <c r="H3">
        <v>279311866.39999998</v>
      </c>
      <c r="L3" s="11">
        <v>283849653.5</v>
      </c>
      <c r="M3" s="11">
        <v>283879353.69999999</v>
      </c>
      <c r="N3">
        <v>0</v>
      </c>
      <c r="O3">
        <v>0</v>
      </c>
      <c r="P3">
        <v>0</v>
      </c>
      <c r="Q3">
        <v>14.5</v>
      </c>
      <c r="R3">
        <v>0</v>
      </c>
      <c r="S3">
        <v>0</v>
      </c>
      <c r="T3">
        <v>0</v>
      </c>
      <c r="U3">
        <v>128.1</v>
      </c>
      <c r="V3">
        <v>115</v>
      </c>
      <c r="W3">
        <v>0</v>
      </c>
      <c r="X3">
        <v>0</v>
      </c>
      <c r="Y3">
        <v>0</v>
      </c>
      <c r="Z3">
        <v>-1.0463E-2</v>
      </c>
      <c r="AA3">
        <v>2951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171</v>
      </c>
    </row>
    <row r="4" spans="1:33" x14ac:dyDescent="0.25">
      <c r="A4" s="5" t="s">
        <v>101</v>
      </c>
      <c r="B4" t="s">
        <v>172</v>
      </c>
      <c r="C4" t="s">
        <v>26</v>
      </c>
      <c r="D4">
        <v>48</v>
      </c>
      <c r="E4">
        <v>73</v>
      </c>
      <c r="F4">
        <v>1E-3</v>
      </c>
      <c r="G4">
        <v>3000</v>
      </c>
      <c r="H4">
        <v>279311866.39999998</v>
      </c>
      <c r="L4" s="11">
        <v>283849653.5</v>
      </c>
      <c r="M4" s="11">
        <v>283879353.69999999</v>
      </c>
      <c r="N4">
        <v>0</v>
      </c>
      <c r="O4">
        <v>0</v>
      </c>
      <c r="P4">
        <v>0</v>
      </c>
      <c r="Q4">
        <v>17.100000000000001</v>
      </c>
      <c r="R4">
        <v>0</v>
      </c>
      <c r="S4">
        <v>0</v>
      </c>
      <c r="T4">
        <v>0</v>
      </c>
      <c r="U4">
        <v>128</v>
      </c>
      <c r="V4">
        <v>112.8</v>
      </c>
      <c r="W4">
        <v>0</v>
      </c>
      <c r="X4">
        <v>0</v>
      </c>
      <c r="Y4">
        <v>0</v>
      </c>
      <c r="Z4">
        <v>-1.0463E-2</v>
      </c>
      <c r="AA4">
        <v>2951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171</v>
      </c>
    </row>
    <row r="5" spans="1:33" x14ac:dyDescent="0.25">
      <c r="A5" s="5" t="s">
        <v>101</v>
      </c>
      <c r="B5" t="s">
        <v>173</v>
      </c>
      <c r="C5" t="s">
        <v>26</v>
      </c>
      <c r="D5">
        <v>48</v>
      </c>
      <c r="E5">
        <v>73</v>
      </c>
      <c r="F5">
        <v>1E-3</v>
      </c>
      <c r="G5">
        <v>3000</v>
      </c>
      <c r="H5">
        <v>279311866.39999998</v>
      </c>
      <c r="L5" s="11">
        <v>283849653.5</v>
      </c>
      <c r="M5" s="11">
        <v>283879353.69999999</v>
      </c>
      <c r="N5">
        <v>0</v>
      </c>
      <c r="O5">
        <v>0</v>
      </c>
      <c r="P5">
        <v>0</v>
      </c>
      <c r="Q5">
        <v>14.5</v>
      </c>
      <c r="R5">
        <v>0</v>
      </c>
      <c r="S5">
        <v>0</v>
      </c>
      <c r="T5">
        <v>0</v>
      </c>
      <c r="U5">
        <v>128.1</v>
      </c>
      <c r="V5">
        <v>115</v>
      </c>
      <c r="W5">
        <v>0</v>
      </c>
      <c r="X5">
        <v>0</v>
      </c>
      <c r="Y5">
        <v>0</v>
      </c>
      <c r="Z5">
        <v>-1.0463E-2</v>
      </c>
      <c r="AA5">
        <v>2951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171</v>
      </c>
    </row>
    <row r="6" spans="1:33" x14ac:dyDescent="0.25">
      <c r="A6" s="5" t="s">
        <v>101</v>
      </c>
      <c r="B6" t="s">
        <v>174</v>
      </c>
      <c r="C6" t="s">
        <v>26</v>
      </c>
      <c r="D6">
        <v>48</v>
      </c>
      <c r="E6">
        <v>73</v>
      </c>
      <c r="F6">
        <v>1E-3</v>
      </c>
      <c r="G6">
        <v>3000</v>
      </c>
      <c r="H6">
        <v>279311866.39999998</v>
      </c>
      <c r="L6" s="11">
        <v>283849653.5</v>
      </c>
      <c r="M6" s="11">
        <v>283879353.69999999</v>
      </c>
      <c r="N6">
        <v>0</v>
      </c>
      <c r="O6">
        <v>0</v>
      </c>
      <c r="P6">
        <v>0</v>
      </c>
      <c r="Q6">
        <v>17.2</v>
      </c>
      <c r="R6">
        <v>0</v>
      </c>
      <c r="S6">
        <v>0</v>
      </c>
      <c r="T6">
        <v>0</v>
      </c>
      <c r="U6">
        <v>151.30000000000001</v>
      </c>
      <c r="V6">
        <v>120.4</v>
      </c>
      <c r="W6">
        <v>0</v>
      </c>
      <c r="X6">
        <v>0</v>
      </c>
      <c r="Y6">
        <v>0</v>
      </c>
      <c r="Z6">
        <v>-1.0463E-2</v>
      </c>
      <c r="AA6">
        <v>2951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171</v>
      </c>
    </row>
    <row r="7" spans="1:33" x14ac:dyDescent="0.25">
      <c r="A7" s="5" t="s">
        <v>101</v>
      </c>
      <c r="B7" t="s">
        <v>175</v>
      </c>
      <c r="C7" t="s">
        <v>26</v>
      </c>
      <c r="D7">
        <v>48</v>
      </c>
      <c r="E7">
        <v>73</v>
      </c>
      <c r="F7">
        <v>1E-3</v>
      </c>
      <c r="G7">
        <v>3000</v>
      </c>
      <c r="H7">
        <v>279311866.39999998</v>
      </c>
      <c r="L7" s="11">
        <v>283849653.5</v>
      </c>
      <c r="M7" s="11">
        <v>283879353.69999999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136.19999999999999</v>
      </c>
      <c r="V7">
        <v>120.6</v>
      </c>
      <c r="W7">
        <v>0</v>
      </c>
      <c r="X7">
        <v>0</v>
      </c>
      <c r="Y7">
        <v>0</v>
      </c>
      <c r="Z7">
        <v>-1.0463E-2</v>
      </c>
      <c r="AA7">
        <v>2951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171</v>
      </c>
    </row>
    <row r="8" spans="1:33" x14ac:dyDescent="0.25">
      <c r="A8" s="5" t="s">
        <v>101</v>
      </c>
      <c r="B8" t="s">
        <v>176</v>
      </c>
      <c r="C8" t="s">
        <v>26</v>
      </c>
      <c r="D8">
        <v>48</v>
      </c>
      <c r="E8">
        <v>73</v>
      </c>
      <c r="F8">
        <v>1E-3</v>
      </c>
      <c r="G8">
        <v>3000</v>
      </c>
      <c r="H8">
        <v>279311866.39999998</v>
      </c>
      <c r="L8" s="11">
        <v>283849653.5</v>
      </c>
      <c r="M8" s="11">
        <v>283879353.69999999</v>
      </c>
      <c r="N8">
        <v>0</v>
      </c>
      <c r="O8">
        <v>0</v>
      </c>
      <c r="P8">
        <v>0</v>
      </c>
      <c r="Q8">
        <v>13.3</v>
      </c>
      <c r="R8">
        <v>0</v>
      </c>
      <c r="S8">
        <v>0</v>
      </c>
      <c r="T8">
        <v>0</v>
      </c>
      <c r="U8">
        <v>125</v>
      </c>
      <c r="V8">
        <v>113.6</v>
      </c>
      <c r="W8">
        <v>0</v>
      </c>
      <c r="X8">
        <v>0</v>
      </c>
      <c r="Y8">
        <v>0</v>
      </c>
      <c r="Z8">
        <v>-1.0463E-2</v>
      </c>
      <c r="AA8">
        <v>2951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171</v>
      </c>
    </row>
    <row r="9" spans="1:33" x14ac:dyDescent="0.25">
      <c r="A9" s="5" t="s">
        <v>101</v>
      </c>
      <c r="B9" t="s">
        <v>177</v>
      </c>
      <c r="C9" t="s">
        <v>26</v>
      </c>
      <c r="D9">
        <v>48</v>
      </c>
      <c r="E9">
        <v>73</v>
      </c>
      <c r="F9">
        <v>1E-3</v>
      </c>
      <c r="G9">
        <v>3000</v>
      </c>
      <c r="H9">
        <v>279311866.39999998</v>
      </c>
      <c r="L9" s="11">
        <v>283849653.5</v>
      </c>
      <c r="M9" s="11">
        <v>283879353.69999999</v>
      </c>
      <c r="N9">
        <v>0</v>
      </c>
      <c r="O9">
        <v>0</v>
      </c>
      <c r="P9">
        <v>0</v>
      </c>
      <c r="Q9">
        <v>17.2</v>
      </c>
      <c r="R9">
        <v>0</v>
      </c>
      <c r="S9">
        <v>0</v>
      </c>
      <c r="T9">
        <v>0</v>
      </c>
      <c r="U9">
        <v>127.5</v>
      </c>
      <c r="V9">
        <v>113.1</v>
      </c>
      <c r="W9">
        <v>0</v>
      </c>
      <c r="X9">
        <v>0</v>
      </c>
      <c r="Y9">
        <v>0</v>
      </c>
      <c r="Z9">
        <v>-1.0463E-2</v>
      </c>
      <c r="AA9">
        <v>2951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171</v>
      </c>
    </row>
    <row r="10" spans="1:33" x14ac:dyDescent="0.25">
      <c r="A10" s="5" t="s">
        <v>101</v>
      </c>
      <c r="B10" t="s">
        <v>178</v>
      </c>
      <c r="C10" t="s">
        <v>26</v>
      </c>
      <c r="D10">
        <v>48</v>
      </c>
      <c r="E10">
        <v>73</v>
      </c>
      <c r="F10">
        <v>1E-3</v>
      </c>
      <c r="G10">
        <v>3000</v>
      </c>
      <c r="H10">
        <v>279311866.39999998</v>
      </c>
      <c r="L10" s="11">
        <v>283849653.5</v>
      </c>
      <c r="M10" s="11">
        <v>283879353.69999999</v>
      </c>
      <c r="N10">
        <v>0</v>
      </c>
      <c r="O10">
        <v>0</v>
      </c>
      <c r="P10">
        <v>0</v>
      </c>
      <c r="Q10">
        <v>12.3</v>
      </c>
      <c r="R10">
        <v>0</v>
      </c>
      <c r="S10">
        <v>0</v>
      </c>
      <c r="T10">
        <v>0</v>
      </c>
      <c r="U10">
        <v>114.2</v>
      </c>
      <c r="V10">
        <v>115.1</v>
      </c>
      <c r="W10">
        <v>0</v>
      </c>
      <c r="X10">
        <v>0</v>
      </c>
      <c r="Y10">
        <v>0</v>
      </c>
      <c r="Z10">
        <v>-1.0463E-2</v>
      </c>
      <c r="AA10">
        <v>2951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171</v>
      </c>
    </row>
    <row r="11" spans="1:33" x14ac:dyDescent="0.25">
      <c r="A11" s="5" t="s">
        <v>101</v>
      </c>
      <c r="B11" t="s">
        <v>179</v>
      </c>
      <c r="C11" t="s">
        <v>26</v>
      </c>
      <c r="D11">
        <v>48</v>
      </c>
      <c r="E11">
        <v>73</v>
      </c>
      <c r="F11">
        <v>1E-3</v>
      </c>
      <c r="G11">
        <v>3000</v>
      </c>
      <c r="H11">
        <v>279311866.39999998</v>
      </c>
      <c r="L11" s="11">
        <v>283849653.5</v>
      </c>
      <c r="M11" s="11">
        <v>283879353.69999999</v>
      </c>
      <c r="N11">
        <v>0</v>
      </c>
      <c r="O11">
        <v>0</v>
      </c>
      <c r="P11">
        <v>0</v>
      </c>
      <c r="Q11">
        <v>12.8</v>
      </c>
      <c r="R11">
        <v>0</v>
      </c>
      <c r="S11">
        <v>0</v>
      </c>
      <c r="T11">
        <v>0</v>
      </c>
      <c r="U11">
        <v>118.8</v>
      </c>
      <c r="V11">
        <v>115.7</v>
      </c>
      <c r="W11">
        <v>0</v>
      </c>
      <c r="X11">
        <v>0</v>
      </c>
      <c r="Y11">
        <v>0</v>
      </c>
      <c r="Z11">
        <v>-1.0463E-2</v>
      </c>
      <c r="AA11">
        <v>2951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171</v>
      </c>
    </row>
    <row r="12" spans="1:33" x14ac:dyDescent="0.25">
      <c r="A12" s="5" t="s">
        <v>101</v>
      </c>
      <c r="B12" t="s">
        <v>180</v>
      </c>
      <c r="C12" t="s">
        <v>26</v>
      </c>
      <c r="D12">
        <v>48</v>
      </c>
      <c r="E12">
        <v>73</v>
      </c>
      <c r="F12">
        <v>1E-3</v>
      </c>
      <c r="G12">
        <v>3000</v>
      </c>
      <c r="H12">
        <v>279311866.39999998</v>
      </c>
      <c r="L12" s="11">
        <v>283849653.5</v>
      </c>
      <c r="M12">
        <v>283879353.69999999</v>
      </c>
      <c r="N12">
        <v>0</v>
      </c>
      <c r="O12">
        <v>0</v>
      </c>
      <c r="P12">
        <v>0</v>
      </c>
      <c r="Q12">
        <v>13.2</v>
      </c>
      <c r="R12">
        <v>0</v>
      </c>
      <c r="S12">
        <v>0</v>
      </c>
      <c r="T12">
        <v>0</v>
      </c>
      <c r="U12">
        <v>121.8</v>
      </c>
      <c r="V12">
        <v>110.2</v>
      </c>
      <c r="W12">
        <v>0</v>
      </c>
      <c r="X12">
        <v>0</v>
      </c>
      <c r="Y12">
        <v>0</v>
      </c>
      <c r="Z12">
        <v>-1.0463E-2</v>
      </c>
      <c r="AA12">
        <v>2951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171</v>
      </c>
    </row>
    <row r="13" spans="1:33" x14ac:dyDescent="0.25">
      <c r="A13" s="5" t="s">
        <v>101</v>
      </c>
      <c r="B13" t="s">
        <v>181</v>
      </c>
      <c r="C13" t="s">
        <v>26</v>
      </c>
      <c r="D13">
        <v>48</v>
      </c>
      <c r="E13">
        <v>73</v>
      </c>
      <c r="F13">
        <v>1E-4</v>
      </c>
      <c r="G13">
        <v>3000</v>
      </c>
      <c r="H13" s="11">
        <v>279311866.39999998</v>
      </c>
      <c r="I13" s="11">
        <v>283870175.10000002</v>
      </c>
      <c r="J13" s="11"/>
      <c r="K13" s="11"/>
      <c r="L13" s="11">
        <v>283849653.5</v>
      </c>
      <c r="M13" s="11">
        <v>283849653.5</v>
      </c>
      <c r="N13" s="11">
        <v>283849653.5</v>
      </c>
      <c r="O13" s="11">
        <v>283849653.5</v>
      </c>
      <c r="P13">
        <v>0</v>
      </c>
      <c r="Q13">
        <v>12.1</v>
      </c>
      <c r="R13">
        <v>27.1</v>
      </c>
      <c r="S13">
        <v>0</v>
      </c>
      <c r="T13">
        <v>0</v>
      </c>
      <c r="U13">
        <v>101.7</v>
      </c>
      <c r="V13">
        <v>152</v>
      </c>
      <c r="W13">
        <v>187.9</v>
      </c>
      <c r="X13">
        <v>177.3</v>
      </c>
      <c r="Y13">
        <v>0</v>
      </c>
      <c r="Z13">
        <v>0</v>
      </c>
      <c r="AA13">
        <v>2951</v>
      </c>
      <c r="AB13">
        <v>0</v>
      </c>
      <c r="AC13">
        <v>0</v>
      </c>
      <c r="AD13">
        <v>3504</v>
      </c>
      <c r="AE13">
        <v>0</v>
      </c>
      <c r="AF13">
        <v>0</v>
      </c>
      <c r="AG13" t="s">
        <v>171</v>
      </c>
    </row>
    <row r="14" spans="1:33" x14ac:dyDescent="0.25">
      <c r="A14" s="5" t="s">
        <v>101</v>
      </c>
      <c r="B14" t="s">
        <v>182</v>
      </c>
      <c r="C14" t="s">
        <v>26</v>
      </c>
      <c r="D14">
        <v>48</v>
      </c>
      <c r="E14" s="22">
        <v>73</v>
      </c>
      <c r="F14" s="22">
        <v>1E-4</v>
      </c>
      <c r="G14" s="22">
        <v>3000</v>
      </c>
      <c r="H14" s="11">
        <v>279311866.39999998</v>
      </c>
      <c r="I14" s="11">
        <v>283870175.10000002</v>
      </c>
      <c r="J14" s="11"/>
      <c r="K14" s="11"/>
      <c r="L14" s="11">
        <v>283849653.5</v>
      </c>
      <c r="M14" s="11">
        <v>283849653.5</v>
      </c>
      <c r="N14" s="11">
        <v>283849653.5</v>
      </c>
      <c r="O14" s="11">
        <v>283849653.5</v>
      </c>
      <c r="P14">
        <v>0</v>
      </c>
      <c r="Q14">
        <v>12</v>
      </c>
      <c r="R14">
        <v>26.8</v>
      </c>
      <c r="S14">
        <v>0</v>
      </c>
      <c r="T14">
        <v>0</v>
      </c>
      <c r="U14">
        <v>105.2</v>
      </c>
      <c r="V14">
        <v>142.30000000000001</v>
      </c>
      <c r="W14">
        <v>171.8</v>
      </c>
      <c r="X14">
        <v>162.19999999999999</v>
      </c>
      <c r="Y14">
        <v>0</v>
      </c>
      <c r="Z14">
        <v>0</v>
      </c>
      <c r="AA14">
        <v>2951</v>
      </c>
      <c r="AB14">
        <v>0</v>
      </c>
      <c r="AC14">
        <v>0</v>
      </c>
      <c r="AD14">
        <v>3504</v>
      </c>
      <c r="AE14">
        <v>0</v>
      </c>
      <c r="AF14">
        <v>0</v>
      </c>
      <c r="AG14" t="s">
        <v>171</v>
      </c>
    </row>
    <row r="15" spans="1:33" x14ac:dyDescent="0.25">
      <c r="A15" s="5" t="s">
        <v>101</v>
      </c>
      <c r="B15" t="s">
        <v>183</v>
      </c>
      <c r="C15" t="s">
        <v>11</v>
      </c>
      <c r="D15">
        <v>48</v>
      </c>
      <c r="E15" s="22">
        <v>610</v>
      </c>
      <c r="F15" s="22">
        <v>1E-4</v>
      </c>
      <c r="G15" s="22">
        <v>3000</v>
      </c>
      <c r="H15">
        <v>3165482.7</v>
      </c>
      <c r="I15">
        <v>3185195.3</v>
      </c>
      <c r="L15" s="11"/>
      <c r="O15">
        <v>3168994.2</v>
      </c>
      <c r="P15">
        <v>0</v>
      </c>
      <c r="Q15">
        <v>182.7</v>
      </c>
      <c r="R15">
        <v>667.5</v>
      </c>
      <c r="S15">
        <v>0</v>
      </c>
      <c r="T15">
        <v>0</v>
      </c>
      <c r="U15">
        <v>3101.8</v>
      </c>
      <c r="V15">
        <v>3101.7</v>
      </c>
      <c r="W15">
        <v>3309.3</v>
      </c>
      <c r="X15">
        <v>3780.5</v>
      </c>
      <c r="Y15">
        <v>0</v>
      </c>
      <c r="Z15">
        <v>55.414468999999997</v>
      </c>
      <c r="AA15">
        <v>13189</v>
      </c>
      <c r="AB15">
        <v>0</v>
      </c>
      <c r="AC15">
        <v>0</v>
      </c>
      <c r="AD15">
        <v>29280</v>
      </c>
      <c r="AE15">
        <v>0</v>
      </c>
      <c r="AF15">
        <v>0</v>
      </c>
      <c r="AG15" t="s">
        <v>171</v>
      </c>
    </row>
    <row r="16" spans="1:33" x14ac:dyDescent="0.25">
      <c r="A16" s="5" t="s">
        <v>101</v>
      </c>
      <c r="B16" t="s">
        <v>184</v>
      </c>
      <c r="C16" t="s">
        <v>26</v>
      </c>
      <c r="D16">
        <v>48</v>
      </c>
      <c r="E16">
        <v>73</v>
      </c>
      <c r="F16">
        <v>1E-4</v>
      </c>
      <c r="G16">
        <v>3000</v>
      </c>
      <c r="H16">
        <v>279311866.39999998</v>
      </c>
      <c r="I16">
        <v>283870175.10000002</v>
      </c>
      <c r="L16" s="11">
        <v>283849653.5</v>
      </c>
      <c r="O16">
        <v>283849653.5</v>
      </c>
      <c r="P16">
        <v>0</v>
      </c>
      <c r="Q16">
        <v>12</v>
      </c>
      <c r="R16">
        <v>21.7</v>
      </c>
      <c r="S16">
        <v>0</v>
      </c>
      <c r="T16">
        <v>0</v>
      </c>
      <c r="U16">
        <v>89.8</v>
      </c>
      <c r="V16">
        <v>0</v>
      </c>
      <c r="W16">
        <v>0</v>
      </c>
      <c r="X16">
        <v>139</v>
      </c>
      <c r="Y16">
        <v>0</v>
      </c>
      <c r="Z16">
        <v>100</v>
      </c>
      <c r="AA16">
        <v>2951</v>
      </c>
      <c r="AB16">
        <v>0</v>
      </c>
      <c r="AC16">
        <v>0</v>
      </c>
      <c r="AD16">
        <v>3504</v>
      </c>
      <c r="AE16">
        <v>0</v>
      </c>
      <c r="AF16">
        <v>0</v>
      </c>
      <c r="AG16" t="s">
        <v>171</v>
      </c>
    </row>
    <row r="17" spans="1:33" x14ac:dyDescent="0.25">
      <c r="A17" s="5" t="s">
        <v>101</v>
      </c>
      <c r="B17" t="s">
        <v>185</v>
      </c>
      <c r="C17" t="s">
        <v>26</v>
      </c>
      <c r="D17">
        <v>48</v>
      </c>
      <c r="E17">
        <v>73</v>
      </c>
      <c r="F17">
        <v>1E-4</v>
      </c>
      <c r="G17">
        <v>3000</v>
      </c>
      <c r="H17">
        <v>279311866.39999998</v>
      </c>
      <c r="I17">
        <v>283870175.10000002</v>
      </c>
      <c r="L17" s="11">
        <v>283849653.5</v>
      </c>
      <c r="N17">
        <v>283849653.5</v>
      </c>
      <c r="O17">
        <v>283849653.5</v>
      </c>
      <c r="P17">
        <v>283849653.5</v>
      </c>
      <c r="Q17">
        <v>12.1</v>
      </c>
      <c r="R17">
        <v>22.3</v>
      </c>
      <c r="U17">
        <v>115</v>
      </c>
      <c r="W17">
        <v>209.7</v>
      </c>
      <c r="X17">
        <v>194.4</v>
      </c>
      <c r="Y17">
        <v>191</v>
      </c>
      <c r="Z17">
        <v>100</v>
      </c>
      <c r="AA17">
        <v>2951</v>
      </c>
      <c r="AB17">
        <v>0</v>
      </c>
      <c r="AC17">
        <v>0</v>
      </c>
      <c r="AD17">
        <v>3504</v>
      </c>
      <c r="AE17">
        <v>58</v>
      </c>
      <c r="AF17">
        <v>2656</v>
      </c>
      <c r="AG17" t="s">
        <v>171</v>
      </c>
    </row>
    <row r="18" spans="1:33" x14ac:dyDescent="0.25">
      <c r="A18" s="5" t="s">
        <v>101</v>
      </c>
      <c r="B18" t="s">
        <v>186</v>
      </c>
      <c r="C18" t="s">
        <v>26</v>
      </c>
      <c r="D18">
        <v>48</v>
      </c>
      <c r="E18">
        <v>73</v>
      </c>
      <c r="F18">
        <v>1E-4</v>
      </c>
      <c r="G18">
        <v>8000</v>
      </c>
      <c r="H18">
        <v>279311866.39999998</v>
      </c>
      <c r="I18">
        <v>283870175.10000002</v>
      </c>
      <c r="L18" s="11">
        <v>283849653.5</v>
      </c>
      <c r="N18">
        <v>283849653.5</v>
      </c>
      <c r="O18">
        <v>283849653.5</v>
      </c>
      <c r="P18">
        <v>283849653.5</v>
      </c>
      <c r="Q18">
        <v>15.2</v>
      </c>
      <c r="R18">
        <v>29.5</v>
      </c>
      <c r="U18">
        <v>245.6</v>
      </c>
      <c r="V18">
        <v>0</v>
      </c>
      <c r="W18">
        <v>129.4</v>
      </c>
      <c r="X18">
        <v>172.6</v>
      </c>
      <c r="Y18">
        <v>517.1</v>
      </c>
      <c r="Z18">
        <v>100</v>
      </c>
      <c r="AA18">
        <v>2951</v>
      </c>
      <c r="AB18">
        <v>0</v>
      </c>
      <c r="AC18">
        <v>0</v>
      </c>
      <c r="AD18">
        <v>3504</v>
      </c>
      <c r="AE18">
        <v>58</v>
      </c>
      <c r="AF18">
        <v>2656</v>
      </c>
      <c r="AG18" t="s">
        <v>171</v>
      </c>
    </row>
    <row r="19" spans="1:33" x14ac:dyDescent="0.25">
      <c r="A19" s="5" t="s">
        <v>101</v>
      </c>
      <c r="B19" t="s">
        <v>187</v>
      </c>
      <c r="C19" t="s">
        <v>26</v>
      </c>
      <c r="D19">
        <v>48</v>
      </c>
      <c r="E19">
        <v>73</v>
      </c>
      <c r="F19">
        <v>1E-4</v>
      </c>
      <c r="G19">
        <v>6000</v>
      </c>
      <c r="H19">
        <v>279311866.39999998</v>
      </c>
      <c r="I19">
        <v>283870175.10000002</v>
      </c>
      <c r="J19">
        <v>0</v>
      </c>
      <c r="K19">
        <v>0</v>
      </c>
      <c r="L19" s="11">
        <v>283849653.5</v>
      </c>
      <c r="M19">
        <v>0</v>
      </c>
      <c r="N19">
        <v>283870881.39999998</v>
      </c>
      <c r="O19">
        <v>283849653.5</v>
      </c>
      <c r="P19">
        <v>283853580.5</v>
      </c>
      <c r="Q19">
        <v>16.7</v>
      </c>
      <c r="R19">
        <v>30.5</v>
      </c>
      <c r="S19">
        <v>0</v>
      </c>
      <c r="T19">
        <v>0</v>
      </c>
      <c r="U19">
        <v>143.30000000000001</v>
      </c>
      <c r="V19">
        <v>0</v>
      </c>
      <c r="W19">
        <v>211.9</v>
      </c>
      <c r="X19">
        <v>220.8</v>
      </c>
      <c r="Y19">
        <v>163.80000000000001</v>
      </c>
      <c r="Z19">
        <v>100</v>
      </c>
      <c r="AA19">
        <v>2951</v>
      </c>
      <c r="AB19">
        <v>0</v>
      </c>
      <c r="AC19">
        <v>0</v>
      </c>
      <c r="AD19">
        <v>3504</v>
      </c>
      <c r="AE19">
        <v>58</v>
      </c>
      <c r="AF19">
        <v>2656</v>
      </c>
      <c r="AG19" t="s">
        <v>171</v>
      </c>
    </row>
    <row r="20" spans="1:33" x14ac:dyDescent="0.25">
      <c r="L20" s="11"/>
      <c r="M20" s="11">
        <f>M11-L11</f>
        <v>29700.199999988079</v>
      </c>
    </row>
    <row r="21" spans="1:33" x14ac:dyDescent="0.25">
      <c r="L21" s="11"/>
      <c r="M21" s="20">
        <f>(M11-L11)/M11</f>
        <v>1.046226138424102E-4</v>
      </c>
      <c r="N21">
        <f>M21*L11</f>
        <v>29697.09268743244</v>
      </c>
    </row>
    <row r="22" spans="1:33" x14ac:dyDescent="0.25">
      <c r="L22" s="11"/>
      <c r="M22" s="20">
        <f>(L11-M11)/L11</f>
        <v>-1.04633560879045E-4</v>
      </c>
    </row>
    <row r="23" spans="1:33" x14ac:dyDescent="0.25">
      <c r="L23" s="11"/>
      <c r="M23" s="11"/>
    </row>
    <row r="24" spans="1:33" x14ac:dyDescent="0.25">
      <c r="L24" s="11"/>
      <c r="M24" s="11">
        <f>M12-L12</f>
        <v>29700.199999988079</v>
      </c>
    </row>
    <row r="25" spans="1:33" x14ac:dyDescent="0.25">
      <c r="L25" s="11"/>
      <c r="M25" s="20">
        <f>(M12-L12)/M12</f>
        <v>1.046226138424102E-4</v>
      </c>
      <c r="N25">
        <f>M25*L12</f>
        <v>29697.09268743244</v>
      </c>
    </row>
    <row r="26" spans="1:33" x14ac:dyDescent="0.25">
      <c r="L26" s="11"/>
      <c r="M26" s="20">
        <f>(L12-M12)/L12</f>
        <v>-1.04633560879045E-4</v>
      </c>
    </row>
    <row r="27" spans="1:33" x14ac:dyDescent="0.25">
      <c r="L27" s="11"/>
      <c r="M27" s="11"/>
    </row>
    <row r="28" spans="1:33" x14ac:dyDescent="0.25">
      <c r="L28" s="11"/>
      <c r="M28" s="11"/>
    </row>
    <row r="29" spans="1:33" x14ac:dyDescent="0.25">
      <c r="L29" s="11"/>
      <c r="M29" s="11"/>
    </row>
    <row r="30" spans="1:33" x14ac:dyDescent="0.25">
      <c r="L30" s="11"/>
      <c r="M30" s="11"/>
    </row>
    <row r="31" spans="1:33" x14ac:dyDescent="0.25">
      <c r="L31" s="11"/>
      <c r="M31" s="11"/>
    </row>
    <row r="32" spans="1:3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7EE-C125-416C-8A35-6EE4DFAC9DB8}">
  <dimension ref="A1:AJ35"/>
  <sheetViews>
    <sheetView workbookViewId="0">
      <selection activeCell="V3" sqref="V3"/>
    </sheetView>
  </sheetViews>
  <sheetFormatPr baseColWidth="10" defaultRowHeight="15" x14ac:dyDescent="0.25"/>
  <cols>
    <col min="1" max="1" width="10.140625" bestFit="1" customWidth="1"/>
    <col min="2" max="2" width="1.42578125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11.28515625" bestFit="1" customWidth="1"/>
    <col min="8" max="8" width="5.140625" customWidth="1"/>
    <col min="9" max="9" width="11.42578125" customWidth="1"/>
    <col min="10" max="16" width="12" bestFit="1" customWidth="1"/>
    <col min="17" max="17" width="12" customWidth="1"/>
    <col min="18" max="18" width="5.42578125" bestFit="1" customWidth="1"/>
    <col min="19" max="19" width="4.42578125" bestFit="1" customWidth="1"/>
    <col min="20" max="20" width="6.7109375" bestFit="1" customWidth="1"/>
    <col min="21" max="21" width="7" bestFit="1" customWidth="1"/>
    <col min="22" max="22" width="7.7109375" bestFit="1" customWidth="1"/>
    <col min="23" max="23" width="7" bestFit="1" customWidth="1"/>
    <col min="24" max="24" width="10.7109375" bestFit="1" customWidth="1"/>
    <col min="25" max="25" width="8.85546875" bestFit="1" customWidth="1"/>
    <col min="26" max="26" width="9.85546875" bestFit="1" customWidth="1"/>
    <col min="27" max="27" width="9.85546875" customWidth="1"/>
    <col min="28" max="28" width="5.28515625" bestFit="1" customWidth="1"/>
    <col min="29" max="29" width="19.28515625" bestFit="1" customWidth="1"/>
    <col min="30" max="30" width="6.85546875" bestFit="1" customWidth="1"/>
    <col min="31" max="31" width="10.28515625" bestFit="1" customWidth="1"/>
    <col min="32" max="32" width="12.42578125" bestFit="1" customWidth="1"/>
    <col min="33" max="33" width="9.7109375" bestFit="1" customWidth="1"/>
    <col min="34" max="34" width="2" bestFit="1" customWidth="1"/>
    <col min="35" max="35" width="15.140625" bestFit="1" customWidth="1"/>
    <col min="36" max="36" width="10" bestFit="1" customWidth="1"/>
    <col min="37" max="37" width="2" bestFit="1" customWidth="1"/>
    <col min="38" max="38" width="19.5703125" bestFit="1" customWidth="1"/>
  </cols>
  <sheetData>
    <row r="1" spans="1:36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8" t="s">
        <v>195</v>
      </c>
      <c r="H1" s="1" t="s">
        <v>118</v>
      </c>
      <c r="I1" s="1" t="s">
        <v>4</v>
      </c>
      <c r="J1" s="1" t="s">
        <v>18</v>
      </c>
      <c r="K1" s="1" t="s">
        <v>6</v>
      </c>
      <c r="L1" s="1" t="s">
        <v>167</v>
      </c>
      <c r="M1" s="1" t="s">
        <v>17</v>
      </c>
      <c r="N1" s="1" t="s">
        <v>188</v>
      </c>
      <c r="O1" s="1" t="s">
        <v>189</v>
      </c>
      <c r="P1" s="1" t="s">
        <v>190</v>
      </c>
      <c r="Q1" s="1" t="s">
        <v>193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16</v>
      </c>
      <c r="X1" s="1" t="s">
        <v>194</v>
      </c>
      <c r="Y1" s="1" t="s">
        <v>192</v>
      </c>
      <c r="Z1" s="1" t="s">
        <v>191</v>
      </c>
      <c r="AA1" s="1" t="s">
        <v>198</v>
      </c>
      <c r="AB1" s="1" t="s">
        <v>21</v>
      </c>
      <c r="AC1" s="1" t="s">
        <v>96</v>
      </c>
      <c r="AD1" s="1" t="s">
        <v>10</v>
      </c>
      <c r="AE1" s="1" t="s">
        <v>23</v>
      </c>
      <c r="AF1" s="1" t="s">
        <v>97</v>
      </c>
      <c r="AG1" s="1" t="s">
        <v>98</v>
      </c>
      <c r="AH1" s="1" t="s">
        <v>24</v>
      </c>
      <c r="AI1" s="1" t="s">
        <v>104</v>
      </c>
      <c r="AJ1" s="1" t="s">
        <v>151</v>
      </c>
    </row>
    <row r="2" spans="1:36" x14ac:dyDescent="0.25">
      <c r="A2" t="s">
        <v>120</v>
      </c>
      <c r="B2" t="s">
        <v>199</v>
      </c>
      <c r="C2" t="s">
        <v>45</v>
      </c>
      <c r="D2">
        <v>48</v>
      </c>
      <c r="E2">
        <v>73</v>
      </c>
      <c r="F2">
        <v>1E-4</v>
      </c>
      <c r="G2" s="22" t="s">
        <v>200</v>
      </c>
      <c r="H2">
        <v>4000</v>
      </c>
      <c r="I2">
        <v>341207508.60000002</v>
      </c>
      <c r="J2">
        <v>347635528.10000002</v>
      </c>
      <c r="K2">
        <v>347399587.10000002</v>
      </c>
      <c r="L2">
        <v>347390298.69999999</v>
      </c>
      <c r="M2">
        <v>347401579.80000001</v>
      </c>
      <c r="N2">
        <v>347399587.10000002</v>
      </c>
      <c r="O2">
        <v>347390298.69999999</v>
      </c>
      <c r="P2">
        <v>347390298.69999999</v>
      </c>
      <c r="Q2">
        <v>347390298.69999999</v>
      </c>
      <c r="R2">
        <v>0</v>
      </c>
      <c r="S2">
        <v>6.6</v>
      </c>
      <c r="T2">
        <v>16.2</v>
      </c>
      <c r="U2">
        <v>26.8</v>
      </c>
      <c r="V2">
        <v>52.8</v>
      </c>
      <c r="W2">
        <v>79</v>
      </c>
      <c r="X2">
        <v>41.6</v>
      </c>
      <c r="Y2">
        <v>38.200000000000003</v>
      </c>
      <c r="Z2">
        <v>38.5</v>
      </c>
      <c r="AA2">
        <v>37</v>
      </c>
      <c r="AB2">
        <v>0</v>
      </c>
      <c r="AC2">
        <f>(Q2-I2)/(0.0000000001+ABS(Q2))</f>
        <v>1.7797820270563487E-2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196</v>
      </c>
    </row>
    <row r="3" spans="1:36" x14ac:dyDescent="0.25">
      <c r="A3" t="s">
        <v>120</v>
      </c>
      <c r="C3" t="s">
        <v>11</v>
      </c>
      <c r="F3">
        <v>1E-4</v>
      </c>
      <c r="G3" s="22" t="s">
        <v>200</v>
      </c>
      <c r="H3">
        <v>4000</v>
      </c>
      <c r="I3">
        <v>3165482.7</v>
      </c>
      <c r="J3">
        <v>3185213.8</v>
      </c>
      <c r="K3" s="26">
        <v>3172523.6</v>
      </c>
      <c r="L3">
        <v>3170626.3</v>
      </c>
      <c r="N3">
        <v>3172523.6</v>
      </c>
      <c r="Q3" s="23">
        <v>3168783.6</v>
      </c>
      <c r="S3">
        <v>123</v>
      </c>
      <c r="T3">
        <v>356</v>
      </c>
      <c r="U3">
        <v>4044.7</v>
      </c>
      <c r="V3" s="26">
        <v>4049.1</v>
      </c>
      <c r="W3">
        <v>4071.1</v>
      </c>
      <c r="X3">
        <v>4394.5172000000002</v>
      </c>
      <c r="AA3" s="23">
        <v>1405.0474999999999</v>
      </c>
      <c r="AC3">
        <f t="shared" ref="AC3:AC17" si="0">(Q3-I3)/(0.0000000001+ABS(Q3))</f>
        <v>1.0416930963666647E-3</v>
      </c>
    </row>
    <row r="4" spans="1:36" x14ac:dyDescent="0.25">
      <c r="C4" t="s">
        <v>12</v>
      </c>
      <c r="F4">
        <v>1E-4</v>
      </c>
      <c r="G4" s="22" t="s">
        <v>200</v>
      </c>
      <c r="H4">
        <v>4000</v>
      </c>
      <c r="I4">
        <v>3170292.3</v>
      </c>
      <c r="J4">
        <v>3195898.5</v>
      </c>
      <c r="K4" s="3"/>
      <c r="L4" s="3"/>
      <c r="O4">
        <v>3179212.7</v>
      </c>
      <c r="P4">
        <v>3179212.7</v>
      </c>
      <c r="Q4" s="23"/>
      <c r="S4">
        <v>128.4</v>
      </c>
      <c r="T4">
        <v>1373.6</v>
      </c>
      <c r="U4">
        <v>4045.6</v>
      </c>
      <c r="V4">
        <v>4048.6</v>
      </c>
      <c r="W4">
        <v>4176.3</v>
      </c>
      <c r="X4">
        <v>4000</v>
      </c>
      <c r="Y4">
        <v>4000</v>
      </c>
      <c r="Z4">
        <v>5125.4434000000001</v>
      </c>
      <c r="AA4" s="23"/>
      <c r="AC4">
        <f>(Q4-I4)/(0.0000000001+ABS(Q4))</f>
        <v>-3.1702922999999996E+16</v>
      </c>
    </row>
    <row r="5" spans="1:36" x14ac:dyDescent="0.25">
      <c r="A5" s="5" t="s">
        <v>120</v>
      </c>
      <c r="B5" t="s">
        <v>201</v>
      </c>
      <c r="C5" t="s">
        <v>45</v>
      </c>
      <c r="D5">
        <v>48</v>
      </c>
      <c r="E5">
        <v>73</v>
      </c>
      <c r="F5">
        <v>1E-4</v>
      </c>
      <c r="G5" s="22" t="s">
        <v>200</v>
      </c>
      <c r="H5">
        <v>4000</v>
      </c>
      <c r="I5">
        <v>341207508.60000002</v>
      </c>
      <c r="J5">
        <v>347635528.10000002</v>
      </c>
      <c r="K5">
        <v>347399587.10000002</v>
      </c>
      <c r="Q5">
        <v>347473184</v>
      </c>
      <c r="R5">
        <v>0</v>
      </c>
      <c r="S5">
        <v>17.399999999999999</v>
      </c>
      <c r="T5">
        <v>41.2</v>
      </c>
      <c r="U5">
        <v>69.7</v>
      </c>
      <c r="AA5">
        <v>67.400000000000006</v>
      </c>
      <c r="AC5">
        <f t="shared" si="0"/>
        <v>1.8032112083791699E-2</v>
      </c>
      <c r="AD5">
        <f>(J5-I5)/(0.0000000001+ABS(J5))</f>
        <v>1.8490686309113179E-2</v>
      </c>
      <c r="AE5">
        <f>(K5-I5)/(0.0000000001+ABS(K5))</f>
        <v>1.7824081345892882E-2</v>
      </c>
      <c r="AF5">
        <v>0</v>
      </c>
      <c r="AG5">
        <v>0</v>
      </c>
      <c r="AH5">
        <v>0</v>
      </c>
      <c r="AI5" t="s">
        <v>196</v>
      </c>
    </row>
    <row r="6" spans="1:36" x14ac:dyDescent="0.25">
      <c r="A6" t="s">
        <v>120</v>
      </c>
      <c r="B6" t="s">
        <v>202</v>
      </c>
      <c r="C6" t="s">
        <v>12</v>
      </c>
      <c r="D6">
        <v>48</v>
      </c>
      <c r="E6">
        <v>610</v>
      </c>
      <c r="F6">
        <v>1E-4</v>
      </c>
      <c r="G6" t="s">
        <v>197</v>
      </c>
      <c r="H6">
        <v>1200</v>
      </c>
      <c r="I6">
        <v>3170292.3</v>
      </c>
      <c r="J6">
        <v>3195898.5</v>
      </c>
      <c r="K6">
        <v>85986311</v>
      </c>
      <c r="Q6">
        <v>3174356.8</v>
      </c>
      <c r="R6">
        <v>0</v>
      </c>
      <c r="S6">
        <v>128.4</v>
      </c>
      <c r="T6">
        <v>1373.6</v>
      </c>
      <c r="U6">
        <v>1245.7</v>
      </c>
      <c r="AA6">
        <v>2621.3000000000002</v>
      </c>
      <c r="AB6">
        <v>0</v>
      </c>
      <c r="AC6">
        <f t="shared" si="0"/>
        <v>1.280416870592493E-3</v>
      </c>
      <c r="AD6">
        <f t="shared" ref="AD6:AD17" si="1">(J6-I6)/(0.0000000001+ABS(J6))</f>
        <v>8.0122068958072938E-3</v>
      </c>
      <c r="AF6">
        <v>0</v>
      </c>
      <c r="AG6">
        <v>0</v>
      </c>
      <c r="AH6">
        <v>0</v>
      </c>
      <c r="AI6" t="s">
        <v>196</v>
      </c>
    </row>
    <row r="7" spans="1:36" x14ac:dyDescent="0.25">
      <c r="A7" t="s">
        <v>120</v>
      </c>
      <c r="B7" t="s">
        <v>203</v>
      </c>
      <c r="C7" t="s">
        <v>26</v>
      </c>
      <c r="D7">
        <v>48</v>
      </c>
      <c r="E7">
        <v>73</v>
      </c>
      <c r="F7">
        <v>1E-4</v>
      </c>
      <c r="G7">
        <v>1</v>
      </c>
      <c r="H7">
        <v>2000</v>
      </c>
      <c r="I7">
        <v>279311866.39999998</v>
      </c>
      <c r="J7">
        <v>283870175.10000002</v>
      </c>
      <c r="K7">
        <v>283849653.5</v>
      </c>
      <c r="Q7">
        <v>283849653.5</v>
      </c>
      <c r="R7">
        <v>0</v>
      </c>
      <c r="S7">
        <v>7.3</v>
      </c>
      <c r="T7">
        <v>14.4</v>
      </c>
      <c r="U7">
        <v>76.400000000000006</v>
      </c>
      <c r="AA7">
        <v>22.4</v>
      </c>
      <c r="AB7">
        <v>0</v>
      </c>
      <c r="AC7">
        <f t="shared" si="0"/>
        <v>1.5986586716055386E-2</v>
      </c>
      <c r="AD7">
        <f t="shared" si="1"/>
        <v>1.6057723212360282E-2</v>
      </c>
      <c r="AE7">
        <f t="shared" ref="AE7:AE17" si="2">(K7-I7)/(0.0000000001+ABS(K7))</f>
        <v>1.5986586716055386E-2</v>
      </c>
      <c r="AF7">
        <v>0</v>
      </c>
      <c r="AG7">
        <v>0</v>
      </c>
      <c r="AH7">
        <v>0</v>
      </c>
      <c r="AI7" t="s">
        <v>196</v>
      </c>
    </row>
    <row r="8" spans="1:36" x14ac:dyDescent="0.25">
      <c r="A8" t="s">
        <v>120</v>
      </c>
      <c r="B8" t="s">
        <v>204</v>
      </c>
      <c r="C8" t="s">
        <v>28</v>
      </c>
      <c r="D8">
        <v>48</v>
      </c>
      <c r="E8">
        <v>73</v>
      </c>
      <c r="F8">
        <v>1E-4</v>
      </c>
      <c r="G8">
        <v>1</v>
      </c>
      <c r="H8">
        <v>2000</v>
      </c>
      <c r="I8">
        <v>251270682.5</v>
      </c>
      <c r="J8">
        <v>255671642.90000001</v>
      </c>
      <c r="K8">
        <v>255440077.09999999</v>
      </c>
      <c r="Q8">
        <v>255467889.30000001</v>
      </c>
      <c r="R8">
        <v>0</v>
      </c>
      <c r="S8">
        <v>6.8</v>
      </c>
      <c r="T8">
        <v>31.3</v>
      </c>
      <c r="U8">
        <v>60.5</v>
      </c>
      <c r="AA8">
        <v>39.5</v>
      </c>
      <c r="AB8">
        <v>0</v>
      </c>
      <c r="AC8">
        <f t="shared" si="0"/>
        <v>1.6429488698171242E-2</v>
      </c>
      <c r="AD8">
        <f t="shared" si="1"/>
        <v>1.7213330153009337E-2</v>
      </c>
      <c r="AE8">
        <f t="shared" si="2"/>
        <v>1.632239798599714E-2</v>
      </c>
      <c r="AF8">
        <v>0</v>
      </c>
      <c r="AG8">
        <v>0</v>
      </c>
      <c r="AH8">
        <v>0</v>
      </c>
      <c r="AI8" t="s">
        <v>196</v>
      </c>
    </row>
    <row r="9" spans="1:36" x14ac:dyDescent="0.25">
      <c r="A9" t="s">
        <v>120</v>
      </c>
      <c r="B9" t="s">
        <v>205</v>
      </c>
      <c r="C9" t="s">
        <v>30</v>
      </c>
      <c r="D9">
        <v>48</v>
      </c>
      <c r="E9">
        <v>73</v>
      </c>
      <c r="F9">
        <v>1E-4</v>
      </c>
      <c r="G9">
        <v>1</v>
      </c>
      <c r="H9">
        <v>2000</v>
      </c>
      <c r="I9">
        <v>260823216.69999999</v>
      </c>
      <c r="J9">
        <v>261613254.30000001</v>
      </c>
      <c r="K9">
        <v>261613254.30000001</v>
      </c>
      <c r="Q9">
        <v>261613254.30000001</v>
      </c>
      <c r="R9">
        <v>0</v>
      </c>
      <c r="S9">
        <v>6.7</v>
      </c>
      <c r="T9">
        <v>12.8</v>
      </c>
      <c r="U9">
        <v>10.6</v>
      </c>
      <c r="AA9">
        <v>20</v>
      </c>
      <c r="AB9">
        <v>0</v>
      </c>
      <c r="AC9">
        <f t="shared" si="0"/>
        <v>3.0198684012166421E-3</v>
      </c>
      <c r="AD9">
        <f t="shared" si="1"/>
        <v>3.0198684012166421E-3</v>
      </c>
      <c r="AE9">
        <f t="shared" si="2"/>
        <v>3.0198684012166421E-3</v>
      </c>
      <c r="AF9">
        <v>0</v>
      </c>
      <c r="AG9">
        <v>0</v>
      </c>
      <c r="AH9">
        <v>0</v>
      </c>
      <c r="AI9" t="s">
        <v>196</v>
      </c>
    </row>
    <row r="10" spans="1:36" x14ac:dyDescent="0.25">
      <c r="A10" t="s">
        <v>120</v>
      </c>
      <c r="B10" t="s">
        <v>206</v>
      </c>
      <c r="C10" t="s">
        <v>32</v>
      </c>
      <c r="D10">
        <v>48</v>
      </c>
      <c r="E10">
        <v>73</v>
      </c>
      <c r="F10">
        <v>1E-4</v>
      </c>
      <c r="G10">
        <v>1</v>
      </c>
      <c r="H10">
        <v>2000</v>
      </c>
      <c r="I10">
        <v>239369032.80000001</v>
      </c>
      <c r="J10">
        <v>241115904.5</v>
      </c>
      <c r="K10">
        <v>241106384.69999999</v>
      </c>
      <c r="L10">
        <v>241106384.69999999</v>
      </c>
      <c r="Q10">
        <v>241106384.69999999</v>
      </c>
      <c r="R10">
        <v>0</v>
      </c>
      <c r="S10">
        <v>6.7</v>
      </c>
      <c r="T10">
        <v>12.7</v>
      </c>
      <c r="U10">
        <v>11</v>
      </c>
      <c r="V10">
        <v>10.5</v>
      </c>
      <c r="AA10">
        <v>19.600000000000001</v>
      </c>
      <c r="AB10">
        <v>0</v>
      </c>
      <c r="AC10">
        <f t="shared" si="0"/>
        <v>7.2057482101177068E-3</v>
      </c>
      <c r="AD10">
        <f t="shared" si="1"/>
        <v>7.2449459674693009E-3</v>
      </c>
      <c r="AE10">
        <f t="shared" si="2"/>
        <v>7.2057482101177068E-3</v>
      </c>
      <c r="AF10">
        <v>0</v>
      </c>
      <c r="AG10">
        <v>0</v>
      </c>
      <c r="AH10">
        <v>0</v>
      </c>
      <c r="AI10" t="s">
        <v>196</v>
      </c>
    </row>
    <row r="11" spans="1:36" x14ac:dyDescent="0.25">
      <c r="A11" t="s">
        <v>120</v>
      </c>
      <c r="B11" t="s">
        <v>207</v>
      </c>
      <c r="C11" t="s">
        <v>34</v>
      </c>
      <c r="D11">
        <v>48</v>
      </c>
      <c r="E11">
        <v>73</v>
      </c>
      <c r="F11">
        <v>1E-4</v>
      </c>
      <c r="G11">
        <v>1</v>
      </c>
      <c r="H11">
        <v>2000</v>
      </c>
      <c r="I11">
        <v>356252252.39999998</v>
      </c>
      <c r="J11">
        <v>358108071.19999999</v>
      </c>
      <c r="K11">
        <v>358052650.30000001</v>
      </c>
      <c r="L11">
        <v>358052650.30000001</v>
      </c>
      <c r="Q11">
        <v>358052712.30000001</v>
      </c>
      <c r="R11">
        <v>0</v>
      </c>
      <c r="S11">
        <v>6.7</v>
      </c>
      <c r="T11">
        <v>13.5</v>
      </c>
      <c r="U11">
        <v>52.4</v>
      </c>
      <c r="V11">
        <v>63.3</v>
      </c>
      <c r="AA11">
        <v>21.2</v>
      </c>
      <c r="AB11">
        <v>0</v>
      </c>
      <c r="AC11">
        <f t="shared" si="0"/>
        <v>5.028477199445127E-3</v>
      </c>
      <c r="AD11">
        <f t="shared" si="1"/>
        <v>5.1822869944854006E-3</v>
      </c>
      <c r="AE11">
        <f t="shared" si="2"/>
        <v>5.0283049112792326E-3</v>
      </c>
      <c r="AF11">
        <v>0</v>
      </c>
      <c r="AG11">
        <v>0</v>
      </c>
      <c r="AH11">
        <v>0</v>
      </c>
      <c r="AI11" t="s">
        <v>196</v>
      </c>
    </row>
    <row r="12" spans="1:36" x14ac:dyDescent="0.25">
      <c r="A12" t="s">
        <v>120</v>
      </c>
      <c r="B12" t="s">
        <v>208</v>
      </c>
      <c r="C12" t="s">
        <v>36</v>
      </c>
      <c r="D12">
        <v>48</v>
      </c>
      <c r="E12">
        <v>73</v>
      </c>
      <c r="F12">
        <v>1E-4</v>
      </c>
      <c r="G12">
        <v>1</v>
      </c>
      <c r="H12">
        <v>2000</v>
      </c>
      <c r="I12">
        <v>502820732.89999998</v>
      </c>
      <c r="J12">
        <v>504418268.39999998</v>
      </c>
      <c r="K12">
        <v>504414101.30000001</v>
      </c>
      <c r="L12">
        <v>504414662.30000001</v>
      </c>
      <c r="Q12">
        <v>504418051.5</v>
      </c>
      <c r="R12">
        <v>0</v>
      </c>
      <c r="S12">
        <v>6.5</v>
      </c>
      <c r="T12">
        <v>13.4</v>
      </c>
      <c r="U12">
        <v>106.5</v>
      </c>
      <c r="V12">
        <v>148</v>
      </c>
      <c r="AA12">
        <v>20.8</v>
      </c>
      <c r="AB12">
        <v>0</v>
      </c>
      <c r="AC12">
        <f t="shared" si="0"/>
        <v>3.1666562987784424E-3</v>
      </c>
      <c r="AD12">
        <f t="shared" si="1"/>
        <v>3.1670849374019223E-3</v>
      </c>
      <c r="AE12">
        <f t="shared" si="2"/>
        <v>3.1588498336853213E-3</v>
      </c>
      <c r="AF12">
        <v>0</v>
      </c>
      <c r="AG12">
        <v>0</v>
      </c>
      <c r="AH12">
        <v>0</v>
      </c>
      <c r="AI12" t="s">
        <v>196</v>
      </c>
    </row>
    <row r="13" spans="1:36" x14ac:dyDescent="0.25">
      <c r="A13" t="s">
        <v>120</v>
      </c>
      <c r="B13" t="s">
        <v>209</v>
      </c>
      <c r="C13" t="s">
        <v>38</v>
      </c>
      <c r="D13">
        <v>48</v>
      </c>
      <c r="E13">
        <v>73</v>
      </c>
      <c r="F13">
        <v>1E-4</v>
      </c>
      <c r="G13">
        <v>1</v>
      </c>
      <c r="H13">
        <v>2000</v>
      </c>
      <c r="I13">
        <v>517818965.10000002</v>
      </c>
      <c r="J13">
        <v>518917777.19999999</v>
      </c>
      <c r="K13">
        <v>518917777.19999999</v>
      </c>
      <c r="L13">
        <v>518917777.19999999</v>
      </c>
      <c r="Q13">
        <v>518917777.19999999</v>
      </c>
      <c r="R13">
        <v>0</v>
      </c>
      <c r="S13">
        <v>6.6</v>
      </c>
      <c r="T13">
        <v>26.5</v>
      </c>
      <c r="U13">
        <v>61</v>
      </c>
      <c r="V13">
        <v>69.900000000000006</v>
      </c>
      <c r="AA13">
        <v>34.700000000000003</v>
      </c>
      <c r="AB13">
        <v>0</v>
      </c>
      <c r="AC13">
        <f t="shared" si="0"/>
        <v>2.1175071432876788E-3</v>
      </c>
      <c r="AD13">
        <f t="shared" si="1"/>
        <v>2.1175071432876788E-3</v>
      </c>
      <c r="AE13">
        <f t="shared" si="2"/>
        <v>2.1175071432876788E-3</v>
      </c>
      <c r="AF13">
        <v>0</v>
      </c>
      <c r="AG13">
        <v>0</v>
      </c>
      <c r="AH13">
        <v>0</v>
      </c>
      <c r="AI13" t="s">
        <v>196</v>
      </c>
    </row>
    <row r="14" spans="1:36" x14ac:dyDescent="0.25">
      <c r="A14" t="s">
        <v>120</v>
      </c>
      <c r="B14" t="s">
        <v>210</v>
      </c>
      <c r="C14" t="s">
        <v>40</v>
      </c>
      <c r="D14">
        <v>48</v>
      </c>
      <c r="E14">
        <v>73</v>
      </c>
      <c r="F14">
        <v>1E-4</v>
      </c>
      <c r="G14">
        <v>1</v>
      </c>
      <c r="H14">
        <v>2000</v>
      </c>
      <c r="I14">
        <v>360947885.80000001</v>
      </c>
      <c r="J14">
        <v>362832824.5</v>
      </c>
      <c r="K14">
        <v>362435040.30000001</v>
      </c>
      <c r="L14">
        <v>362435013.80000001</v>
      </c>
      <c r="Q14">
        <v>362434996.60000002</v>
      </c>
      <c r="R14">
        <v>0</v>
      </c>
      <c r="S14">
        <v>6.9</v>
      </c>
      <c r="T14">
        <v>15.6</v>
      </c>
      <c r="U14">
        <v>35.700000000000003</v>
      </c>
      <c r="V14">
        <v>59.3</v>
      </c>
      <c r="AA14">
        <v>23.4</v>
      </c>
      <c r="AB14">
        <v>0</v>
      </c>
      <c r="AC14">
        <f t="shared" si="0"/>
        <v>4.1031103893128069E-3</v>
      </c>
      <c r="AD14">
        <f t="shared" si="1"/>
        <v>5.1950611210480162E-3</v>
      </c>
      <c r="AE14">
        <f t="shared" si="2"/>
        <v>4.103230467917867E-3</v>
      </c>
      <c r="AF14">
        <v>0</v>
      </c>
      <c r="AG14">
        <v>0</v>
      </c>
      <c r="AH14">
        <v>0</v>
      </c>
      <c r="AI14" t="s">
        <v>196</v>
      </c>
    </row>
    <row r="15" spans="1:36" x14ac:dyDescent="0.25">
      <c r="A15" t="s">
        <v>120</v>
      </c>
      <c r="B15" t="s">
        <v>211</v>
      </c>
      <c r="C15" t="s">
        <v>42</v>
      </c>
      <c r="D15">
        <v>48</v>
      </c>
      <c r="E15">
        <v>73</v>
      </c>
      <c r="F15">
        <v>1E-4</v>
      </c>
      <c r="G15">
        <v>1</v>
      </c>
      <c r="H15">
        <v>2000</v>
      </c>
      <c r="I15">
        <v>306605244.19999999</v>
      </c>
      <c r="J15">
        <v>308904007.10000002</v>
      </c>
      <c r="K15">
        <v>308842794</v>
      </c>
      <c r="L15">
        <v>308848503.69999999</v>
      </c>
      <c r="Q15">
        <v>308842794</v>
      </c>
      <c r="R15">
        <v>0</v>
      </c>
      <c r="S15">
        <v>6.6</v>
      </c>
      <c r="T15">
        <v>13.8</v>
      </c>
      <c r="U15">
        <v>34.200000000000003</v>
      </c>
      <c r="V15">
        <v>34.5</v>
      </c>
      <c r="AA15">
        <v>21.3</v>
      </c>
      <c r="AB15">
        <v>0</v>
      </c>
      <c r="AC15">
        <f t="shared" si="0"/>
        <v>7.2449474084216835E-3</v>
      </c>
      <c r="AD15">
        <f t="shared" si="1"/>
        <v>7.4416739413026393E-3</v>
      </c>
      <c r="AE15">
        <f t="shared" si="2"/>
        <v>7.2449474084216835E-3</v>
      </c>
      <c r="AF15">
        <v>0</v>
      </c>
      <c r="AG15">
        <v>0</v>
      </c>
      <c r="AH15">
        <v>0</v>
      </c>
      <c r="AI15" t="s">
        <v>196</v>
      </c>
    </row>
    <row r="16" spans="1:36" x14ac:dyDescent="0.25">
      <c r="A16" t="s">
        <v>120</v>
      </c>
      <c r="B16" t="s">
        <v>212</v>
      </c>
      <c r="C16" t="s">
        <v>43</v>
      </c>
      <c r="D16">
        <v>48</v>
      </c>
      <c r="E16">
        <v>73</v>
      </c>
      <c r="F16">
        <v>1E-4</v>
      </c>
      <c r="G16">
        <v>1</v>
      </c>
      <c r="H16">
        <v>2000</v>
      </c>
      <c r="I16">
        <v>243013026.80000001</v>
      </c>
      <c r="J16">
        <v>246384107.09999999</v>
      </c>
      <c r="K16">
        <v>246349486.5</v>
      </c>
      <c r="L16">
        <v>246352311.5</v>
      </c>
      <c r="Q16">
        <v>246349486.5</v>
      </c>
      <c r="R16">
        <v>0</v>
      </c>
      <c r="S16">
        <v>7.1</v>
      </c>
      <c r="T16">
        <v>14</v>
      </c>
      <c r="U16">
        <v>36</v>
      </c>
      <c r="V16">
        <v>29.8</v>
      </c>
      <c r="AA16">
        <v>21.6</v>
      </c>
      <c r="AB16">
        <v>0</v>
      </c>
      <c r="AC16">
        <f t="shared" si="0"/>
        <v>1.3543603225655549E-2</v>
      </c>
      <c r="AD16">
        <f t="shared" si="1"/>
        <v>1.3682214894777124E-2</v>
      </c>
      <c r="AE16">
        <f t="shared" si="2"/>
        <v>1.3543603225655549E-2</v>
      </c>
      <c r="AF16">
        <v>0</v>
      </c>
      <c r="AG16">
        <v>0</v>
      </c>
      <c r="AH16">
        <v>0</v>
      </c>
      <c r="AI16" t="s">
        <v>196</v>
      </c>
    </row>
    <row r="17" spans="1:35" x14ac:dyDescent="0.25">
      <c r="A17" t="s">
        <v>120</v>
      </c>
      <c r="B17" t="s">
        <v>213</v>
      </c>
      <c r="C17" t="s">
        <v>45</v>
      </c>
      <c r="D17">
        <v>48</v>
      </c>
      <c r="E17">
        <v>73</v>
      </c>
      <c r="F17">
        <v>1E-4</v>
      </c>
      <c r="G17">
        <v>1</v>
      </c>
      <c r="H17">
        <v>2000</v>
      </c>
      <c r="I17">
        <v>341207508.60000002</v>
      </c>
      <c r="J17">
        <v>347635528.10000002</v>
      </c>
      <c r="K17">
        <v>347389906.39999998</v>
      </c>
      <c r="L17">
        <v>347390298.69999999</v>
      </c>
      <c r="Q17">
        <v>347473184</v>
      </c>
      <c r="R17">
        <v>0</v>
      </c>
      <c r="S17">
        <v>6.9</v>
      </c>
      <c r="T17">
        <v>14.5</v>
      </c>
      <c r="U17">
        <v>94.1</v>
      </c>
      <c r="V17">
        <v>75.7</v>
      </c>
      <c r="AA17">
        <v>21.4</v>
      </c>
      <c r="AB17">
        <v>0</v>
      </c>
      <c r="AC17">
        <f t="shared" si="0"/>
        <v>1.8032112083791699E-2</v>
      </c>
      <c r="AD17">
        <f t="shared" si="1"/>
        <v>1.8490686309113179E-2</v>
      </c>
      <c r="AE17">
        <f t="shared" si="2"/>
        <v>1.7796711090624688E-2</v>
      </c>
      <c r="AF17">
        <v>0</v>
      </c>
      <c r="AG17">
        <v>0</v>
      </c>
      <c r="AH17">
        <v>0</v>
      </c>
      <c r="AI17" t="s">
        <v>196</v>
      </c>
    </row>
    <row r="23" spans="1:35" x14ac:dyDescent="0.25">
      <c r="J23">
        <f>30*60</f>
        <v>1800</v>
      </c>
      <c r="L23">
        <f xml:space="preserve"> 16936/360</f>
        <v>47.044444444444444</v>
      </c>
    </row>
    <row r="35" spans="17:17" x14ac:dyDescent="0.25">
      <c r="Q35">
        <v>8.0000000000000007E-5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F5F-ABED-49C1-B2F6-A34D5D9DEAF8}">
  <dimension ref="A1:AL29"/>
  <sheetViews>
    <sheetView topLeftCell="G1" workbookViewId="0">
      <selection activeCell="M42" sqref="M42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5.85546875" bestFit="1" customWidth="1"/>
    <col min="4" max="5" width="3" bestFit="1" customWidth="1"/>
    <col min="6" max="6" width="7" bestFit="1" customWidth="1"/>
    <col min="7" max="7" width="10.5703125" bestFit="1" customWidth="1"/>
    <col min="8" max="8" width="9.28515625" bestFit="1" customWidth="1"/>
    <col min="9" max="9" width="9.28515625" customWidth="1"/>
    <col min="10" max="17" width="12" bestFit="1" customWidth="1"/>
    <col min="18" max="18" width="5" bestFit="1" customWidth="1"/>
    <col min="19" max="20" width="6.7109375" bestFit="1" customWidth="1"/>
    <col min="21" max="21" width="7.7109375" bestFit="1" customWidth="1"/>
    <col min="22" max="23" width="7.140625" bestFit="1" customWidth="1"/>
    <col min="24" max="25" width="8.28515625" bestFit="1" customWidth="1"/>
    <col min="26" max="27" width="9.140625" bestFit="1" customWidth="1"/>
    <col min="28" max="28" width="10.140625" bestFit="1" customWidth="1"/>
    <col min="29" max="33" width="9.5703125" bestFit="1" customWidth="1"/>
    <col min="34" max="34" width="3" bestFit="1" customWidth="1"/>
    <col min="35" max="35" width="79.42578125" bestFit="1" customWidth="1"/>
    <col min="36" max="36" width="15.140625" bestFit="1" customWidth="1"/>
    <col min="37" max="37" width="10" bestFit="1" customWidth="1"/>
    <col min="38" max="38" width="2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18</v>
      </c>
      <c r="L1" s="1" t="s">
        <v>6</v>
      </c>
      <c r="M1" s="1" t="s">
        <v>167</v>
      </c>
      <c r="N1" s="1" t="s">
        <v>216</v>
      </c>
      <c r="O1" s="1" t="s">
        <v>239</v>
      </c>
      <c r="P1" s="1" t="s">
        <v>240</v>
      </c>
      <c r="Q1" s="1" t="s">
        <v>251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215</v>
      </c>
      <c r="X1" s="1" t="s">
        <v>241</v>
      </c>
      <c r="Y1" s="1" t="s">
        <v>242</v>
      </c>
      <c r="Z1" s="1" t="s">
        <v>252</v>
      </c>
      <c r="AA1" s="1" t="s">
        <v>21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243</v>
      </c>
      <c r="AG1" s="1" t="s">
        <v>244</v>
      </c>
      <c r="AH1" s="1" t="s">
        <v>221</v>
      </c>
      <c r="AI1" s="1" t="s">
        <v>24</v>
      </c>
      <c r="AJ1" s="1" t="s">
        <v>222</v>
      </c>
      <c r="AK1" s="1" t="s">
        <v>119</v>
      </c>
    </row>
    <row r="2" spans="1:38" x14ac:dyDescent="0.25">
      <c r="A2" s="5" t="s">
        <v>101</v>
      </c>
      <c r="B2" t="s">
        <v>214</v>
      </c>
      <c r="C2" t="s">
        <v>93</v>
      </c>
      <c r="D2">
        <v>48</v>
      </c>
      <c r="E2">
        <v>73</v>
      </c>
      <c r="F2">
        <v>1E-4</v>
      </c>
      <c r="G2">
        <v>0</v>
      </c>
      <c r="H2">
        <v>2500</v>
      </c>
      <c r="I2">
        <v>2500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283850863.60000002</v>
      </c>
      <c r="P2">
        <v>0</v>
      </c>
      <c r="R2">
        <v>15.4</v>
      </c>
      <c r="S2">
        <v>29.3</v>
      </c>
      <c r="T2">
        <v>116.8</v>
      </c>
      <c r="U2">
        <v>144</v>
      </c>
      <c r="V2">
        <v>145.5</v>
      </c>
      <c r="W2">
        <v>49</v>
      </c>
      <c r="X2">
        <v>0</v>
      </c>
      <c r="Y2" s="24">
        <v>6.9999999999999994E-5</v>
      </c>
      <c r="AA2" s="24">
        <v>6.9999999999999994E-5</v>
      </c>
      <c r="AB2" s="24">
        <v>6.9999999999999994E-5</v>
      </c>
      <c r="AC2" s="24">
        <v>6.9999999999999994E-5</v>
      </c>
      <c r="AD2" s="24">
        <v>6.9999999999999994E-5</v>
      </c>
      <c r="AE2" s="24">
        <v>0</v>
      </c>
      <c r="AF2">
        <v>0</v>
      </c>
      <c r="AG2">
        <v>0</v>
      </c>
      <c r="AK2" t="s">
        <v>196</v>
      </c>
    </row>
    <row r="3" spans="1:38" x14ac:dyDescent="0.25">
      <c r="A3" s="5" t="s">
        <v>101</v>
      </c>
      <c r="B3" t="s">
        <v>223</v>
      </c>
      <c r="C3" t="s">
        <v>93</v>
      </c>
      <c r="D3">
        <v>48</v>
      </c>
      <c r="E3">
        <v>73</v>
      </c>
      <c r="F3">
        <v>1E-4</v>
      </c>
      <c r="G3">
        <v>0</v>
      </c>
      <c r="H3">
        <v>2500</v>
      </c>
      <c r="I3">
        <v>2500</v>
      </c>
      <c r="J3">
        <v>279311866.39999998</v>
      </c>
      <c r="K3">
        <v>283870175.10000002</v>
      </c>
      <c r="L3">
        <v>283849653.5</v>
      </c>
      <c r="M3">
        <v>283849653.5</v>
      </c>
      <c r="N3">
        <v>283849653.5</v>
      </c>
      <c r="O3">
        <v>283850863.60000002</v>
      </c>
      <c r="P3">
        <v>0</v>
      </c>
      <c r="R3">
        <v>12.4</v>
      </c>
      <c r="S3">
        <v>23.1</v>
      </c>
      <c r="T3">
        <v>219.5</v>
      </c>
      <c r="U3">
        <v>193.7</v>
      </c>
      <c r="V3">
        <v>178.7</v>
      </c>
      <c r="W3">
        <v>40.9</v>
      </c>
      <c r="X3">
        <v>0</v>
      </c>
      <c r="Y3" s="24">
        <v>1E-4</v>
      </c>
      <c r="AA3" s="24">
        <v>1E-4</v>
      </c>
      <c r="AB3" s="24">
        <v>1E-4</v>
      </c>
      <c r="AC3" s="24">
        <v>6.9999999999999994E-5</v>
      </c>
      <c r="AD3" s="24">
        <v>6.9999999999999994E-5</v>
      </c>
      <c r="AE3" s="24">
        <v>0</v>
      </c>
      <c r="AF3">
        <v>0</v>
      </c>
      <c r="AG3">
        <v>0</v>
      </c>
      <c r="AK3" t="s">
        <v>196</v>
      </c>
    </row>
    <row r="4" spans="1:38" x14ac:dyDescent="0.25">
      <c r="A4" s="5" t="s">
        <v>101</v>
      </c>
      <c r="B4" t="s">
        <v>224</v>
      </c>
      <c r="C4" s="5" t="s">
        <v>93</v>
      </c>
      <c r="D4">
        <v>48</v>
      </c>
      <c r="E4">
        <v>73</v>
      </c>
      <c r="F4">
        <v>1E-4</v>
      </c>
      <c r="G4">
        <v>0</v>
      </c>
      <c r="H4">
        <v>2500</v>
      </c>
      <c r="I4">
        <v>2500</v>
      </c>
      <c r="J4">
        <v>279311866.39999998</v>
      </c>
      <c r="K4">
        <v>283870175.10000002</v>
      </c>
      <c r="L4">
        <v>283849653.5</v>
      </c>
      <c r="M4">
        <v>283849653.5</v>
      </c>
      <c r="N4">
        <v>283849653.5</v>
      </c>
      <c r="O4">
        <v>283850863.60000002</v>
      </c>
      <c r="P4">
        <v>0</v>
      </c>
      <c r="R4">
        <v>13.3</v>
      </c>
      <c r="S4">
        <v>27.6</v>
      </c>
      <c r="T4">
        <v>216.2</v>
      </c>
      <c r="U4">
        <v>182.3</v>
      </c>
      <c r="V4">
        <v>197.2</v>
      </c>
      <c r="W4">
        <v>45.8</v>
      </c>
      <c r="X4">
        <v>0</v>
      </c>
      <c r="Y4" s="24">
        <v>1E-4</v>
      </c>
      <c r="AA4" s="24">
        <v>1E-4</v>
      </c>
      <c r="AB4" s="24">
        <v>1E-4</v>
      </c>
      <c r="AC4" s="24">
        <v>6.9999999999999994E-5</v>
      </c>
      <c r="AD4" s="24">
        <v>6.9999999999999994E-5</v>
      </c>
      <c r="AE4" s="24">
        <v>0</v>
      </c>
      <c r="AF4">
        <v>0</v>
      </c>
      <c r="AG4">
        <v>0</v>
      </c>
      <c r="AK4" t="s">
        <v>196</v>
      </c>
    </row>
    <row r="5" spans="1:38" x14ac:dyDescent="0.25">
      <c r="A5" s="5" t="s">
        <v>101</v>
      </c>
      <c r="B5" t="s">
        <v>225</v>
      </c>
      <c r="C5" t="s">
        <v>93</v>
      </c>
      <c r="D5">
        <v>48</v>
      </c>
      <c r="E5">
        <v>73</v>
      </c>
      <c r="F5">
        <v>1E-4</v>
      </c>
      <c r="G5">
        <v>0</v>
      </c>
      <c r="H5">
        <v>2500</v>
      </c>
      <c r="I5">
        <v>2500</v>
      </c>
      <c r="J5">
        <v>279311866.39999998</v>
      </c>
      <c r="K5">
        <v>283870175.10000002</v>
      </c>
      <c r="L5">
        <v>283849653.5</v>
      </c>
      <c r="M5">
        <v>283849653.5</v>
      </c>
      <c r="N5">
        <v>283849653.5</v>
      </c>
      <c r="O5">
        <v>283850863.60000002</v>
      </c>
      <c r="P5">
        <v>0</v>
      </c>
      <c r="R5">
        <v>12.1</v>
      </c>
      <c r="S5">
        <v>22.9</v>
      </c>
      <c r="T5">
        <v>221.2</v>
      </c>
      <c r="U5">
        <v>197.5</v>
      </c>
      <c r="V5">
        <v>195.3</v>
      </c>
      <c r="W5">
        <v>40.4</v>
      </c>
      <c r="X5">
        <v>0</v>
      </c>
      <c r="Y5" s="24">
        <v>1E-4</v>
      </c>
      <c r="AA5" s="24">
        <v>1E-4</v>
      </c>
      <c r="AB5" s="24">
        <v>1E-4</v>
      </c>
      <c r="AC5" s="24">
        <v>6.9999999999999994E-5</v>
      </c>
      <c r="AD5" s="24">
        <v>6.9999999999999994E-5</v>
      </c>
      <c r="AE5" s="24">
        <v>0</v>
      </c>
      <c r="AF5">
        <v>0</v>
      </c>
      <c r="AG5">
        <v>0</v>
      </c>
      <c r="AK5" t="s">
        <v>196</v>
      </c>
    </row>
    <row r="6" spans="1:38" x14ac:dyDescent="0.25">
      <c r="A6" s="5" t="s">
        <v>101</v>
      </c>
      <c r="B6" t="s">
        <v>226</v>
      </c>
      <c r="C6" t="s">
        <v>93</v>
      </c>
      <c r="D6">
        <v>48</v>
      </c>
      <c r="E6">
        <v>73</v>
      </c>
      <c r="F6">
        <v>1E-4</v>
      </c>
      <c r="G6">
        <v>0</v>
      </c>
      <c r="H6">
        <v>2500</v>
      </c>
      <c r="I6">
        <v>2500</v>
      </c>
      <c r="J6">
        <v>279311866.39999998</v>
      </c>
      <c r="K6">
        <v>283870175.10000002</v>
      </c>
      <c r="L6">
        <v>283849653.5</v>
      </c>
      <c r="M6">
        <v>283849653.5</v>
      </c>
      <c r="N6">
        <v>283849653.5</v>
      </c>
      <c r="O6">
        <v>283850863.60000002</v>
      </c>
      <c r="P6">
        <v>0</v>
      </c>
      <c r="R6">
        <v>12.6</v>
      </c>
      <c r="S6">
        <v>26.9</v>
      </c>
      <c r="T6">
        <v>115.2</v>
      </c>
      <c r="U6">
        <v>144.30000000000001</v>
      </c>
      <c r="V6">
        <v>140.69999999999999</v>
      </c>
      <c r="W6">
        <v>44.9</v>
      </c>
      <c r="X6">
        <v>0</v>
      </c>
      <c r="Y6" s="24">
        <v>9.0000000000000006E-5</v>
      </c>
      <c r="AA6">
        <v>1E-4</v>
      </c>
      <c r="AB6">
        <v>1E-4</v>
      </c>
      <c r="AC6" s="24">
        <v>6.9999999999999994E-5</v>
      </c>
      <c r="AD6" s="24">
        <v>6.9999999999999994E-5</v>
      </c>
      <c r="AE6" s="24">
        <v>0</v>
      </c>
      <c r="AF6">
        <v>0</v>
      </c>
      <c r="AG6">
        <v>0</v>
      </c>
      <c r="AK6" t="s">
        <v>227</v>
      </c>
    </row>
    <row r="7" spans="1:38" x14ac:dyDescent="0.25">
      <c r="A7" s="5" t="s">
        <v>101</v>
      </c>
      <c r="B7" t="s">
        <v>228</v>
      </c>
      <c r="C7" t="s">
        <v>93</v>
      </c>
      <c r="D7">
        <v>48</v>
      </c>
      <c r="E7">
        <v>73</v>
      </c>
      <c r="F7">
        <v>1E-4</v>
      </c>
      <c r="G7" s="22">
        <v>0</v>
      </c>
      <c r="H7">
        <v>2500</v>
      </c>
      <c r="I7">
        <v>2500</v>
      </c>
      <c r="J7">
        <v>279311866.39999998</v>
      </c>
      <c r="K7">
        <v>283870175.10000002</v>
      </c>
      <c r="L7">
        <v>283849653.5</v>
      </c>
      <c r="M7">
        <v>283849653.5</v>
      </c>
      <c r="N7" s="25"/>
      <c r="O7">
        <v>283850863.60000002</v>
      </c>
      <c r="P7">
        <v>0</v>
      </c>
      <c r="R7">
        <v>15.6</v>
      </c>
      <c r="S7">
        <v>29.6</v>
      </c>
      <c r="T7">
        <v>111.9</v>
      </c>
      <c r="U7">
        <v>146.30000000000001</v>
      </c>
      <c r="V7" s="3"/>
      <c r="W7">
        <v>47.6</v>
      </c>
      <c r="X7">
        <v>0</v>
      </c>
      <c r="Y7" s="24">
        <v>9.0000000000000006E-5</v>
      </c>
      <c r="AA7">
        <v>1E-4</v>
      </c>
      <c r="AB7" s="25"/>
      <c r="AC7" s="24">
        <v>6.9999999999999994E-5</v>
      </c>
      <c r="AD7" s="24">
        <v>6.9999999999999994E-5</v>
      </c>
      <c r="AE7" s="24">
        <v>0</v>
      </c>
      <c r="AF7">
        <v>0</v>
      </c>
      <c r="AG7">
        <v>0</v>
      </c>
      <c r="AK7" t="s">
        <v>230</v>
      </c>
    </row>
    <row r="8" spans="1:38" x14ac:dyDescent="0.25">
      <c r="A8" s="5" t="s">
        <v>101</v>
      </c>
      <c r="B8" t="s">
        <v>229</v>
      </c>
      <c r="C8" t="s">
        <v>93</v>
      </c>
      <c r="D8">
        <v>48</v>
      </c>
      <c r="E8">
        <v>73</v>
      </c>
      <c r="F8">
        <v>1E-4</v>
      </c>
      <c r="G8" s="22">
        <v>0</v>
      </c>
      <c r="H8">
        <v>2500</v>
      </c>
      <c r="I8">
        <v>2500</v>
      </c>
      <c r="J8">
        <v>279311866.39999998</v>
      </c>
      <c r="K8">
        <v>283870175.10000002</v>
      </c>
      <c r="L8">
        <v>283849653.5</v>
      </c>
      <c r="M8">
        <v>283849653.5</v>
      </c>
      <c r="N8">
        <v>283870175.10000002</v>
      </c>
      <c r="O8">
        <v>283850863.60000002</v>
      </c>
      <c r="P8">
        <v>0</v>
      </c>
      <c r="R8">
        <v>15.4</v>
      </c>
      <c r="S8">
        <v>30</v>
      </c>
      <c r="T8">
        <v>116.8</v>
      </c>
      <c r="U8">
        <v>149.19999999999999</v>
      </c>
      <c r="V8">
        <v>30.1</v>
      </c>
      <c r="W8">
        <v>48</v>
      </c>
      <c r="X8">
        <v>0</v>
      </c>
      <c r="Y8" s="24">
        <v>9.0000000000000006E-5</v>
      </c>
      <c r="AA8">
        <v>1E-4</v>
      </c>
      <c r="AB8">
        <v>1E-4</v>
      </c>
      <c r="AC8" s="24">
        <v>6.9999999999999994E-5</v>
      </c>
      <c r="AD8" s="24">
        <v>6.9999999999999994E-5</v>
      </c>
      <c r="AE8" s="24">
        <v>0</v>
      </c>
      <c r="AF8">
        <v>0</v>
      </c>
      <c r="AG8">
        <v>0</v>
      </c>
      <c r="AK8" t="s">
        <v>231</v>
      </c>
    </row>
    <row r="9" spans="1:38" x14ac:dyDescent="0.25">
      <c r="A9" s="5" t="s">
        <v>101</v>
      </c>
      <c r="B9" t="s">
        <v>232</v>
      </c>
      <c r="C9" t="s">
        <v>93</v>
      </c>
      <c r="D9">
        <v>48</v>
      </c>
      <c r="E9">
        <v>73</v>
      </c>
      <c r="F9">
        <v>1E-4</v>
      </c>
      <c r="G9" s="22">
        <v>0</v>
      </c>
      <c r="H9">
        <v>2500</v>
      </c>
      <c r="I9">
        <v>2500</v>
      </c>
      <c r="J9">
        <v>279311866.39999998</v>
      </c>
      <c r="K9">
        <v>283870175.10000002</v>
      </c>
      <c r="L9">
        <v>283849653.5</v>
      </c>
      <c r="M9">
        <v>283849653.5</v>
      </c>
      <c r="N9">
        <v>283849653.5</v>
      </c>
      <c r="O9">
        <v>283850863.60000002</v>
      </c>
      <c r="P9">
        <v>0</v>
      </c>
      <c r="R9">
        <v>12.5</v>
      </c>
      <c r="S9">
        <v>23.4</v>
      </c>
      <c r="T9">
        <v>114.1</v>
      </c>
      <c r="U9">
        <v>145.6</v>
      </c>
      <c r="V9">
        <v>26</v>
      </c>
      <c r="W9">
        <v>41.4</v>
      </c>
      <c r="X9">
        <v>0</v>
      </c>
      <c r="Y9">
        <v>1E-4</v>
      </c>
      <c r="AA9" s="24">
        <v>9.0000000000000006E-5</v>
      </c>
      <c r="AB9">
        <v>1E-4</v>
      </c>
      <c r="AC9" s="24">
        <v>3.0000000000000001E-5</v>
      </c>
      <c r="AD9" s="24">
        <v>6.9999999999999994E-5</v>
      </c>
      <c r="AE9" s="24">
        <v>0</v>
      </c>
      <c r="AF9">
        <v>0</v>
      </c>
      <c r="AG9">
        <v>0</v>
      </c>
      <c r="AK9" t="s">
        <v>233</v>
      </c>
    </row>
    <row r="10" spans="1:38" x14ac:dyDescent="0.25">
      <c r="A10" s="5" t="s">
        <v>101</v>
      </c>
      <c r="B10" t="s">
        <v>234</v>
      </c>
      <c r="C10" t="s">
        <v>93</v>
      </c>
      <c r="D10">
        <v>48</v>
      </c>
      <c r="E10">
        <v>73</v>
      </c>
      <c r="F10">
        <v>1E-4</v>
      </c>
      <c r="G10" s="22">
        <v>0</v>
      </c>
      <c r="H10">
        <v>2500</v>
      </c>
      <c r="I10">
        <v>2500</v>
      </c>
      <c r="J10">
        <v>279311866.39999998</v>
      </c>
      <c r="K10">
        <v>283870175.10000002</v>
      </c>
      <c r="L10">
        <v>283849653.5</v>
      </c>
      <c r="M10">
        <v>283849653.5</v>
      </c>
      <c r="N10">
        <v>283849653.5</v>
      </c>
      <c r="O10">
        <v>283850863.60000002</v>
      </c>
      <c r="P10">
        <v>0</v>
      </c>
      <c r="R10">
        <v>13</v>
      </c>
      <c r="S10">
        <v>27.4</v>
      </c>
      <c r="T10">
        <v>108.6</v>
      </c>
      <c r="U10">
        <v>139.19999999999999</v>
      </c>
      <c r="V10">
        <v>29.4</v>
      </c>
      <c r="W10">
        <v>45.4</v>
      </c>
      <c r="X10">
        <v>0</v>
      </c>
      <c r="Y10">
        <v>1E-4</v>
      </c>
      <c r="AA10" s="24">
        <v>9.0000000000000006E-5</v>
      </c>
      <c r="AB10">
        <v>1E-4</v>
      </c>
      <c r="AC10" s="24">
        <v>3.0000000000000001E-5</v>
      </c>
      <c r="AD10" s="24">
        <v>6.9999999999999994E-5</v>
      </c>
      <c r="AE10" s="24">
        <v>0</v>
      </c>
      <c r="AF10">
        <v>0</v>
      </c>
      <c r="AG10">
        <v>0</v>
      </c>
      <c r="AK10" t="s">
        <v>236</v>
      </c>
    </row>
    <row r="11" spans="1:38" x14ac:dyDescent="0.25">
      <c r="A11" s="5" t="s">
        <v>101</v>
      </c>
      <c r="B11" t="s">
        <v>234</v>
      </c>
      <c r="C11" t="s">
        <v>93</v>
      </c>
      <c r="D11">
        <v>48</v>
      </c>
      <c r="E11">
        <v>73</v>
      </c>
      <c r="F11">
        <v>1E-4</v>
      </c>
      <c r="G11">
        <v>0</v>
      </c>
      <c r="H11">
        <v>2500</v>
      </c>
      <c r="I11">
        <v>2500</v>
      </c>
      <c r="J11">
        <v>279311866.39999998</v>
      </c>
      <c r="K11">
        <v>283870175.10000002</v>
      </c>
      <c r="L11">
        <v>283849653.5</v>
      </c>
      <c r="M11">
        <v>283849653.5</v>
      </c>
      <c r="N11">
        <v>283849653.5</v>
      </c>
      <c r="O11">
        <v>283850863.60000002</v>
      </c>
      <c r="P11">
        <v>0</v>
      </c>
      <c r="R11">
        <v>13</v>
      </c>
      <c r="S11">
        <v>27.4</v>
      </c>
      <c r="T11">
        <v>108.6</v>
      </c>
      <c r="U11">
        <v>139.19999999999999</v>
      </c>
      <c r="V11">
        <v>29.4</v>
      </c>
      <c r="W11">
        <v>45.4</v>
      </c>
      <c r="X11">
        <v>0</v>
      </c>
      <c r="Y11">
        <v>1E-4</v>
      </c>
      <c r="AA11" s="24">
        <v>9.0000000000000006E-5</v>
      </c>
      <c r="AB11">
        <v>1E-4</v>
      </c>
      <c r="AC11" s="24">
        <v>3.0000000000000001E-5</v>
      </c>
      <c r="AD11" s="24">
        <v>6.9999999999999994E-5</v>
      </c>
      <c r="AE11" s="24">
        <v>0</v>
      </c>
      <c r="AF11">
        <v>0</v>
      </c>
      <c r="AG11">
        <v>0</v>
      </c>
      <c r="AK11" t="s">
        <v>235</v>
      </c>
    </row>
    <row r="12" spans="1:38" x14ac:dyDescent="0.25">
      <c r="A12" s="5" t="s">
        <v>101</v>
      </c>
      <c r="B12" t="s">
        <v>237</v>
      </c>
      <c r="C12" t="s">
        <v>93</v>
      </c>
      <c r="D12">
        <v>48</v>
      </c>
      <c r="E12">
        <v>73</v>
      </c>
      <c r="F12">
        <v>1E-4</v>
      </c>
      <c r="G12">
        <v>0</v>
      </c>
      <c r="H12">
        <v>2500</v>
      </c>
      <c r="I12">
        <v>2500</v>
      </c>
      <c r="J12">
        <v>279311866.39999998</v>
      </c>
      <c r="K12">
        <v>283870175.10000002</v>
      </c>
      <c r="L12">
        <v>283849653.5</v>
      </c>
      <c r="M12">
        <v>283849653.5</v>
      </c>
      <c r="N12">
        <v>283849653.5</v>
      </c>
      <c r="O12">
        <v>283849653.5</v>
      </c>
      <c r="P12">
        <v>0</v>
      </c>
      <c r="R12">
        <v>13.1</v>
      </c>
      <c r="S12">
        <v>27.4</v>
      </c>
      <c r="T12">
        <v>108.5</v>
      </c>
      <c r="U12">
        <v>137.69999999999999</v>
      </c>
      <c r="V12">
        <v>29.5</v>
      </c>
      <c r="W12">
        <v>235.7</v>
      </c>
      <c r="X12">
        <v>0</v>
      </c>
      <c r="Y12">
        <v>1E-4</v>
      </c>
      <c r="AA12" s="24">
        <v>9.0000000000000006E-5</v>
      </c>
      <c r="AB12">
        <v>1E-4</v>
      </c>
      <c r="AC12" s="24">
        <v>3.0000000000000001E-5</v>
      </c>
      <c r="AD12" s="24">
        <v>1E-4</v>
      </c>
      <c r="AE12" s="24">
        <v>0</v>
      </c>
      <c r="AF12">
        <v>0</v>
      </c>
      <c r="AG12">
        <v>0</v>
      </c>
      <c r="AK12" t="s">
        <v>235</v>
      </c>
    </row>
    <row r="13" spans="1:38" x14ac:dyDescent="0.25">
      <c r="A13" s="5" t="s">
        <v>101</v>
      </c>
      <c r="B13" t="s">
        <v>238</v>
      </c>
      <c r="C13" t="s">
        <v>93</v>
      </c>
      <c r="D13">
        <v>48</v>
      </c>
      <c r="E13">
        <v>73</v>
      </c>
      <c r="F13">
        <v>1E-4</v>
      </c>
      <c r="G13">
        <v>0</v>
      </c>
      <c r="H13">
        <v>2500</v>
      </c>
      <c r="I13">
        <v>2500</v>
      </c>
      <c r="J13">
        <v>279311866.39999998</v>
      </c>
      <c r="K13">
        <v>283870175.10000002</v>
      </c>
      <c r="L13">
        <v>283849653.5</v>
      </c>
      <c r="M13">
        <v>283849653.5</v>
      </c>
      <c r="N13">
        <v>283849653.5</v>
      </c>
      <c r="O13" s="24"/>
      <c r="P13">
        <v>283849653.5</v>
      </c>
      <c r="R13">
        <v>0</v>
      </c>
      <c r="S13">
        <v>15.1</v>
      </c>
      <c r="T13">
        <v>30.5</v>
      </c>
      <c r="U13">
        <v>113.9</v>
      </c>
      <c r="V13">
        <v>153.1</v>
      </c>
      <c r="W13">
        <f>31.6+30</f>
        <v>61.6</v>
      </c>
      <c r="Y13">
        <v>63</v>
      </c>
      <c r="AB13">
        <v>1E-4</v>
      </c>
      <c r="AC13" s="24">
        <v>9.0000000000000006E-5</v>
      </c>
      <c r="AD13" s="24">
        <v>1E-4</v>
      </c>
      <c r="AE13" s="24">
        <v>3.0000000000000001E-5</v>
      </c>
      <c r="AF13" s="24"/>
      <c r="AG13" s="24">
        <v>3.0000000000000001E-5</v>
      </c>
      <c r="AH13">
        <v>0</v>
      </c>
      <c r="AI13">
        <v>0</v>
      </c>
      <c r="AJ13">
        <v>0</v>
      </c>
      <c r="AK13" t="s">
        <v>235</v>
      </c>
    </row>
    <row r="14" spans="1:38" x14ac:dyDescent="0.25">
      <c r="A14" s="5" t="s">
        <v>101</v>
      </c>
      <c r="B14" t="s">
        <v>245</v>
      </c>
      <c r="C14" t="s">
        <v>93</v>
      </c>
      <c r="D14">
        <v>48</v>
      </c>
      <c r="E14">
        <v>73</v>
      </c>
      <c r="F14">
        <v>1E-4</v>
      </c>
      <c r="G14">
        <v>0</v>
      </c>
      <c r="H14">
        <v>4000</v>
      </c>
      <c r="I14">
        <v>40000</v>
      </c>
      <c r="J14">
        <v>279311866.39999998</v>
      </c>
      <c r="K14">
        <v>283870175.10000002</v>
      </c>
      <c r="L14">
        <v>283849653.5</v>
      </c>
      <c r="M14">
        <v>283849653.5</v>
      </c>
      <c r="N14">
        <v>283849653.5</v>
      </c>
      <c r="O14" s="24"/>
      <c r="P14">
        <v>283849653.5</v>
      </c>
      <c r="R14">
        <v>0</v>
      </c>
      <c r="S14">
        <v>12.3</v>
      </c>
      <c r="T14">
        <v>23</v>
      </c>
      <c r="U14">
        <v>113.2</v>
      </c>
      <c r="V14">
        <v>147</v>
      </c>
      <c r="W14">
        <f>24+30</f>
        <v>54</v>
      </c>
      <c r="Y14">
        <v>59</v>
      </c>
      <c r="AB14">
        <v>1E-4</v>
      </c>
      <c r="AC14" s="24">
        <v>9.0000000000000006E-5</v>
      </c>
      <c r="AD14" s="24">
        <v>1E-4</v>
      </c>
      <c r="AE14" s="24">
        <v>6.9999999999999994E-5</v>
      </c>
      <c r="AF14" s="24"/>
      <c r="AG14" s="24">
        <v>6.0000000000000002E-5</v>
      </c>
      <c r="AH14">
        <v>0</v>
      </c>
      <c r="AI14">
        <v>0</v>
      </c>
      <c r="AJ14">
        <v>0</v>
      </c>
      <c r="AK14" t="s">
        <v>235</v>
      </c>
    </row>
    <row r="15" spans="1:38" x14ac:dyDescent="0.25">
      <c r="A15" s="5" t="s">
        <v>101</v>
      </c>
      <c r="B15" t="s">
        <v>248</v>
      </c>
      <c r="C15" t="s">
        <v>93</v>
      </c>
      <c r="D15">
        <v>48</v>
      </c>
      <c r="E15">
        <v>73</v>
      </c>
      <c r="F15">
        <v>1E-4</v>
      </c>
      <c r="G15">
        <v>0</v>
      </c>
      <c r="H15">
        <v>4000</v>
      </c>
      <c r="I15">
        <v>40000</v>
      </c>
      <c r="J15">
        <v>279311866.39999998</v>
      </c>
      <c r="K15">
        <v>283870175.10000002</v>
      </c>
      <c r="L15">
        <v>283849653.5</v>
      </c>
      <c r="M15">
        <v>283849653.5</v>
      </c>
      <c r="N15">
        <v>283849653.5</v>
      </c>
      <c r="O15" s="24"/>
      <c r="P15">
        <v>283849653.5</v>
      </c>
      <c r="R15">
        <v>0</v>
      </c>
      <c r="S15">
        <v>16.7</v>
      </c>
      <c r="T15">
        <v>30.7</v>
      </c>
      <c r="U15">
        <v>113.2</v>
      </c>
      <c r="V15">
        <v>149.5</v>
      </c>
      <c r="W15">
        <f>32.8+30</f>
        <v>62.8</v>
      </c>
      <c r="Y15">
        <v>64</v>
      </c>
      <c r="AB15">
        <v>1E-4</v>
      </c>
      <c r="AC15" s="24">
        <v>9.0000000000000006E-5</v>
      </c>
      <c r="AD15" s="24">
        <v>1E-4</v>
      </c>
      <c r="AE15" s="24">
        <v>6.9999999999999994E-5</v>
      </c>
      <c r="AF15" s="24"/>
      <c r="AG15" s="24">
        <v>6.0000000000000002E-5</v>
      </c>
      <c r="AH15">
        <v>0</v>
      </c>
      <c r="AI15">
        <v>0</v>
      </c>
      <c r="AJ15">
        <v>0</v>
      </c>
      <c r="AK15" t="s">
        <v>235</v>
      </c>
    </row>
    <row r="16" spans="1:38" x14ac:dyDescent="0.25">
      <c r="A16" t="s">
        <v>120</v>
      </c>
      <c r="B16" t="s">
        <v>249</v>
      </c>
      <c r="C16" t="s">
        <v>26</v>
      </c>
      <c r="D16">
        <v>48</v>
      </c>
      <c r="E16">
        <v>73</v>
      </c>
      <c r="F16">
        <v>1E-4</v>
      </c>
      <c r="G16">
        <v>0</v>
      </c>
      <c r="H16">
        <v>4000</v>
      </c>
      <c r="I16">
        <v>40000</v>
      </c>
      <c r="J16">
        <v>279311866.39999998</v>
      </c>
      <c r="K16">
        <v>283873384.19999999</v>
      </c>
      <c r="L16">
        <v>283849653.5</v>
      </c>
      <c r="M16">
        <v>283849653.5</v>
      </c>
      <c r="N16">
        <v>283849653.5</v>
      </c>
      <c r="O16" s="24"/>
      <c r="P16">
        <v>283849653.5</v>
      </c>
      <c r="Q16">
        <v>283849653.5</v>
      </c>
      <c r="R16">
        <v>0</v>
      </c>
      <c r="S16">
        <v>6.7</v>
      </c>
      <c r="T16">
        <v>13.7</v>
      </c>
      <c r="U16">
        <v>109.3</v>
      </c>
      <c r="V16">
        <v>153.9</v>
      </c>
      <c r="W16">
        <v>22.7</v>
      </c>
      <c r="Y16">
        <v>23.2</v>
      </c>
      <c r="Z16">
        <v>15.5</v>
      </c>
      <c r="AA16">
        <v>0</v>
      </c>
      <c r="AB16">
        <v>1E-4</v>
      </c>
      <c r="AC16" s="24">
        <v>9.0000000000000006E-5</v>
      </c>
      <c r="AD16">
        <v>1E-4</v>
      </c>
      <c r="AE16" s="24">
        <v>9.0000000000000006E-5</v>
      </c>
      <c r="AF16" s="24"/>
      <c r="AG16" s="24">
        <v>5.0000000000000002E-5</v>
      </c>
      <c r="AH16">
        <v>1E-4</v>
      </c>
      <c r="AI16">
        <v>0</v>
      </c>
      <c r="AJ16">
        <v>0</v>
      </c>
      <c r="AK16">
        <v>0</v>
      </c>
      <c r="AL16" t="s">
        <v>250</v>
      </c>
    </row>
    <row r="17" spans="1:29" x14ac:dyDescent="0.25">
      <c r="A17" s="5"/>
      <c r="AB17" s="24"/>
      <c r="AC17" s="24"/>
    </row>
    <row r="18" spans="1:29" x14ac:dyDescent="0.25">
      <c r="A18" s="5"/>
      <c r="AB18" s="24"/>
      <c r="AC18" s="24"/>
    </row>
    <row r="19" spans="1:29" x14ac:dyDescent="0.25">
      <c r="A19" s="5"/>
      <c r="AB19" s="24"/>
      <c r="AC19" s="24"/>
    </row>
    <row r="20" spans="1:29" x14ac:dyDescent="0.25">
      <c r="A20" s="5"/>
      <c r="AB20" s="24"/>
      <c r="AC20" s="24"/>
    </row>
    <row r="21" spans="1:29" x14ac:dyDescent="0.25">
      <c r="A21" s="5"/>
      <c r="AB21" s="24"/>
      <c r="AC21" s="24"/>
    </row>
    <row r="22" spans="1:29" x14ac:dyDescent="0.25">
      <c r="AB22" s="24"/>
      <c r="AC22" s="24"/>
    </row>
    <row r="23" spans="1:29" x14ac:dyDescent="0.25">
      <c r="AB23" s="24"/>
      <c r="AC23" s="24"/>
    </row>
    <row r="24" spans="1:29" x14ac:dyDescent="0.25">
      <c r="AB24" s="24"/>
      <c r="AC24" s="24"/>
    </row>
    <row r="25" spans="1:29" x14ac:dyDescent="0.25">
      <c r="AB25" s="24"/>
      <c r="AC25" s="24"/>
    </row>
    <row r="26" spans="1:29" x14ac:dyDescent="0.25">
      <c r="AB26" s="24"/>
      <c r="AC26" s="24"/>
    </row>
    <row r="27" spans="1:29" x14ac:dyDescent="0.25">
      <c r="AB27" s="24"/>
      <c r="AC27" s="24"/>
    </row>
    <row r="28" spans="1:29" x14ac:dyDescent="0.25">
      <c r="AB28" s="24"/>
      <c r="AC28" s="24"/>
    </row>
    <row r="29" spans="1:29" x14ac:dyDescent="0.25">
      <c r="AB29" s="24"/>
      <c r="AC29" s="24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55</vt:i4>
      </vt:variant>
    </vt:vector>
  </HeadingPairs>
  <TitlesOfParts>
    <vt:vector size="55" baseType="lpstr">
      <vt:lpstr>test1</vt:lpstr>
      <vt:lpstr>Hoja4</vt:lpstr>
      <vt:lpstr>test2</vt:lpstr>
      <vt:lpstr>test3</vt:lpstr>
      <vt:lpstr>test4</vt:lpstr>
      <vt:lpstr>test5</vt:lpstr>
      <vt:lpstr>test6</vt:lpstr>
      <vt:lpstr>test8 yalma</vt:lpstr>
      <vt:lpstr>test7 pc</vt:lpstr>
      <vt:lpstr>test10 yalma</vt:lpstr>
      <vt:lpstr>test11 PC</vt:lpstr>
      <vt:lpstr>test11 yalma</vt:lpstr>
      <vt:lpstr>test 12 PC</vt:lpstr>
      <vt:lpstr>test 12 yalma</vt:lpstr>
      <vt:lpstr>test 13 yalma</vt:lpstr>
      <vt:lpstr>test 14 yalma</vt:lpstr>
      <vt:lpstr>test 15</vt:lpstr>
      <vt:lpstr>timetest_61_yalma</vt:lpstr>
      <vt:lpstr>timetest_99_yalma</vt:lpstr>
      <vt:lpstr>timetest_99_yalma (2)</vt:lpstr>
      <vt:lpstr>timetest_99_yalma (3)</vt:lpstr>
      <vt:lpstr>uc_01</vt:lpstr>
      <vt:lpstr>uc_70</vt:lpstr>
      <vt:lpstr>uc_70b</vt:lpstr>
      <vt:lpstr>uc_71</vt:lpstr>
      <vt:lpstr>uc_71b</vt:lpstr>
      <vt:lpstr>uc_72</vt:lpstr>
      <vt:lpstr>uc_73</vt:lpstr>
      <vt:lpstr>uc_74</vt:lpstr>
      <vt:lpstr>uc_75</vt:lpstr>
      <vt:lpstr>uc_76</vt:lpstr>
      <vt:lpstr>uc_77</vt:lpstr>
      <vt:lpstr>uc_78</vt:lpstr>
      <vt:lpstr>uc_79</vt:lpstr>
      <vt:lpstr>uc_80</vt:lpstr>
      <vt:lpstr>uc_90</vt:lpstr>
      <vt:lpstr>uc_91</vt:lpstr>
      <vt:lpstr>uc_92</vt:lpstr>
      <vt:lpstr>uc_93</vt:lpstr>
      <vt:lpstr>uc_94</vt:lpstr>
      <vt:lpstr>uc_95</vt:lpstr>
      <vt:lpstr>uc_96</vt:lpstr>
      <vt:lpstr>uc_97</vt:lpstr>
      <vt:lpstr>uc_98</vt:lpstr>
      <vt:lpstr>uc_99</vt:lpstr>
      <vt:lpstr>uc_100</vt:lpstr>
      <vt:lpstr>MI_PC_61</vt:lpstr>
      <vt:lpstr>MI_PC_58</vt:lpstr>
      <vt:lpstr>DEMANDA</vt:lpstr>
      <vt:lpstr>DUAL_57</vt:lpstr>
      <vt:lpstr>Hoja1</vt:lpstr>
      <vt:lpstr>Hoja3</vt:lpstr>
      <vt:lpstr>Hoja2</vt:lpstr>
      <vt:lpstr>Trayectories</vt:lpstr>
      <vt:lpstr>test10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cp:lastPrinted>2022-08-09T01:44:27Z</cp:lastPrinted>
  <dcterms:created xsi:type="dcterms:W3CDTF">2022-03-16T05:47:01Z</dcterms:created>
  <dcterms:modified xsi:type="dcterms:W3CDTF">2022-11-05T20:00:57Z</dcterms:modified>
</cp:coreProperties>
</file>