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bo\source\repos\LabDC\3\"/>
    </mc:Choice>
  </mc:AlternateContent>
  <xr:revisionPtr revIDLastSave="0" documentId="13_ncr:1_{64EE9F97-90AB-4649-A1DD-839297D73A5C}" xr6:coauthVersionLast="45" xr6:coauthVersionMax="45" xr10:uidLastSave="{00000000-0000-0000-0000-000000000000}"/>
  <bookViews>
    <workbookView xWindow="5010" yWindow="1440" windowWidth="21600" windowHeight="12420" activeTab="2" xr2:uid="{A583B86A-EF05-4A3C-B1B5-C746C4F145DA}"/>
  </bookViews>
  <sheets>
    <sheet name="Задание 1" sheetId="1" r:id="rId1"/>
    <sheet name="Задание 2" sheetId="2" r:id="rId2"/>
    <sheet name="Задание 3" sheetId="3" r:id="rId3"/>
  </sheets>
  <definedNames>
    <definedName name="solver_adj" localSheetId="2" hidden="1">'Задание 3'!$L$2:$N$2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0" localSheetId="2" hidden="1">'Задание 3'!$C$2</definedName>
    <definedName name="solver_lhs1" localSheetId="2" hidden="1">'Задание 3'!$I$10</definedName>
    <definedName name="solver_lhs2" localSheetId="2" hidden="1">'Задание 3'!$I$8</definedName>
    <definedName name="solver_lhs3" localSheetId="2" hidden="1">'Задание 3'!$I$9</definedName>
    <definedName name="solver_lhs4" localSheetId="2" hidden="1">'Задание 3'!$L$2</definedName>
    <definedName name="solver_lhs5" localSheetId="2" hidden="1">'Задание 3'!$M$2</definedName>
    <definedName name="solver_lhs6" localSheetId="2" hidden="1">'Задание 3'!$N$2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'Задание 3'!$O$2</definedName>
    <definedName name="solver_pre" localSheetId="2" hidden="1">0.000001</definedName>
    <definedName name="solver_rbv" localSheetId="2" hidden="1">1</definedName>
    <definedName name="solver_rel0" localSheetId="2" hidden="1">3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0" localSheetId="2" hidden="1">0</definedName>
    <definedName name="solver_rhs1" localSheetId="2" hidden="1">'Задание 3'!$J$10</definedName>
    <definedName name="solver_rhs2" localSheetId="2" hidden="1">'Задание 3'!$J$8</definedName>
    <definedName name="solver_rhs3" localSheetId="2" hidden="1">'Задание 3'!$J$9</definedName>
    <definedName name="solver_rhs4" localSheetId="2" hidden="1">'Задание 3'!$L$8</definedName>
    <definedName name="solver_rhs5" localSheetId="2" hidden="1">'Задание 3'!$L$9</definedName>
    <definedName name="solver_rhs6" localSheetId="2" hidden="1">'Задание 3'!$L$10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I9" i="3"/>
  <c r="I8" i="3"/>
  <c r="O2" i="3"/>
  <c r="B10" i="3"/>
  <c r="B9" i="3"/>
  <c r="B8" i="3"/>
  <c r="G2" i="3"/>
  <c r="J13" i="2" l="1"/>
  <c r="O6" i="2"/>
  <c r="O7" i="2"/>
  <c r="O8" i="2"/>
  <c r="O9" i="2"/>
  <c r="O10" i="2"/>
  <c r="O11" i="2"/>
  <c r="J10" i="2" s="1"/>
  <c r="O12" i="2"/>
  <c r="O13" i="2"/>
  <c r="O14" i="2"/>
  <c r="O15" i="2"/>
  <c r="O16" i="2"/>
  <c r="O17" i="2"/>
  <c r="O5" i="2"/>
  <c r="H17" i="2"/>
  <c r="I17" i="2" s="1"/>
  <c r="G17" i="2"/>
  <c r="F17" i="2"/>
  <c r="H14" i="2"/>
  <c r="H15" i="2"/>
  <c r="H16" i="2"/>
  <c r="G16" i="2"/>
  <c r="F16" i="2"/>
  <c r="G15" i="2"/>
  <c r="F15" i="2"/>
  <c r="G14" i="2"/>
  <c r="F14" i="2"/>
  <c r="I13" i="2"/>
  <c r="G13" i="2"/>
  <c r="H13" i="2"/>
  <c r="F13" i="2"/>
  <c r="I6" i="2"/>
  <c r="I7" i="2"/>
  <c r="I8" i="2"/>
  <c r="I10" i="2"/>
  <c r="I9" i="2"/>
  <c r="H11" i="2"/>
  <c r="I11" i="2" s="1"/>
  <c r="H12" i="2"/>
  <c r="F11" i="2"/>
  <c r="F7" i="2"/>
  <c r="H7" i="2"/>
  <c r="H8" i="2"/>
  <c r="H10" i="2"/>
  <c r="G7" i="2"/>
  <c r="G8" i="2"/>
  <c r="G10" i="2"/>
  <c r="G11" i="2"/>
  <c r="G12" i="2"/>
  <c r="F8" i="2"/>
  <c r="F10" i="2"/>
  <c r="F12" i="2"/>
  <c r="G6" i="2"/>
  <c r="H6" i="2"/>
  <c r="F6" i="2"/>
  <c r="I12" i="2" l="1"/>
  <c r="J7" i="2"/>
  <c r="J5" i="2"/>
  <c r="I16" i="2"/>
  <c r="I15" i="2"/>
  <c r="I14" i="2"/>
  <c r="D16" i="1"/>
  <c r="E16" i="1" s="1"/>
  <c r="F16" i="1" s="1"/>
  <c r="G16" i="1" s="1"/>
  <c r="H16" i="1" s="1"/>
  <c r="I16" i="1" s="1"/>
  <c r="J16" i="1" s="1"/>
  <c r="K16" i="1" s="1"/>
  <c r="C16" i="1"/>
  <c r="C17" i="1" s="1"/>
  <c r="B20" i="1"/>
  <c r="C18" i="1"/>
  <c r="D18" i="1" s="1"/>
  <c r="E18" i="1" s="1"/>
  <c r="F18" i="1" s="1"/>
  <c r="G18" i="1" s="1"/>
  <c r="H18" i="1" s="1"/>
  <c r="I18" i="1" s="1"/>
  <c r="J18" i="1" s="1"/>
  <c r="K18" i="1" s="1"/>
  <c r="B17" i="1"/>
  <c r="C15" i="1"/>
  <c r="D15" i="1" s="1"/>
  <c r="E15" i="1" s="1"/>
  <c r="F15" i="1" s="1"/>
  <c r="G15" i="1" s="1"/>
  <c r="H15" i="1" s="1"/>
  <c r="I15" i="1" s="1"/>
  <c r="J15" i="1" s="1"/>
  <c r="K15" i="1" s="1"/>
  <c r="B11" i="1"/>
  <c r="C11" i="1" s="1"/>
  <c r="D11" i="1" s="1"/>
  <c r="C10" i="1"/>
  <c r="D10" i="1" s="1"/>
  <c r="E10" i="1" s="1"/>
  <c r="B10" i="1"/>
  <c r="B9" i="1"/>
  <c r="C9" i="1" s="1"/>
  <c r="B8" i="1"/>
  <c r="C8" i="1" s="1"/>
  <c r="D8" i="1" s="1"/>
  <c r="E8" i="1" s="1"/>
  <c r="B5" i="1"/>
  <c r="C5" i="1" s="1"/>
  <c r="D5" i="1" s="1"/>
  <c r="E5" i="1" s="1"/>
  <c r="F5" i="1" s="1"/>
  <c r="G5" i="1" s="1"/>
  <c r="H5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B3" i="1"/>
  <c r="C3" i="1" s="1"/>
  <c r="D3" i="1" s="1"/>
  <c r="E3" i="1" s="1"/>
  <c r="F3" i="1" s="1"/>
  <c r="G3" i="1" s="1"/>
  <c r="H3" i="1" s="1"/>
  <c r="I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K20" i="1" l="1"/>
  <c r="H20" i="1"/>
  <c r="D20" i="1"/>
  <c r="C20" i="1"/>
  <c r="G20" i="1"/>
  <c r="F20" i="1"/>
  <c r="J20" i="1"/>
  <c r="I20" i="1"/>
  <c r="E20" i="1"/>
  <c r="D17" i="1" l="1"/>
  <c r="E17" i="1" l="1"/>
  <c r="F17" i="1" l="1"/>
  <c r="G17" i="1" l="1"/>
  <c r="H17" i="1" l="1"/>
  <c r="I17" i="1" l="1"/>
  <c r="K17" i="1" l="1"/>
  <c r="J17" i="1"/>
</calcChain>
</file>

<file path=xl/sharedStrings.xml><?xml version="1.0" encoding="utf-8"?>
<sst xmlns="http://schemas.openxmlformats.org/spreadsheetml/2006/main" count="56" uniqueCount="47">
  <si>
    <t>Арифметические последовательности</t>
  </si>
  <si>
    <t>Геометрические последовательности</t>
  </si>
  <si>
    <t>Определение значений выражений</t>
  </si>
  <si>
    <t>Первая функция</t>
  </si>
  <si>
    <t>х</t>
  </si>
  <si>
    <t>у</t>
  </si>
  <si>
    <t>f</t>
  </si>
  <si>
    <t>Расчет энергетической ценности продовольственных товаров</t>
  </si>
  <si>
    <t>Наименование товара</t>
  </si>
  <si>
    <t>Масса, г</t>
  </si>
  <si>
    <t>Содержание в 100 г продукта, г</t>
  </si>
  <si>
    <t>Белки</t>
  </si>
  <si>
    <t>Жиры</t>
  </si>
  <si>
    <t>Углеводы</t>
  </si>
  <si>
    <t>Энергетическая ценность</t>
  </si>
  <si>
    <t>белка</t>
  </si>
  <si>
    <t>жиров</t>
  </si>
  <si>
    <t>углев.</t>
  </si>
  <si>
    <t>Энергетическая ценность продукта в ккал за счет</t>
  </si>
  <si>
    <t>белков</t>
  </si>
  <si>
    <t>Халва подсолнеч.</t>
  </si>
  <si>
    <t>Сырок "Секретик"</t>
  </si>
  <si>
    <t>Макароны</t>
  </si>
  <si>
    <t>Мука пшеничная</t>
  </si>
  <si>
    <t>Шоколад "Анютка"</t>
  </si>
  <si>
    <t>Сыр плавленый</t>
  </si>
  <si>
    <t>Топленое масло</t>
  </si>
  <si>
    <t>Суммарная энергетическая ценность, ккал</t>
  </si>
  <si>
    <t>Ржаной хлеб</t>
  </si>
  <si>
    <t>Груши</t>
  </si>
  <si>
    <t>Пломбир</t>
  </si>
  <si>
    <t>Сушки простые</t>
  </si>
  <si>
    <t>Икра зернистая</t>
  </si>
  <si>
    <t>Максимальная энергетическая ценность</t>
  </si>
  <si>
    <t>Минимальная энергетическая ценность</t>
  </si>
  <si>
    <t>Количество товаров, содержание жиров в которых больше 50 % их веса.</t>
  </si>
  <si>
    <t xml:space="preserve"> Количество продовольственных товаров, которые не содержат белков</t>
  </si>
  <si>
    <t>Результаты сравнения количества жиров и остальных веществ</t>
  </si>
  <si>
    <t xml:space="preserve">Коэффиценты </t>
  </si>
  <si>
    <t>Ограничения</t>
  </si>
  <si>
    <t>Переменные</t>
  </si>
  <si>
    <t>Данные и формулы</t>
  </si>
  <si>
    <t>Вторая функция</t>
  </si>
  <si>
    <t>Значение</t>
  </si>
  <si>
    <t>Коэффициенты</t>
  </si>
  <si>
    <t>Наименование показателя</t>
  </si>
  <si>
    <t>Абсолютное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</si>
</sst>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9" fontId="0" fillId="0" borderId="3" xfId="2" applyFont="1" applyBorder="1"/>
    <xf numFmtId="0" fontId="0" fillId="0" borderId="3" xfId="0" applyBorder="1"/>
    <xf numFmtId="0" fontId="0" fillId="0" borderId="0" xfId="0" applyFill="1" applyBorder="1"/>
    <xf numFmtId="11" fontId="0" fillId="0" borderId="0" xfId="0" applyNumberFormat="1"/>
    <xf numFmtId="11" fontId="0" fillId="0" borderId="0" xfId="1" applyNumberFormat="1" applyFont="1"/>
    <xf numFmtId="12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0" borderId="11" xfId="0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9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1'!$B$18:$K$18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'Задание 1'!$B$20:$K$20</c:f>
              <c:numCache>
                <c:formatCode>General</c:formatCode>
                <c:ptCount val="10"/>
                <c:pt idx="0">
                  <c:v>0.61101022260884663</c:v>
                </c:pt>
                <c:pt idx="1">
                  <c:v>0.67648214146413765</c:v>
                </c:pt>
                <c:pt idx="2">
                  <c:v>0.69394409606328922</c:v>
                </c:pt>
                <c:pt idx="3">
                  <c:v>0.67345499989449875</c:v>
                </c:pt>
                <c:pt idx="4">
                  <c:v>0.61240816261751863</c:v>
                </c:pt>
                <c:pt idx="5">
                  <c:v>0.50499093334026945</c:v>
                </c:pt>
                <c:pt idx="6">
                  <c:v>0.34418924964657399</c:v>
                </c:pt>
                <c:pt idx="7">
                  <c:v>0.1224353749254212</c:v>
                </c:pt>
                <c:pt idx="8">
                  <c:v>-0.16812947634456551</c:v>
                </c:pt>
                <c:pt idx="9">
                  <c:v>-0.53553184605451898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3D3-85FF-3DBA603B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712351"/>
        <c:axId val="1738144479"/>
      </c:lineChart>
      <c:catAx>
        <c:axId val="14417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144479"/>
        <c:crosses val="autoZero"/>
        <c:auto val="1"/>
        <c:lblAlgn val="ctr"/>
        <c:lblOffset val="100"/>
        <c:noMultiLvlLbl val="0"/>
      </c:catAx>
      <c:valAx>
        <c:axId val="17381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7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4762</xdr:rowOff>
    </xdr:from>
    <xdr:to>
      <xdr:col>8</xdr:col>
      <xdr:colOff>171450</xdr:colOff>
      <xdr:row>35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C0830F-A3D7-4CB0-90D8-08658289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FDEE-F313-4BA5-A496-E546CD13A124}">
  <dimension ref="A1:L20"/>
  <sheetViews>
    <sheetView topLeftCell="A4" workbookViewId="0">
      <selection activeCell="L27" sqref="L27"/>
    </sheetView>
  </sheetViews>
  <sheetFormatPr defaultRowHeight="15" x14ac:dyDescent="0.25"/>
  <cols>
    <col min="2" max="5" width="9.5703125" bestFit="1" customWidth="1"/>
  </cols>
  <sheetData>
    <row r="1" spans="1:12" x14ac:dyDescent="0.25">
      <c r="A1" s="16" t="s">
        <v>0</v>
      </c>
      <c r="B1" s="16"/>
      <c r="C1" s="16"/>
      <c r="D1" s="16"/>
    </row>
    <row r="2" spans="1:12" ht="15.75" thickBot="1" x14ac:dyDescent="0.3">
      <c r="A2" s="1">
        <v>1</v>
      </c>
      <c r="B2" s="1">
        <f>SUM(A2,1)</f>
        <v>2</v>
      </c>
      <c r="C2" s="1">
        <f t="shared" ref="C2:L2" si="0">SUM(B2,1)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</row>
    <row r="3" spans="1:12" x14ac:dyDescent="0.25">
      <c r="A3" s="2">
        <v>1</v>
      </c>
      <c r="B3" s="2">
        <f>SUM(A3,5)</f>
        <v>6</v>
      </c>
      <c r="C3" s="2">
        <f t="shared" ref="C3:I3" si="1">SUM(B3,5)</f>
        <v>11</v>
      </c>
      <c r="D3" s="2">
        <f t="shared" si="1"/>
        <v>16</v>
      </c>
      <c r="E3" s="2">
        <f t="shared" si="1"/>
        <v>21</v>
      </c>
      <c r="F3" s="2">
        <f t="shared" si="1"/>
        <v>26</v>
      </c>
      <c r="G3" s="2">
        <f t="shared" si="1"/>
        <v>31</v>
      </c>
      <c r="H3" s="2">
        <f t="shared" si="1"/>
        <v>36</v>
      </c>
      <c r="I3" s="2">
        <f t="shared" si="1"/>
        <v>41</v>
      </c>
      <c r="J3" s="2"/>
      <c r="K3" s="2"/>
      <c r="L3" s="2"/>
    </row>
    <row r="4" spans="1:12" x14ac:dyDescent="0.25">
      <c r="A4" s="3">
        <v>0.1</v>
      </c>
      <c r="B4" s="4">
        <f>SUM(A4,7%)</f>
        <v>0.17</v>
      </c>
      <c r="C4" s="4">
        <f t="shared" ref="C4:L4" si="2">SUM(B4,7%)</f>
        <v>0.24000000000000002</v>
      </c>
      <c r="D4" s="4">
        <f t="shared" si="2"/>
        <v>0.31000000000000005</v>
      </c>
      <c r="E4" s="4">
        <f t="shared" si="2"/>
        <v>0.38000000000000006</v>
      </c>
      <c r="F4" s="4">
        <f t="shared" si="2"/>
        <v>0.45000000000000007</v>
      </c>
      <c r="G4" s="4">
        <f t="shared" si="2"/>
        <v>0.52</v>
      </c>
      <c r="H4" s="4">
        <f t="shared" si="2"/>
        <v>0.59000000000000008</v>
      </c>
      <c r="I4" s="4">
        <f t="shared" si="2"/>
        <v>0.66000000000000014</v>
      </c>
      <c r="J4" s="4">
        <f t="shared" si="2"/>
        <v>0.7300000000000002</v>
      </c>
      <c r="K4" s="4">
        <f t="shared" si="2"/>
        <v>0.80000000000000027</v>
      </c>
      <c r="L4" s="4">
        <f t="shared" si="2"/>
        <v>0.87000000000000033</v>
      </c>
    </row>
    <row r="5" spans="1:12" x14ac:dyDescent="0.25">
      <c r="A5" s="5">
        <v>1.2</v>
      </c>
      <c r="B5" s="5">
        <f>SUM(A5,1.5)</f>
        <v>2.7</v>
      </c>
      <c r="C5" s="5">
        <f t="shared" ref="C5:H5" si="3">SUM(B5,1.5)</f>
        <v>4.2</v>
      </c>
      <c r="D5" s="5">
        <f t="shared" si="3"/>
        <v>5.7</v>
      </c>
      <c r="E5" s="5">
        <f t="shared" si="3"/>
        <v>7.2</v>
      </c>
      <c r="F5" s="5">
        <f t="shared" si="3"/>
        <v>8.6999999999999993</v>
      </c>
      <c r="G5" s="5">
        <f t="shared" si="3"/>
        <v>10.199999999999999</v>
      </c>
      <c r="H5" s="5">
        <f t="shared" si="3"/>
        <v>11.7</v>
      </c>
    </row>
    <row r="7" spans="1:12" x14ac:dyDescent="0.25">
      <c r="A7" s="16" t="s">
        <v>1</v>
      </c>
      <c r="B7" s="16"/>
      <c r="C7" s="16"/>
      <c r="D7" s="16"/>
    </row>
    <row r="8" spans="1:12" ht="15.75" thickBot="1" x14ac:dyDescent="0.3">
      <c r="A8" s="1">
        <v>1</v>
      </c>
      <c r="B8" s="1">
        <f>SUM(A8,1)</f>
        <v>2</v>
      </c>
      <c r="C8" s="1">
        <f t="shared" ref="C8:E8" si="4">SUM(B8,1)</f>
        <v>3</v>
      </c>
      <c r="D8" s="1">
        <f t="shared" si="4"/>
        <v>4</v>
      </c>
      <c r="E8" s="1">
        <f t="shared" si="4"/>
        <v>5</v>
      </c>
    </row>
    <row r="9" spans="1:12" x14ac:dyDescent="0.25">
      <c r="A9" s="6">
        <v>8</v>
      </c>
      <c r="B9">
        <f>PRODUCT(A9,7.2)</f>
        <v>57.6</v>
      </c>
      <c r="C9">
        <f>PRODUCT(B9,7.2)</f>
        <v>414.72</v>
      </c>
    </row>
    <row r="10" spans="1:12" x14ac:dyDescent="0.25">
      <c r="A10" s="7">
        <v>2.1999999999999999E-2</v>
      </c>
      <c r="B10" s="8">
        <f>PRODUCT(A10,0.5)</f>
        <v>1.0999999999999999E-2</v>
      </c>
      <c r="C10" s="8">
        <f t="shared" ref="C10:E10" si="5">PRODUCT(B10,0.5)</f>
        <v>5.4999999999999997E-3</v>
      </c>
      <c r="D10" s="8">
        <f t="shared" si="5"/>
        <v>2.7499999999999998E-3</v>
      </c>
      <c r="E10" s="8">
        <f t="shared" si="5"/>
        <v>1.3749999999999999E-3</v>
      </c>
    </row>
    <row r="11" spans="1:12" x14ac:dyDescent="0.25">
      <c r="A11" s="9">
        <v>2.5</v>
      </c>
      <c r="B11" s="9">
        <f>PRODUCT(A11,0.9)</f>
        <v>2.25</v>
      </c>
      <c r="C11" s="9">
        <f t="shared" ref="C11:D11" si="6">PRODUCT(B11,0.9)</f>
        <v>2.0249999999999999</v>
      </c>
      <c r="D11" s="9">
        <f t="shared" si="6"/>
        <v>1.8225</v>
      </c>
    </row>
    <row r="13" spans="1:12" x14ac:dyDescent="0.25">
      <c r="A13" s="16" t="s">
        <v>2</v>
      </c>
      <c r="B13" s="16"/>
      <c r="C13" s="16"/>
      <c r="D13" s="16"/>
    </row>
    <row r="14" spans="1:12" x14ac:dyDescent="0.25">
      <c r="A14" s="16" t="s">
        <v>3</v>
      </c>
      <c r="B14" s="16"/>
    </row>
    <row r="15" spans="1:12" x14ac:dyDescent="0.25">
      <c r="A15" t="s">
        <v>4</v>
      </c>
      <c r="B15">
        <v>1</v>
      </c>
      <c r="C15">
        <f>SUM(B15,1)</f>
        <v>2</v>
      </c>
      <c r="D15">
        <f t="shared" ref="D15:K15" si="7">SUM(C15,1)</f>
        <v>3</v>
      </c>
      <c r="E15">
        <f t="shared" si="7"/>
        <v>4</v>
      </c>
      <c r="F15">
        <f t="shared" si="7"/>
        <v>5</v>
      </c>
      <c r="G15">
        <f t="shared" si="7"/>
        <v>6</v>
      </c>
      <c r="H15">
        <f t="shared" si="7"/>
        <v>7</v>
      </c>
      <c r="I15">
        <f t="shared" si="7"/>
        <v>8</v>
      </c>
      <c r="J15">
        <f t="shared" si="7"/>
        <v>9</v>
      </c>
      <c r="K15">
        <f t="shared" si="7"/>
        <v>10</v>
      </c>
    </row>
    <row r="16" spans="1:12" x14ac:dyDescent="0.25">
      <c r="A16" t="s">
        <v>5</v>
      </c>
      <c r="B16">
        <v>2</v>
      </c>
      <c r="C16">
        <f>SUM(B16,2)</f>
        <v>4</v>
      </c>
      <c r="D16">
        <f t="shared" ref="D16:K16" si="8">SUM(C16,2)</f>
        <v>6</v>
      </c>
      <c r="E16">
        <f t="shared" si="8"/>
        <v>8</v>
      </c>
      <c r="F16">
        <f t="shared" si="8"/>
        <v>10</v>
      </c>
      <c r="G16">
        <f t="shared" si="8"/>
        <v>12</v>
      </c>
      <c r="H16">
        <f t="shared" si="8"/>
        <v>14</v>
      </c>
      <c r="I16">
        <f t="shared" si="8"/>
        <v>16</v>
      </c>
      <c r="J16">
        <f t="shared" si="8"/>
        <v>18</v>
      </c>
      <c r="K16">
        <f t="shared" si="8"/>
        <v>20</v>
      </c>
    </row>
    <row r="17" spans="1:11" x14ac:dyDescent="0.25">
      <c r="A17" t="s">
        <v>6</v>
      </c>
      <c r="B17">
        <f>SQRT(PRODUCT(POWER(ABS(B16 + 1) + ABS(B15 -1), 0.25), POWER(6, -4)))</f>
        <v>3.18667414011077E-2</v>
      </c>
      <c r="C17">
        <f t="shared" ref="C17:K17" si="9">SQRT(PRODUCT(POWER(ABS(C16 + 1) + ABS(C15 -1), 0.25), POWER(6, -4)))</f>
        <v>3.4750927912752048E-2</v>
      </c>
      <c r="D17">
        <f t="shared" si="9"/>
        <v>3.6557611470902571E-2</v>
      </c>
      <c r="E17">
        <f t="shared" si="9"/>
        <v>3.7896155606149055E-2</v>
      </c>
      <c r="F17">
        <f t="shared" si="9"/>
        <v>3.896807088907428E-2</v>
      </c>
      <c r="G17">
        <f t="shared" si="9"/>
        <v>3.986635799679137E-2</v>
      </c>
      <c r="H17">
        <f t="shared" si="9"/>
        <v>4.0641984986185646E-2</v>
      </c>
      <c r="I17">
        <f t="shared" si="9"/>
        <v>4.1326050726791401E-2</v>
      </c>
      <c r="J17">
        <f t="shared" si="9"/>
        <v>4.1938990235475135E-2</v>
      </c>
      <c r="K17">
        <f t="shared" si="9"/>
        <v>4.2494982631583425E-2</v>
      </c>
    </row>
    <row r="18" spans="1:11" x14ac:dyDescent="0.25">
      <c r="A18" t="s">
        <v>4</v>
      </c>
      <c r="B18">
        <v>1</v>
      </c>
      <c r="C18">
        <f>SUM(B18,1)</f>
        <v>2</v>
      </c>
      <c r="D18">
        <f t="shared" ref="D18:K18" si="10">SUM(C18,1)</f>
        <v>3</v>
      </c>
      <c r="E18">
        <f t="shared" si="10"/>
        <v>4</v>
      </c>
      <c r="F18">
        <f t="shared" si="10"/>
        <v>5</v>
      </c>
      <c r="G18">
        <f t="shared" si="10"/>
        <v>6</v>
      </c>
      <c r="H18">
        <f t="shared" si="10"/>
        <v>7</v>
      </c>
      <c r="I18">
        <f t="shared" si="10"/>
        <v>8</v>
      </c>
      <c r="J18">
        <f t="shared" si="10"/>
        <v>9</v>
      </c>
      <c r="K18">
        <f t="shared" si="10"/>
        <v>10</v>
      </c>
    </row>
    <row r="19" spans="1:11" x14ac:dyDescent="0.25">
      <c r="A19" t="s">
        <v>5</v>
      </c>
      <c r="B19">
        <v>0.1</v>
      </c>
      <c r="C19">
        <v>0.2</v>
      </c>
      <c r="D19">
        <v>0.3</v>
      </c>
      <c r="E19">
        <v>0.4</v>
      </c>
      <c r="F19">
        <v>0.5</v>
      </c>
      <c r="G19">
        <v>0.6</v>
      </c>
      <c r="H19">
        <v>0.7</v>
      </c>
      <c r="I19">
        <v>0.8</v>
      </c>
      <c r="J19">
        <v>0.9</v>
      </c>
      <c r="K19">
        <v>1</v>
      </c>
    </row>
    <row r="20" spans="1:11" x14ac:dyDescent="0.25">
      <c r="A20" t="s">
        <v>6</v>
      </c>
      <c r="B20">
        <f>LOG10(PRODUCT(PRODUCT(4,POWER(ABS(B18 + B19), 0.25)), POWER(25, -POWER(ABS(B19),3))))</f>
        <v>0.61101022260884663</v>
      </c>
      <c r="C20">
        <f t="shared" ref="C20:K20" si="11">LOG10(PRODUCT(PRODUCT(4,POWER(ABS(C18 + C19), 0.25)), POWER(25, -POWER(ABS(C19),3))))</f>
        <v>0.67648214146413765</v>
      </c>
      <c r="D20">
        <f t="shared" si="11"/>
        <v>0.69394409606328922</v>
      </c>
      <c r="E20">
        <f t="shared" si="11"/>
        <v>0.67345499989449875</v>
      </c>
      <c r="F20">
        <f t="shared" si="11"/>
        <v>0.61240816261751863</v>
      </c>
      <c r="G20">
        <f t="shared" si="11"/>
        <v>0.50499093334026945</v>
      </c>
      <c r="H20">
        <f t="shared" si="11"/>
        <v>0.34418924964657399</v>
      </c>
      <c r="I20">
        <f t="shared" si="11"/>
        <v>0.1224353749254212</v>
      </c>
      <c r="J20">
        <f t="shared" si="11"/>
        <v>-0.16812947634456551</v>
      </c>
      <c r="K20">
        <f t="shared" si="11"/>
        <v>-0.53553184605451898</v>
      </c>
    </row>
  </sheetData>
  <mergeCells count="4">
    <mergeCell ref="A1:D1"/>
    <mergeCell ref="A7:D7"/>
    <mergeCell ref="A13:D13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903-CEE1-4270-8919-2F152B526DFB}">
  <dimension ref="A1:U17"/>
  <sheetViews>
    <sheetView topLeftCell="A4" workbookViewId="0">
      <selection activeCell="S15" sqref="S15"/>
    </sheetView>
  </sheetViews>
  <sheetFormatPr defaultRowHeight="15" x14ac:dyDescent="0.25"/>
  <cols>
    <col min="1" max="1" width="18.28515625" customWidth="1"/>
    <col min="5" max="5" width="9.85546875" customWidth="1"/>
    <col min="9" max="9" width="16.5703125" customWidth="1"/>
    <col min="10" max="10" width="9.140625" customWidth="1"/>
  </cols>
  <sheetData>
    <row r="1" spans="1:21" x14ac:dyDescent="0.25">
      <c r="A1" s="19" t="s">
        <v>7</v>
      </c>
      <c r="B1" s="19"/>
      <c r="C1" s="19"/>
      <c r="D1" s="19"/>
      <c r="E1" s="19"/>
      <c r="F1" s="16" t="s">
        <v>14</v>
      </c>
      <c r="G1" s="16"/>
      <c r="H1" s="16"/>
    </row>
    <row r="2" spans="1:21" x14ac:dyDescent="0.25">
      <c r="A2" s="19"/>
      <c r="B2" s="19"/>
      <c r="C2" s="19"/>
      <c r="D2" s="19"/>
      <c r="E2" s="19"/>
      <c r="F2" t="s">
        <v>15</v>
      </c>
      <c r="G2" t="s">
        <v>16</v>
      </c>
      <c r="H2" t="s">
        <v>17</v>
      </c>
    </row>
    <row r="3" spans="1:21" x14ac:dyDescent="0.25">
      <c r="A3" s="19"/>
      <c r="B3" s="19"/>
      <c r="C3" s="19"/>
      <c r="D3" s="19"/>
      <c r="E3" s="19"/>
      <c r="F3">
        <v>4.0999999999999996</v>
      </c>
      <c r="G3">
        <v>9.3000000000000007</v>
      </c>
      <c r="H3">
        <v>4.0999999999999996</v>
      </c>
    </row>
    <row r="4" spans="1:21" ht="30" customHeight="1" thickBot="1" x14ac:dyDescent="0.3">
      <c r="A4" s="20" t="s">
        <v>8</v>
      </c>
      <c r="B4" s="22" t="s">
        <v>9</v>
      </c>
      <c r="C4" s="17" t="s">
        <v>10</v>
      </c>
      <c r="D4" s="17"/>
      <c r="E4" s="17"/>
      <c r="F4" s="17" t="s">
        <v>18</v>
      </c>
      <c r="G4" s="17"/>
      <c r="H4" s="17"/>
      <c r="I4" s="17" t="s">
        <v>27</v>
      </c>
      <c r="J4" s="15" t="s">
        <v>34</v>
      </c>
      <c r="K4" s="15"/>
      <c r="L4" s="15"/>
      <c r="M4" s="15"/>
      <c r="N4" s="15"/>
      <c r="O4" s="15" t="s">
        <v>37</v>
      </c>
      <c r="P4" s="15"/>
      <c r="Q4" s="15"/>
      <c r="R4" s="15"/>
      <c r="S4" s="15"/>
      <c r="T4" s="15"/>
      <c r="U4" s="15"/>
    </row>
    <row r="5" spans="1:21" x14ac:dyDescent="0.25">
      <c r="A5" s="21"/>
      <c r="B5" s="23"/>
      <c r="C5" s="12" t="s">
        <v>11</v>
      </c>
      <c r="D5" s="5" t="s">
        <v>12</v>
      </c>
      <c r="E5" s="13" t="s">
        <v>13</v>
      </c>
      <c r="F5" s="2" t="s">
        <v>19</v>
      </c>
      <c r="G5" s="2" t="s">
        <v>16</v>
      </c>
      <c r="H5" s="14" t="s">
        <v>17</v>
      </c>
      <c r="I5" s="18"/>
      <c r="J5" s="10">
        <f>MIN(I6:I17)</f>
        <v>208.08500000000001</v>
      </c>
      <c r="O5" t="b">
        <f xml:space="preserve"> D6 &gt; C6 + E6</f>
        <v>0</v>
      </c>
    </row>
    <row r="6" spans="1:21" x14ac:dyDescent="0.25">
      <c r="A6" t="s">
        <v>20</v>
      </c>
      <c r="B6">
        <v>350</v>
      </c>
      <c r="C6">
        <v>11.6</v>
      </c>
      <c r="D6">
        <v>30</v>
      </c>
      <c r="E6">
        <v>41</v>
      </c>
      <c r="F6" s="10">
        <f>$B6 * C6  * F$3 / 100</f>
        <v>166.46</v>
      </c>
      <c r="G6" s="10">
        <f t="shared" ref="G6:H17" si="0">$B6 * D6  * G$3 / 100</f>
        <v>976.50000000000011</v>
      </c>
      <c r="H6" s="10">
        <f t="shared" si="0"/>
        <v>588.34999999999991</v>
      </c>
      <c r="I6" s="10">
        <f t="shared" ref="I6:I8" si="1">IF( F6 + G6 + H6 = 0,"ошибка", F6 + G6 + H6)</f>
        <v>1731.31</v>
      </c>
      <c r="J6" s="15" t="s">
        <v>33</v>
      </c>
      <c r="K6" s="15"/>
      <c r="L6" s="15"/>
      <c r="M6" s="15"/>
      <c r="N6" s="15"/>
      <c r="O6" t="b">
        <f t="shared" ref="O6:O17" si="2" xml:space="preserve"> D7 &gt; C7 + E7</f>
        <v>0</v>
      </c>
    </row>
    <row r="7" spans="1:21" x14ac:dyDescent="0.25">
      <c r="A7" t="s">
        <v>21</v>
      </c>
      <c r="B7">
        <v>50</v>
      </c>
      <c r="C7">
        <v>11.2</v>
      </c>
      <c r="D7">
        <v>23.5</v>
      </c>
      <c r="E7">
        <v>37</v>
      </c>
      <c r="F7" s="10">
        <f>$B7 * C7  * F$3 / 100</f>
        <v>22.96</v>
      </c>
      <c r="G7" s="10">
        <f t="shared" si="0"/>
        <v>109.27500000000001</v>
      </c>
      <c r="H7" s="10">
        <f t="shared" si="0"/>
        <v>75.849999999999994</v>
      </c>
      <c r="I7" s="10">
        <f t="shared" si="1"/>
        <v>208.08500000000001</v>
      </c>
      <c r="J7" s="10">
        <f>MAX(I6:I17)</f>
        <v>10694.699999999999</v>
      </c>
      <c r="O7" t="b">
        <f t="shared" si="2"/>
        <v>0</v>
      </c>
    </row>
    <row r="8" spans="1:21" x14ac:dyDescent="0.25">
      <c r="A8" t="s">
        <v>22</v>
      </c>
      <c r="B8">
        <v>500</v>
      </c>
      <c r="C8">
        <v>10.6</v>
      </c>
      <c r="D8">
        <v>1.1000000000000001</v>
      </c>
      <c r="E8">
        <v>69.7</v>
      </c>
      <c r="F8" s="10">
        <f t="shared" ref="F8:F17" si="3">$B8 * C8  * F$3 / 100</f>
        <v>217.29999999999995</v>
      </c>
      <c r="G8" s="10">
        <f t="shared" si="0"/>
        <v>51.15</v>
      </c>
      <c r="H8" s="10">
        <f t="shared" si="0"/>
        <v>1428.85</v>
      </c>
      <c r="I8" s="10">
        <f t="shared" si="1"/>
        <v>1697.2999999999997</v>
      </c>
      <c r="J8" s="17" t="s">
        <v>35</v>
      </c>
      <c r="K8" s="17"/>
      <c r="L8" s="17"/>
      <c r="M8" s="17"/>
      <c r="N8" s="17"/>
      <c r="O8" t="b">
        <f t="shared" si="2"/>
        <v>0</v>
      </c>
    </row>
    <row r="9" spans="1:21" x14ac:dyDescent="0.25">
      <c r="A9" t="s">
        <v>23</v>
      </c>
      <c r="B9">
        <v>1000</v>
      </c>
      <c r="C9">
        <v>10.3</v>
      </c>
      <c r="D9">
        <v>20</v>
      </c>
      <c r="E9">
        <v>70</v>
      </c>
      <c r="F9" s="10"/>
      <c r="G9" s="10"/>
      <c r="H9" s="10"/>
      <c r="I9" s="10" t="str">
        <f>IF( F9 + G9 + H9 = 0,"ошибка", F9 + G9 + H9)</f>
        <v>ошибка</v>
      </c>
      <c r="J9" s="18"/>
      <c r="K9" s="18"/>
      <c r="L9" s="18"/>
      <c r="M9" s="18"/>
      <c r="N9" s="18"/>
      <c r="O9" t="b">
        <f t="shared" si="2"/>
        <v>0</v>
      </c>
    </row>
    <row r="10" spans="1:21" x14ac:dyDescent="0.25">
      <c r="A10" t="s">
        <v>24</v>
      </c>
      <c r="B10">
        <v>75</v>
      </c>
      <c r="C10">
        <v>2.9</v>
      </c>
      <c r="D10">
        <v>34</v>
      </c>
      <c r="E10">
        <v>59.3</v>
      </c>
      <c r="F10" s="10">
        <f t="shared" si="3"/>
        <v>8.9174999999999986</v>
      </c>
      <c r="G10" s="10">
        <f t="shared" si="0"/>
        <v>237.15</v>
      </c>
      <c r="H10" s="10">
        <f t="shared" si="0"/>
        <v>182.3475</v>
      </c>
      <c r="I10" s="10">
        <f t="shared" ref="I10:I17" si="4">IF( F10 + G10 + H10 = 0,"ошибка", F10 + G10 + H10)</f>
        <v>428.41499999999996</v>
      </c>
      <c r="J10">
        <f>COUNTIF(O5:O17,TRUE)</f>
        <v>2</v>
      </c>
      <c r="O10" t="b">
        <f t="shared" si="2"/>
        <v>1</v>
      </c>
    </row>
    <row r="11" spans="1:21" x14ac:dyDescent="0.25">
      <c r="A11" t="s">
        <v>25</v>
      </c>
      <c r="B11">
        <v>100</v>
      </c>
      <c r="C11">
        <v>10.3</v>
      </c>
      <c r="D11">
        <v>26.4</v>
      </c>
      <c r="E11">
        <v>0</v>
      </c>
      <c r="F11" s="10">
        <f>$B11 * C11  * F$3 / 100</f>
        <v>42.23</v>
      </c>
      <c r="G11" s="10">
        <f t="shared" si="0"/>
        <v>245.52000000000004</v>
      </c>
      <c r="H11" s="10">
        <f t="shared" si="0"/>
        <v>0</v>
      </c>
      <c r="I11" s="10">
        <f t="shared" si="4"/>
        <v>287.75000000000006</v>
      </c>
      <c r="J11" s="17" t="s">
        <v>36</v>
      </c>
      <c r="K11" s="17"/>
      <c r="L11" s="17"/>
      <c r="M11" s="17"/>
      <c r="N11" s="17"/>
      <c r="O11" t="b">
        <f t="shared" si="2"/>
        <v>1</v>
      </c>
    </row>
    <row r="12" spans="1:21" x14ac:dyDescent="0.25">
      <c r="A12" t="s">
        <v>26</v>
      </c>
      <c r="B12">
        <v>340</v>
      </c>
      <c r="C12">
        <v>0</v>
      </c>
      <c r="D12">
        <v>99.7</v>
      </c>
      <c r="E12">
        <v>0</v>
      </c>
      <c r="F12" s="10">
        <f t="shared" si="3"/>
        <v>0</v>
      </c>
      <c r="G12" s="10">
        <f t="shared" si="0"/>
        <v>3152.5140000000001</v>
      </c>
      <c r="H12" s="10">
        <f t="shared" si="0"/>
        <v>0</v>
      </c>
      <c r="I12" s="10">
        <f t="shared" si="4"/>
        <v>3152.5140000000001</v>
      </c>
      <c r="J12" s="18"/>
      <c r="K12" s="18"/>
      <c r="L12" s="18"/>
      <c r="M12" s="18"/>
      <c r="N12" s="18"/>
      <c r="O12" t="b">
        <f t="shared" si="2"/>
        <v>0</v>
      </c>
    </row>
    <row r="13" spans="1:21" x14ac:dyDescent="0.25">
      <c r="A13" s="11" t="s">
        <v>28</v>
      </c>
      <c r="B13">
        <v>256</v>
      </c>
      <c r="C13">
        <v>6.5</v>
      </c>
      <c r="D13">
        <v>1</v>
      </c>
      <c r="E13">
        <v>40.1</v>
      </c>
      <c r="F13" s="10">
        <f t="shared" si="3"/>
        <v>68.22399999999999</v>
      </c>
      <c r="G13" s="10">
        <f t="shared" si="0"/>
        <v>23.808000000000003</v>
      </c>
      <c r="H13" s="10">
        <f t="shared" si="0"/>
        <v>420.88959999999997</v>
      </c>
      <c r="I13" s="10">
        <f t="shared" si="4"/>
        <v>512.92160000000001</v>
      </c>
      <c r="J13">
        <f>COUNTIF(C6:C17, )</f>
        <v>1</v>
      </c>
      <c r="O13" t="b">
        <f t="shared" si="2"/>
        <v>0</v>
      </c>
    </row>
    <row r="14" spans="1:21" x14ac:dyDescent="0.25">
      <c r="A14" t="s">
        <v>29</v>
      </c>
      <c r="B14">
        <v>544</v>
      </c>
      <c r="C14">
        <v>42</v>
      </c>
      <c r="D14">
        <v>0.4</v>
      </c>
      <c r="E14">
        <v>0</v>
      </c>
      <c r="F14" s="10">
        <f t="shared" si="3"/>
        <v>936.76799999999992</v>
      </c>
      <c r="G14" s="10">
        <f t="shared" si="0"/>
        <v>20.236800000000002</v>
      </c>
      <c r="H14" s="10">
        <f t="shared" si="0"/>
        <v>0</v>
      </c>
      <c r="I14" s="10">
        <f t="shared" si="4"/>
        <v>957.00479999999993</v>
      </c>
      <c r="O14" t="b">
        <f t="shared" si="2"/>
        <v>0</v>
      </c>
    </row>
    <row r="15" spans="1:21" x14ac:dyDescent="0.25">
      <c r="A15" t="s">
        <v>30</v>
      </c>
      <c r="B15">
        <v>65</v>
      </c>
      <c r="C15">
        <v>226</v>
      </c>
      <c r="D15">
        <v>3.2</v>
      </c>
      <c r="E15">
        <v>15</v>
      </c>
      <c r="F15" s="10">
        <f t="shared" si="3"/>
        <v>602.29</v>
      </c>
      <c r="G15" s="10">
        <f t="shared" si="0"/>
        <v>19.344000000000001</v>
      </c>
      <c r="H15" s="10">
        <f t="shared" si="0"/>
        <v>39.974999999999994</v>
      </c>
      <c r="I15" s="10">
        <f t="shared" si="4"/>
        <v>661.60900000000004</v>
      </c>
      <c r="O15" t="b">
        <f t="shared" si="2"/>
        <v>0</v>
      </c>
    </row>
    <row r="16" spans="1:21" x14ac:dyDescent="0.25">
      <c r="A16" t="s">
        <v>31</v>
      </c>
      <c r="B16">
        <v>3000</v>
      </c>
      <c r="C16">
        <v>11</v>
      </c>
      <c r="D16">
        <v>1.3</v>
      </c>
      <c r="E16">
        <v>73</v>
      </c>
      <c r="F16" s="10">
        <f t="shared" si="3"/>
        <v>1353</v>
      </c>
      <c r="G16" s="10">
        <f t="shared" si="0"/>
        <v>362.7</v>
      </c>
      <c r="H16" s="10">
        <f t="shared" si="0"/>
        <v>8978.9999999999982</v>
      </c>
      <c r="I16" s="10">
        <f t="shared" si="4"/>
        <v>10694.699999999999</v>
      </c>
      <c r="O16" t="b">
        <f t="shared" si="2"/>
        <v>0</v>
      </c>
    </row>
    <row r="17" spans="1:15" x14ac:dyDescent="0.25">
      <c r="A17" t="s">
        <v>32</v>
      </c>
      <c r="B17">
        <v>1024</v>
      </c>
      <c r="C17">
        <v>28.9</v>
      </c>
      <c r="D17">
        <v>18.899999999999999</v>
      </c>
      <c r="E17">
        <v>9.6999999999999993</v>
      </c>
      <c r="F17" s="10">
        <f t="shared" si="3"/>
        <v>1213.3375999999998</v>
      </c>
      <c r="G17" s="10">
        <f t="shared" si="0"/>
        <v>1799.8848</v>
      </c>
      <c r="H17" s="10">
        <f t="shared" si="0"/>
        <v>407.24479999999994</v>
      </c>
      <c r="I17" s="10">
        <f t="shared" si="4"/>
        <v>3420.4671999999996</v>
      </c>
      <c r="O17" t="b">
        <f t="shared" si="2"/>
        <v>0</v>
      </c>
    </row>
  </sheetData>
  <mergeCells count="9">
    <mergeCell ref="A1:E3"/>
    <mergeCell ref="A4:A5"/>
    <mergeCell ref="B4:B5"/>
    <mergeCell ref="C4:E4"/>
    <mergeCell ref="I4:I5"/>
    <mergeCell ref="J8:N9"/>
    <mergeCell ref="J11:N12"/>
    <mergeCell ref="F1:H1"/>
    <mergeCell ref="F4:H4"/>
  </mergeCells>
  <conditionalFormatting sqref="I6:I17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C39B-F590-4EB0-9E51-14BA133E90CD}">
  <dimension ref="A1:O15"/>
  <sheetViews>
    <sheetView tabSelected="1" workbookViewId="0">
      <selection activeCell="E14" sqref="E14:G14"/>
    </sheetView>
  </sheetViews>
  <sheetFormatPr defaultRowHeight="15" x14ac:dyDescent="0.25"/>
  <cols>
    <col min="1" max="1" width="17.85546875" customWidth="1"/>
    <col min="7" max="7" width="12.7109375" customWidth="1"/>
    <col min="8" max="8" width="16.85546875" customWidth="1"/>
    <col min="15" max="15" width="11.140625" customWidth="1"/>
  </cols>
  <sheetData>
    <row r="1" spans="1:15" x14ac:dyDescent="0.25">
      <c r="A1" s="37" t="s">
        <v>3</v>
      </c>
      <c r="B1" s="35"/>
      <c r="C1" s="28"/>
      <c r="D1" s="35" t="s">
        <v>40</v>
      </c>
      <c r="E1" s="35"/>
      <c r="F1" s="35"/>
      <c r="G1" s="29" t="s">
        <v>43</v>
      </c>
      <c r="H1" s="27" t="s">
        <v>42</v>
      </c>
      <c r="I1" s="28"/>
      <c r="J1" s="28"/>
      <c r="K1" s="28"/>
      <c r="L1" s="35" t="s">
        <v>40</v>
      </c>
      <c r="M1" s="35"/>
      <c r="N1" s="35"/>
      <c r="O1" s="29" t="s">
        <v>43</v>
      </c>
    </row>
    <row r="2" spans="1:15" x14ac:dyDescent="0.25">
      <c r="A2" s="30" t="s">
        <v>38</v>
      </c>
      <c r="B2" s="31">
        <v>1</v>
      </c>
      <c r="C2" s="31">
        <v>5</v>
      </c>
      <c r="D2" s="36">
        <v>0</v>
      </c>
      <c r="E2" s="36">
        <v>0</v>
      </c>
      <c r="F2" s="36">
        <v>2.125</v>
      </c>
      <c r="G2" s="32">
        <f xml:space="preserve"> B2 * D2 + C2 * F2</f>
        <v>10.625</v>
      </c>
      <c r="H2" s="30" t="s">
        <v>44</v>
      </c>
      <c r="I2" s="6">
        <v>8</v>
      </c>
      <c r="J2" s="6">
        <v>4</v>
      </c>
      <c r="K2" s="6">
        <v>-1</v>
      </c>
      <c r="L2" s="36">
        <v>0</v>
      </c>
      <c r="M2" s="36">
        <v>8.8421052631578938</v>
      </c>
      <c r="N2" s="36">
        <v>9.5263157894736867</v>
      </c>
      <c r="O2" s="32">
        <f xml:space="preserve"> I2 *L2+J2*M2+K2*N2</f>
        <v>25.84210526315789</v>
      </c>
    </row>
    <row r="3" spans="1:15" ht="15.75" thickBot="1" x14ac:dyDescent="0.3">
      <c r="A3" s="30"/>
      <c r="B3" s="31"/>
      <c r="C3" s="31"/>
      <c r="D3" s="31"/>
      <c r="E3" s="31"/>
      <c r="F3" s="31"/>
      <c r="G3" s="32"/>
      <c r="H3" s="30"/>
      <c r="I3" s="31"/>
      <c r="J3" s="31"/>
      <c r="K3" s="31"/>
      <c r="L3" s="31"/>
      <c r="M3" s="31"/>
      <c r="N3" s="31"/>
      <c r="O3" s="32"/>
    </row>
    <row r="4" spans="1:15" x14ac:dyDescent="0.25">
      <c r="A4" s="30" t="s">
        <v>39</v>
      </c>
      <c r="B4" s="27">
        <v>2</v>
      </c>
      <c r="C4" s="28">
        <v>0</v>
      </c>
      <c r="D4" s="29">
        <v>8</v>
      </c>
      <c r="E4" s="24">
        <v>17</v>
      </c>
      <c r="F4" s="31"/>
      <c r="G4" s="32"/>
      <c r="H4" s="30" t="s">
        <v>39</v>
      </c>
      <c r="I4" s="31">
        <v>21</v>
      </c>
      <c r="J4" s="31">
        <v>4</v>
      </c>
      <c r="K4" s="31">
        <v>5</v>
      </c>
      <c r="L4" s="31">
        <v>83</v>
      </c>
      <c r="M4" s="31"/>
      <c r="N4" s="31"/>
      <c r="O4" s="32"/>
    </row>
    <row r="5" spans="1:15" x14ac:dyDescent="0.25">
      <c r="A5" s="30"/>
      <c r="B5" s="30">
        <v>8</v>
      </c>
      <c r="C5" s="31">
        <v>4</v>
      </c>
      <c r="D5" s="32">
        <v>-3</v>
      </c>
      <c r="E5" s="25">
        <v>21</v>
      </c>
      <c r="F5" s="31"/>
      <c r="G5" s="32"/>
      <c r="H5" s="30"/>
      <c r="I5" s="31">
        <v>4</v>
      </c>
      <c r="J5" s="31">
        <v>-1</v>
      </c>
      <c r="K5" s="31">
        <v>9</v>
      </c>
      <c r="L5" s="31">
        <v>29</v>
      </c>
      <c r="M5" s="31"/>
      <c r="N5" s="31"/>
      <c r="O5" s="32"/>
    </row>
    <row r="6" spans="1:15" ht="15.75" thickBot="1" x14ac:dyDescent="0.3">
      <c r="A6" s="30"/>
      <c r="B6" s="33">
        <v>7</v>
      </c>
      <c r="C6" s="1">
        <v>2</v>
      </c>
      <c r="D6" s="34">
        <v>6</v>
      </c>
      <c r="E6" s="26">
        <v>67</v>
      </c>
      <c r="F6" s="31"/>
      <c r="G6" s="32"/>
      <c r="H6" s="30"/>
      <c r="I6" s="31">
        <v>1</v>
      </c>
      <c r="J6" s="31">
        <v>3</v>
      </c>
      <c r="K6" s="31">
        <v>-1</v>
      </c>
      <c r="L6" s="31">
        <v>17</v>
      </c>
      <c r="M6" s="31"/>
      <c r="N6" s="31"/>
      <c r="O6" s="32"/>
    </row>
    <row r="7" spans="1:15" x14ac:dyDescent="0.25">
      <c r="A7" s="30"/>
      <c r="B7" s="35" t="s">
        <v>41</v>
      </c>
      <c r="C7" s="35"/>
      <c r="D7" s="31"/>
      <c r="E7" s="31"/>
      <c r="F7" s="31"/>
      <c r="G7" s="32"/>
      <c r="H7" s="30"/>
      <c r="I7" s="31"/>
      <c r="J7" s="31"/>
      <c r="K7" s="31"/>
      <c r="L7" s="31"/>
      <c r="M7" s="31"/>
      <c r="N7" s="31"/>
      <c r="O7" s="32"/>
    </row>
    <row r="8" spans="1:15" x14ac:dyDescent="0.25">
      <c r="A8" s="30"/>
      <c r="B8" s="31">
        <f xml:space="preserve"> B4 * D2 + D4 * F2</f>
        <v>17</v>
      </c>
      <c r="C8" s="31">
        <v>17</v>
      </c>
      <c r="D8" s="31"/>
      <c r="E8" s="31"/>
      <c r="F8" s="31">
        <v>0</v>
      </c>
      <c r="G8" s="32"/>
      <c r="H8" s="30"/>
      <c r="I8" s="31">
        <f xml:space="preserve"> I4*L2+J4*M2+K4*N2</f>
        <v>83</v>
      </c>
      <c r="J8" s="31">
        <v>83</v>
      </c>
      <c r="K8" s="31"/>
      <c r="L8" s="31">
        <v>0</v>
      </c>
      <c r="M8" s="31"/>
      <c r="N8" s="31"/>
      <c r="O8" s="32"/>
    </row>
    <row r="9" spans="1:15" x14ac:dyDescent="0.25">
      <c r="A9" s="30"/>
      <c r="B9" s="31">
        <f xml:space="preserve"> B5 * D2 + C5*E2+ D5 * F2</f>
        <v>-6.375</v>
      </c>
      <c r="C9" s="31">
        <v>21</v>
      </c>
      <c r="D9" s="31"/>
      <c r="E9" s="31"/>
      <c r="F9" s="31">
        <v>0</v>
      </c>
      <c r="G9" s="32"/>
      <c r="H9" s="30"/>
      <c r="I9" s="31">
        <f xml:space="preserve"> I5*L2+J5*M2+K5*N2</f>
        <v>76.894736842105289</v>
      </c>
      <c r="J9" s="31">
        <v>29</v>
      </c>
      <c r="K9" s="31"/>
      <c r="L9" s="31">
        <v>0</v>
      </c>
      <c r="M9" s="31"/>
      <c r="N9" s="31"/>
      <c r="O9" s="32"/>
    </row>
    <row r="10" spans="1:15" ht="15.75" thickBot="1" x14ac:dyDescent="0.3">
      <c r="A10" s="33"/>
      <c r="B10" s="1">
        <f xml:space="preserve"> B6 * D2 + C6*E2+ D6 * F2</f>
        <v>12.75</v>
      </c>
      <c r="C10" s="1">
        <v>67</v>
      </c>
      <c r="D10" s="1"/>
      <c r="E10" s="1"/>
      <c r="F10" s="1">
        <v>0</v>
      </c>
      <c r="G10" s="34"/>
      <c r="H10" s="33"/>
      <c r="I10" s="1">
        <f>I6*L2+J6*M2+K6*N2</f>
        <v>16.999999999999993</v>
      </c>
      <c r="J10" s="1">
        <v>17</v>
      </c>
      <c r="K10" s="1"/>
      <c r="L10" s="1">
        <v>0</v>
      </c>
      <c r="M10" s="1"/>
      <c r="N10" s="1"/>
      <c r="O10" s="34"/>
    </row>
    <row r="14" spans="1:15" x14ac:dyDescent="0.25">
      <c r="A14" s="16" t="s">
        <v>45</v>
      </c>
      <c r="B14" s="16"/>
      <c r="C14" s="16"/>
      <c r="D14" s="16"/>
      <c r="E14" s="16" t="s">
        <v>46</v>
      </c>
      <c r="F14" s="16"/>
      <c r="G14" s="16"/>
    </row>
    <row r="15" spans="1:15" x14ac:dyDescent="0.25">
      <c r="A15" s="16"/>
      <c r="B15" s="16"/>
      <c r="C15" s="16"/>
      <c r="D15" s="16"/>
    </row>
  </sheetData>
  <mergeCells count="6">
    <mergeCell ref="A1:B1"/>
    <mergeCell ref="D1:F1"/>
    <mergeCell ref="B7:C7"/>
    <mergeCell ref="L1:N1"/>
    <mergeCell ref="A14:D15"/>
    <mergeCell ref="E14:G1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Тихомиров</dc:creator>
  <cp:lastModifiedBy>Дмитрий Тихомиров</cp:lastModifiedBy>
  <dcterms:created xsi:type="dcterms:W3CDTF">2020-10-26T13:13:31Z</dcterms:created>
  <dcterms:modified xsi:type="dcterms:W3CDTF">2020-10-27T15:51:22Z</dcterms:modified>
</cp:coreProperties>
</file>