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316" activeTab="2"/>
  </bookViews>
  <sheets>
    <sheet name="Detaljno budzet" sheetId="1" r:id="rId1"/>
    <sheet name="Detaljno budzet - Alphabet" sheetId="5" r:id="rId2"/>
    <sheet name="Travel - budzet" sheetId="2" r:id="rId3"/>
    <sheet name="Equipment - budzet" sheetId="3" r:id="rId4"/>
    <sheet name="Subcontracting - budzet" sheetId="4" r:id="rId5"/>
  </sheets>
  <definedNames>
    <definedName name="_xlnm._FilterDatabase" localSheetId="2" hidden="1">'Travel - budzet'!$B$4:$P$35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4" i="5" l="1"/>
  <c r="A37" i="5"/>
  <c r="A31" i="5"/>
  <c r="R24" i="5"/>
  <c r="P24" i="5"/>
  <c r="N24" i="5"/>
  <c r="M24" i="5"/>
  <c r="L24" i="5"/>
  <c r="J24" i="5"/>
  <c r="H24" i="5"/>
  <c r="G24" i="5"/>
  <c r="F24" i="5"/>
  <c r="E24" i="5"/>
  <c r="D24" i="5"/>
  <c r="O23" i="5"/>
  <c r="Q23" i="5" s="1"/>
  <c r="S23" i="5" s="1"/>
  <c r="I23" i="5"/>
  <c r="O22" i="5"/>
  <c r="Q22" i="5" s="1"/>
  <c r="S22" i="5" s="1"/>
  <c r="I22" i="5"/>
  <c r="O21" i="5"/>
  <c r="Q21" i="5" s="1"/>
  <c r="S21" i="5" s="1"/>
  <c r="I21" i="5"/>
  <c r="O20" i="5"/>
  <c r="Q20" i="5" s="1"/>
  <c r="S20" i="5" s="1"/>
  <c r="I20" i="5"/>
  <c r="O19" i="5"/>
  <c r="Q19" i="5" s="1"/>
  <c r="S19" i="5" s="1"/>
  <c r="I19" i="5"/>
  <c r="O18" i="5"/>
  <c r="Q18" i="5" s="1"/>
  <c r="S18" i="5" s="1"/>
  <c r="I18" i="5"/>
  <c r="O17" i="5"/>
  <c r="Q17" i="5" s="1"/>
  <c r="S17" i="5" s="1"/>
  <c r="I17" i="5"/>
  <c r="O16" i="5"/>
  <c r="Q16" i="5" s="1"/>
  <c r="S16" i="5" s="1"/>
  <c r="I16" i="5"/>
  <c r="O15" i="5"/>
  <c r="Q15" i="5" s="1"/>
  <c r="S15" i="5" s="1"/>
  <c r="I15" i="5"/>
  <c r="I24" i="5" s="1"/>
  <c r="O14" i="5"/>
  <c r="Q14" i="5" s="1"/>
  <c r="I14" i="5"/>
  <c r="I10" i="3"/>
  <c r="I7" i="3"/>
  <c r="I6" i="3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5" i="2"/>
  <c r="I8" i="3"/>
  <c r="I9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5" i="3"/>
  <c r="J26" i="5" l="1"/>
  <c r="Q24" i="5"/>
  <c r="S14" i="5"/>
  <c r="S24" i="5" s="1"/>
  <c r="O24" i="5"/>
  <c r="D2" i="3"/>
  <c r="D2" i="2"/>
  <c r="D2" i="4"/>
  <c r="A37" i="1"/>
  <c r="A31" i="1"/>
  <c r="R24" i="1"/>
  <c r="P24" i="1"/>
  <c r="N24" i="1"/>
  <c r="M24" i="1"/>
  <c r="L24" i="1"/>
  <c r="K24" i="1"/>
  <c r="J24" i="1"/>
  <c r="H24" i="1"/>
  <c r="G24" i="1"/>
  <c r="F24" i="1"/>
  <c r="E24" i="1"/>
  <c r="D24" i="1"/>
  <c r="O23" i="1"/>
  <c r="Q23" i="1" s="1"/>
  <c r="S23" i="1" s="1"/>
  <c r="I23" i="1"/>
  <c r="O22" i="1"/>
  <c r="Q22" i="1" s="1"/>
  <c r="S22" i="1" s="1"/>
  <c r="I22" i="1"/>
  <c r="O21" i="1"/>
  <c r="Q21" i="1" s="1"/>
  <c r="S21" i="1" s="1"/>
  <c r="I21" i="1"/>
  <c r="O20" i="1"/>
  <c r="Q20" i="1" s="1"/>
  <c r="S20" i="1" s="1"/>
  <c r="I20" i="1"/>
  <c r="O19" i="1"/>
  <c r="Q19" i="1" s="1"/>
  <c r="S19" i="1" s="1"/>
  <c r="I19" i="1"/>
  <c r="O18" i="1"/>
  <c r="Q18" i="1" s="1"/>
  <c r="S18" i="1" s="1"/>
  <c r="I18" i="1"/>
  <c r="O17" i="1"/>
  <c r="Q17" i="1" s="1"/>
  <c r="S17" i="1" s="1"/>
  <c r="I17" i="1"/>
  <c r="O16" i="1"/>
  <c r="Q16" i="1" s="1"/>
  <c r="S16" i="1" s="1"/>
  <c r="I16" i="1"/>
  <c r="O15" i="1"/>
  <c r="Q15" i="1" s="1"/>
  <c r="S15" i="1" s="1"/>
  <c r="I15" i="1"/>
  <c r="O14" i="1"/>
  <c r="I14" i="1"/>
  <c r="O24" i="1" l="1"/>
  <c r="I24" i="1"/>
  <c r="J26" i="1" s="1"/>
  <c r="Q14" i="1"/>
  <c r="S14" i="1" s="1"/>
  <c r="S24" i="1" s="1"/>
  <c r="Q24" i="1" l="1"/>
</calcChain>
</file>

<file path=xl/comments1.xml><?xml version="1.0" encoding="utf-8"?>
<comments xmlns="http://schemas.openxmlformats.org/spreadsheetml/2006/main">
  <authors>
    <author>Kampen, Jan-Joris van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comments2.xml><?xml version="1.0" encoding="utf-8"?>
<comments xmlns="http://schemas.openxmlformats.org/spreadsheetml/2006/main">
  <authors>
    <author>Kampen, Jan-Joris van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<sst xmlns="http://schemas.openxmlformats.org/spreadsheetml/2006/main" count="330" uniqueCount="121">
  <si>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</si>
  <si>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</si>
  <si>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</si>
  <si>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</si>
  <si>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</si>
  <si>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</si>
  <si>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</si>
  <si>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</si>
  <si>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</si>
  <si>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</si>
  <si>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</si>
  <si>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</si>
  <si>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</si>
  <si>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</si>
  <si>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</si>
  <si>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</si>
  <si>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</si>
  <si>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</si>
  <si>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</si>
  <si>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</si>
  <si>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</si>
  <si>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</si>
  <si>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</si>
  <si>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</si>
  <si>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</si>
  <si>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</si>
  <si>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</si>
  <si>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</si>
  <si>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</si>
  <si>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</si>
  <si>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</si>
  <si>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</si>
  <si>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</si>
  <si>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</si>
  <si>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</si>
  <si>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</si>
  <si>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</si>
  <si>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</si>
  <si>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</si>
  <si>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</si>
  <si>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</si>
  <si>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</si>
  <si>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WP10-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</si>
  <si>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</si>
  <si>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</si>
  <si>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</si>
  <si>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</si>
  <si>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</si>
  <si>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</si>
  <si>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</si>
  <si>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</si>
  <si>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</si>
  <si>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</si>
  <si>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</si>
  <si>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</si>
  <si>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</si>
  <si>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</si>
  <si>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</si>
  <si>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popuniti sheet Travel-budzet</t>
  </si>
  <si>
    <t>popuniti sheet Equipment-budzet</t>
  </si>
  <si>
    <t>popuniti sheet Subcontracting - budzet</t>
  </si>
  <si>
    <t>Researcher / Postdoc</t>
  </si>
  <si>
    <t>Experts</t>
  </si>
  <si>
    <t>WP1</t>
  </si>
  <si>
    <t>BELGRADE, SRB</t>
  </si>
  <si>
    <t>BMW</t>
  </si>
  <si>
    <t>Bayerische Motoren Werke Aktiengesellschaft</t>
  </si>
  <si>
    <t>Germany</t>
  </si>
  <si>
    <t>WP2</t>
  </si>
  <si>
    <t>WP3</t>
  </si>
  <si>
    <t>WP4</t>
  </si>
  <si>
    <t>WP5</t>
  </si>
  <si>
    <t xml:space="preserve"> </t>
  </si>
  <si>
    <t>Alphabet Inc</t>
  </si>
  <si>
    <t>Mercedes - Benz</t>
  </si>
  <si>
    <t>STUTTGART, GER</t>
  </si>
  <si>
    <t>Renault</t>
  </si>
  <si>
    <t>France</t>
  </si>
  <si>
    <t>BOULOGNE-BILLANCOURT, FRAN</t>
  </si>
  <si>
    <t>ERG</t>
  </si>
  <si>
    <t>ERG (Air Pollution Control)</t>
  </si>
  <si>
    <t>United Kingdom</t>
  </si>
  <si>
    <t>HORSHAM, UK</t>
  </si>
  <si>
    <t>MUNICH, GER</t>
  </si>
  <si>
    <t>WP9</t>
  </si>
  <si>
    <t>UK</t>
  </si>
  <si>
    <t>Laptop, CPU i3, 4GB RAM, 512GB HDD</t>
  </si>
  <si>
    <t>WP8</t>
  </si>
  <si>
    <t>ETF</t>
  </si>
  <si>
    <t>School of Electrical Engineering</t>
  </si>
  <si>
    <t>SRB</t>
  </si>
  <si>
    <t>Laptop, CPU i5, 8GB RAM, 250GB SDD</t>
  </si>
  <si>
    <t>Mercedes-Benz</t>
  </si>
  <si>
    <t>GER</t>
  </si>
  <si>
    <t>FRAN</t>
  </si>
  <si>
    <t>Mercedes-Benz ECU</t>
  </si>
  <si>
    <t>Renault ECU</t>
  </si>
  <si>
    <t>BMW ECU</t>
  </si>
  <si>
    <t>Test Vehicle</t>
  </si>
  <si>
    <t>Serbia</t>
  </si>
  <si>
    <t>BELGRADE,SRB</t>
  </si>
  <si>
    <t>MUNICH,GER</t>
  </si>
  <si>
    <t>Legal Assistance with Project Management</t>
  </si>
  <si>
    <t>WP6</t>
  </si>
  <si>
    <t>ERG(Air Pollution Control)</t>
  </si>
  <si>
    <t>WP2-Prikupljanje informacija o aktuelnim stanardima</t>
  </si>
  <si>
    <t>WP3-Prikupljanje informacija o registrovanim vozilima</t>
  </si>
  <si>
    <t>WP4-Razvoj baze podataka</t>
  </si>
  <si>
    <t>WP5-Razvoj softvera za modifikaciju softvera vozila</t>
  </si>
  <si>
    <t>WP6-Razvoj GUI aplikacija</t>
  </si>
  <si>
    <t>WP7-Uradnja sistema u test vozila</t>
  </si>
  <si>
    <t>WP8-Inetgracija i testiranje sistema</t>
  </si>
  <si>
    <t>WP9-Zatvaranje projekta</t>
  </si>
  <si>
    <t>WP1-Menadžment i komunikacija</t>
  </si>
  <si>
    <t>Ireland</t>
  </si>
  <si>
    <t>DUBLIN, IE</t>
  </si>
  <si>
    <t>IE</t>
  </si>
  <si>
    <t>Laptop, CPU i7, 8GB RAM, 512GB SSD</t>
  </si>
  <si>
    <t>Laptop, CPU i7, 8GB RAM, 512GB SDD</t>
  </si>
  <si>
    <t>PEGP</t>
  </si>
  <si>
    <t>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</si>
</sst>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4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0" fillId="0" borderId="2" xfId="0" applyBorder="1"/>
    <xf numFmtId="0" fontId="7" fillId="5" borderId="2" xfId="0" applyFont="1" applyFill="1" applyBorder="1" applyAlignment="1">
      <alignment horizontal="center" vertical="center" textRotation="90" wrapText="1"/>
    </xf>
    <xf numFmtId="0" fontId="0" fillId="0" borderId="2" xfId="0" applyBorder="1"/>
    <xf numFmtId="0" fontId="5" fillId="4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6" fillId="0" borderId="2" xfId="0" applyNumberFormat="1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0" fontId="7" fillId="0" borderId="0" xfId="0" applyFont="1" applyAlignment="1">
      <alignment horizontal="left"/>
    </xf>
    <xf numFmtId="0" fontId="9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xmlns="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302078</xdr:colOff>
      <xdr:row>6</xdr:row>
      <xdr:rowOff>163285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2EFC68A3-472B-4F95-8996-3BB363276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37481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40"/>
  <sheetViews>
    <sheetView zoomScale="87" zoomScaleNormal="87" workbookViewId="0">
      <selection activeCell="V33" sqref="V32:V33"/>
    </sheetView>
  </sheetViews>
  <sheetFormatPr defaultColWidth="11.44140625" defaultRowHeight="14.4" x14ac:dyDescent="0.3"/>
  <cols>
    <col min="1" max="1" width="11.44140625" customWidth="1"/>
    <col min="2" max="2" width="24.88671875" customWidth="1"/>
    <col min="3" max="3" width="27.6640625" customWidth="1"/>
    <col min="4" max="4" width="6" customWidth="1"/>
    <col min="5" max="5" width="5.5546875" customWidth="1"/>
    <col min="6" max="6" width="5.33203125" customWidth="1"/>
    <col min="7" max="7" width="5.109375" customWidth="1"/>
    <col min="8" max="8" width="5.33203125" customWidth="1"/>
    <col min="9" max="9" width="7" customWidth="1"/>
    <col min="10" max="10" width="27.5546875" customWidth="1"/>
    <col min="11" max="13" width="14.109375" customWidth="1"/>
    <col min="14" max="14" width="15.109375" customWidth="1"/>
    <col min="15" max="19" width="14.109375" customWidth="1"/>
  </cols>
  <sheetData>
    <row r="1" spans="1:19" ht="26.25" x14ac:dyDescent="0.25">
      <c r="A1" s="1" t="s">
        <v>0</v>
      </c>
    </row>
    <row r="3" spans="1:19" ht="15" x14ac:dyDescent="0.25">
      <c r="E3" s="73"/>
      <c r="F3" s="73"/>
      <c r="G3" s="73"/>
      <c r="H3" s="73"/>
      <c r="I3" s="73"/>
    </row>
    <row r="4" spans="1:19" ht="15" x14ac:dyDescent="0.25">
      <c r="D4" s="2"/>
      <c r="E4" s="74" t="s">
        <v>1</v>
      </c>
      <c r="F4" s="75"/>
      <c r="G4" s="75"/>
      <c r="H4" s="75"/>
      <c r="I4" s="75"/>
      <c r="J4" s="3" t="s">
        <v>119</v>
      </c>
      <c r="L4" s="75" t="s">
        <v>2</v>
      </c>
      <c r="M4" s="75"/>
      <c r="N4" s="75"/>
      <c r="O4" s="4">
        <v>0.25</v>
      </c>
    </row>
    <row r="5" spans="1:19" ht="15" x14ac:dyDescent="0.25">
      <c r="D5" s="2"/>
      <c r="E5" s="74" t="s">
        <v>3</v>
      </c>
      <c r="F5" s="75"/>
      <c r="G5" s="75"/>
      <c r="H5" s="75"/>
      <c r="I5" s="75"/>
      <c r="J5" s="3" t="s">
        <v>89</v>
      </c>
      <c r="L5" s="75" t="s">
        <v>4</v>
      </c>
      <c r="M5" s="75"/>
      <c r="N5" s="75"/>
      <c r="O5" s="4">
        <v>1</v>
      </c>
    </row>
    <row r="6" spans="1:19" ht="15" x14ac:dyDescent="0.25">
      <c r="D6" s="2"/>
      <c r="E6" s="74" t="s">
        <v>5</v>
      </c>
      <c r="F6" s="75"/>
      <c r="G6" s="75"/>
      <c r="H6" s="75"/>
      <c r="I6" s="75"/>
      <c r="J6" s="3" t="s">
        <v>88</v>
      </c>
      <c r="L6" s="75" t="s">
        <v>6</v>
      </c>
      <c r="M6" s="75"/>
      <c r="N6" s="75"/>
      <c r="O6" s="5">
        <v>1</v>
      </c>
      <c r="P6" s="6" t="s">
        <v>7</v>
      </c>
      <c r="Q6" s="6"/>
    </row>
    <row r="7" spans="1:19" ht="15" x14ac:dyDescent="0.25">
      <c r="E7" s="75" t="s">
        <v>8</v>
      </c>
      <c r="F7" s="75"/>
      <c r="G7" s="75"/>
      <c r="H7" s="75"/>
      <c r="I7" s="75"/>
      <c r="J7" s="3" t="s">
        <v>120</v>
      </c>
      <c r="L7" s="75" t="s">
        <v>9</v>
      </c>
      <c r="M7" s="75"/>
      <c r="N7" s="75"/>
      <c r="O7" s="4">
        <v>1</v>
      </c>
    </row>
    <row r="8" spans="1:19" ht="15" x14ac:dyDescent="0.25">
      <c r="J8" s="2"/>
      <c r="O8" s="7"/>
    </row>
    <row r="9" spans="1:19" ht="15.75" thickBot="1" x14ac:dyDescent="0.3"/>
    <row r="10" spans="1:19" ht="16.5" thickBot="1" x14ac:dyDescent="0.3">
      <c r="A10" s="76" t="s">
        <v>10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8"/>
    </row>
    <row r="12" spans="1:19" ht="15.75" x14ac:dyDescent="0.25">
      <c r="D12" s="78" t="s">
        <v>11</v>
      </c>
      <c r="E12" s="78"/>
      <c r="F12" s="78"/>
      <c r="G12" s="78"/>
      <c r="H12" s="78"/>
      <c r="I12" s="78"/>
      <c r="J12" s="79" t="s">
        <v>12</v>
      </c>
      <c r="K12" s="79"/>
      <c r="L12" s="79"/>
      <c r="M12" s="79"/>
      <c r="N12" s="79"/>
      <c r="O12" s="79"/>
      <c r="P12" s="79"/>
      <c r="Q12" s="79"/>
      <c r="R12" s="79"/>
      <c r="S12" s="9"/>
    </row>
    <row r="13" spans="1:19" s="14" customFormat="1" ht="90" customHeight="1" x14ac:dyDescent="0.2">
      <c r="A13" s="72" t="s">
        <v>52</v>
      </c>
      <c r="B13" s="72"/>
      <c r="C13" s="72"/>
      <c r="D13" s="47" t="s">
        <v>61</v>
      </c>
      <c r="E13" s="10" t="s">
        <v>62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3">
      <c r="A14" s="70" t="s">
        <v>113</v>
      </c>
      <c r="B14" s="70"/>
      <c r="C14" s="70"/>
      <c r="D14" s="15">
        <v>2</v>
      </c>
      <c r="E14" s="15">
        <v>7</v>
      </c>
      <c r="F14" s="15">
        <v>4</v>
      </c>
      <c r="G14" s="15"/>
      <c r="H14" s="15">
        <v>7</v>
      </c>
      <c r="I14" s="16">
        <f>+SUM(D14:H14)</f>
        <v>20</v>
      </c>
      <c r="J14" s="17">
        <v>50000</v>
      </c>
      <c r="K14" s="17">
        <v>3000</v>
      </c>
      <c r="L14" s="17">
        <v>6000</v>
      </c>
      <c r="M14" s="17">
        <v>6500</v>
      </c>
      <c r="N14" s="17">
        <v>20000</v>
      </c>
      <c r="O14" s="18">
        <f t="shared" ref="O14:O23" si="0">+$O$4*(J14+K14-N14)</f>
        <v>8250</v>
      </c>
      <c r="P14" s="17"/>
      <c r="Q14" s="17">
        <f>+J14+K14+L14+M14+O14+P14</f>
        <v>73750</v>
      </c>
      <c r="R14" s="18">
        <v>73750</v>
      </c>
      <c r="S14" s="18">
        <f>+Q14-R14</f>
        <v>0</v>
      </c>
    </row>
    <row r="15" spans="1:19" ht="15" x14ac:dyDescent="0.25">
      <c r="A15" s="66" t="s">
        <v>105</v>
      </c>
      <c r="B15" s="66"/>
      <c r="C15" s="66"/>
      <c r="D15" s="15"/>
      <c r="E15" s="15"/>
      <c r="F15" s="15"/>
      <c r="G15" s="15"/>
      <c r="H15" s="15"/>
      <c r="I15" s="16">
        <f t="shared" ref="I15:I23" si="1">+SUM(D15:H15)</f>
        <v>0</v>
      </c>
      <c r="J15" s="17"/>
      <c r="K15" s="17"/>
      <c r="L15" s="17"/>
      <c r="M15" s="17"/>
      <c r="N15" s="17"/>
      <c r="O15" s="18">
        <f t="shared" si="0"/>
        <v>0</v>
      </c>
      <c r="P15" s="17"/>
      <c r="Q15" s="17">
        <f t="shared" ref="Q15:Q23" si="2">+J15+K15+L15+M15+O15+P15</f>
        <v>0</v>
      </c>
      <c r="R15" s="18">
        <v>0</v>
      </c>
      <c r="S15" s="18">
        <f t="shared" ref="S15:S23" si="3">+Q15-R15</f>
        <v>0</v>
      </c>
    </row>
    <row r="16" spans="1:19" ht="15" x14ac:dyDescent="0.25">
      <c r="A16" s="66" t="s">
        <v>106</v>
      </c>
      <c r="B16" s="66"/>
      <c r="C16" s="66"/>
      <c r="D16" s="15"/>
      <c r="E16" s="15"/>
      <c r="F16" s="15"/>
      <c r="G16" s="15"/>
      <c r="H16" s="15"/>
      <c r="I16" s="16">
        <f t="shared" si="1"/>
        <v>0</v>
      </c>
      <c r="J16" s="17"/>
      <c r="K16" s="17"/>
      <c r="L16" s="17"/>
      <c r="M16" s="17"/>
      <c r="N16" s="17"/>
      <c r="O16" s="18">
        <f t="shared" si="0"/>
        <v>0</v>
      </c>
      <c r="P16" s="17"/>
      <c r="Q16" s="17">
        <f t="shared" si="2"/>
        <v>0</v>
      </c>
      <c r="R16" s="18">
        <v>0</v>
      </c>
      <c r="S16" s="18">
        <f t="shared" si="3"/>
        <v>0</v>
      </c>
    </row>
    <row r="17" spans="1:20" ht="15" x14ac:dyDescent="0.25">
      <c r="A17" s="66" t="s">
        <v>107</v>
      </c>
      <c r="B17" s="66"/>
      <c r="C17" s="66"/>
      <c r="D17" s="15"/>
      <c r="E17" s="15">
        <v>5</v>
      </c>
      <c r="F17" s="15">
        <v>3</v>
      </c>
      <c r="G17" s="15"/>
      <c r="H17" s="15">
        <v>1</v>
      </c>
      <c r="I17" s="16">
        <f t="shared" si="1"/>
        <v>9</v>
      </c>
      <c r="J17" s="17">
        <v>22500</v>
      </c>
      <c r="K17" s="17">
        <v>16500</v>
      </c>
      <c r="L17" s="17"/>
      <c r="M17" s="17">
        <v>2000</v>
      </c>
      <c r="N17" s="17">
        <v>10500</v>
      </c>
      <c r="O17" s="18">
        <f t="shared" si="0"/>
        <v>7125</v>
      </c>
      <c r="P17" s="17"/>
      <c r="Q17" s="17">
        <f t="shared" si="2"/>
        <v>48125</v>
      </c>
      <c r="R17" s="18">
        <v>48125</v>
      </c>
      <c r="S17" s="18">
        <f t="shared" si="3"/>
        <v>0</v>
      </c>
    </row>
    <row r="18" spans="1:20" ht="15" x14ac:dyDescent="0.25">
      <c r="A18" s="66" t="s">
        <v>108</v>
      </c>
      <c r="B18" s="66"/>
      <c r="C18" s="66"/>
      <c r="D18" s="15"/>
      <c r="E18" s="15"/>
      <c r="F18" s="15"/>
      <c r="G18" s="15"/>
      <c r="H18" s="15"/>
      <c r="I18" s="16">
        <f t="shared" si="1"/>
        <v>0</v>
      </c>
      <c r="J18" s="17"/>
      <c r="K18" s="17"/>
      <c r="L18" s="17"/>
      <c r="M18" s="17"/>
      <c r="N18" s="17"/>
      <c r="O18" s="18">
        <f t="shared" si="0"/>
        <v>0</v>
      </c>
      <c r="P18" s="17"/>
      <c r="Q18" s="17">
        <f t="shared" si="2"/>
        <v>0</v>
      </c>
      <c r="R18" s="18"/>
      <c r="S18" s="18">
        <f t="shared" si="3"/>
        <v>0</v>
      </c>
    </row>
    <row r="19" spans="1:20" ht="15" x14ac:dyDescent="0.25">
      <c r="A19" s="66" t="s">
        <v>109</v>
      </c>
      <c r="B19" s="66"/>
      <c r="C19" s="66"/>
      <c r="D19" s="15"/>
      <c r="E19" s="15">
        <v>5</v>
      </c>
      <c r="F19" s="15"/>
      <c r="G19" s="15">
        <v>2</v>
      </c>
      <c r="H19" s="15"/>
      <c r="I19" s="16">
        <f t="shared" si="1"/>
        <v>7</v>
      </c>
      <c r="J19" s="17">
        <v>17500</v>
      </c>
      <c r="K19" s="17">
        <v>13500</v>
      </c>
      <c r="L19" s="17"/>
      <c r="M19" s="17">
        <v>2000</v>
      </c>
      <c r="N19" s="17">
        <v>10500</v>
      </c>
      <c r="O19" s="18">
        <f t="shared" si="0"/>
        <v>5125</v>
      </c>
      <c r="P19" s="17"/>
      <c r="Q19" s="17">
        <f t="shared" si="2"/>
        <v>38125</v>
      </c>
      <c r="R19" s="18">
        <v>38125</v>
      </c>
      <c r="S19" s="18">
        <f t="shared" si="3"/>
        <v>0</v>
      </c>
    </row>
    <row r="20" spans="1:20" ht="15" x14ac:dyDescent="0.25">
      <c r="A20" s="66" t="s">
        <v>110</v>
      </c>
      <c r="B20" s="66"/>
      <c r="C20" s="66"/>
      <c r="D20" s="15"/>
      <c r="E20" s="15"/>
      <c r="F20" s="15"/>
      <c r="G20" s="15"/>
      <c r="H20" s="15"/>
      <c r="I20" s="16">
        <f t="shared" si="1"/>
        <v>0</v>
      </c>
      <c r="J20" s="17"/>
      <c r="K20" s="17"/>
      <c r="L20" s="17"/>
      <c r="M20" s="17"/>
      <c r="N20" s="17"/>
      <c r="O20" s="18">
        <f t="shared" si="0"/>
        <v>0</v>
      </c>
      <c r="P20" s="17"/>
      <c r="Q20" s="17">
        <f t="shared" si="2"/>
        <v>0</v>
      </c>
      <c r="R20" s="18"/>
      <c r="S20" s="18">
        <f t="shared" si="3"/>
        <v>0</v>
      </c>
    </row>
    <row r="21" spans="1:20" ht="15" x14ac:dyDescent="0.25">
      <c r="A21" s="66" t="s">
        <v>111</v>
      </c>
      <c r="B21" s="66"/>
      <c r="C21" s="66"/>
      <c r="D21" s="15"/>
      <c r="E21" s="15">
        <v>1</v>
      </c>
      <c r="F21" s="15">
        <v>2</v>
      </c>
      <c r="G21" s="15"/>
      <c r="H21" s="15"/>
      <c r="I21" s="16">
        <f t="shared" si="1"/>
        <v>3</v>
      </c>
      <c r="J21" s="17">
        <v>7500</v>
      </c>
      <c r="K21" s="17">
        <v>15600</v>
      </c>
      <c r="L21" s="17"/>
      <c r="M21" s="17">
        <v>1000</v>
      </c>
      <c r="N21" s="17">
        <v>19000</v>
      </c>
      <c r="O21" s="18">
        <f t="shared" si="0"/>
        <v>1025</v>
      </c>
      <c r="P21" s="17"/>
      <c r="Q21" s="17">
        <f t="shared" si="2"/>
        <v>25125</v>
      </c>
      <c r="R21" s="18">
        <v>25125</v>
      </c>
      <c r="S21" s="18">
        <f t="shared" si="3"/>
        <v>0</v>
      </c>
    </row>
    <row r="22" spans="1:20" ht="15" x14ac:dyDescent="0.25">
      <c r="A22" s="66" t="s">
        <v>112</v>
      </c>
      <c r="B22" s="66"/>
      <c r="C22" s="66"/>
      <c r="D22" s="15"/>
      <c r="E22" s="15"/>
      <c r="F22" s="15"/>
      <c r="G22" s="15"/>
      <c r="H22" s="15">
        <v>7</v>
      </c>
      <c r="I22" s="16">
        <f t="shared" si="1"/>
        <v>7</v>
      </c>
      <c r="J22" s="17">
        <v>17500</v>
      </c>
      <c r="K22" s="17">
        <v>3000</v>
      </c>
      <c r="L22" s="17">
        <v>4000</v>
      </c>
      <c r="M22" s="17">
        <v>5000</v>
      </c>
      <c r="N22" s="17">
        <v>20000</v>
      </c>
      <c r="O22" s="18">
        <f t="shared" si="0"/>
        <v>125</v>
      </c>
      <c r="P22" s="17"/>
      <c r="Q22" s="17">
        <f t="shared" si="2"/>
        <v>29625</v>
      </c>
      <c r="R22" s="18">
        <v>29625</v>
      </c>
      <c r="S22" s="18">
        <f t="shared" si="3"/>
        <v>0</v>
      </c>
    </row>
    <row r="23" spans="1:20" ht="15" hidden="1" x14ac:dyDescent="0.25">
      <c r="A23" s="66" t="s">
        <v>42</v>
      </c>
      <c r="B23" s="66"/>
      <c r="C23" s="66"/>
      <c r="D23" s="15"/>
      <c r="E23" s="15"/>
      <c r="F23" s="15"/>
      <c r="G23" s="15"/>
      <c r="H23" s="15"/>
      <c r="I23" s="16">
        <f t="shared" si="1"/>
        <v>0</v>
      </c>
      <c r="J23" s="17"/>
      <c r="K23" s="17"/>
      <c r="L23" s="17"/>
      <c r="M23" s="17"/>
      <c r="N23" s="17"/>
      <c r="O23" s="18">
        <f t="shared" si="0"/>
        <v>0</v>
      </c>
      <c r="P23" s="17"/>
      <c r="Q23" s="17">
        <f t="shared" si="2"/>
        <v>0</v>
      </c>
      <c r="R23" s="18"/>
      <c r="S23" s="18">
        <f t="shared" si="3"/>
        <v>0</v>
      </c>
    </row>
    <row r="24" spans="1:20" ht="15" x14ac:dyDescent="0.25">
      <c r="A24" s="71" t="s">
        <v>18</v>
      </c>
      <c r="B24" s="71"/>
      <c r="C24" s="71"/>
      <c r="D24" s="15">
        <f>SUM(D14:D23)</f>
        <v>2</v>
      </c>
      <c r="E24" s="15">
        <f t="shared" ref="E24:I24" si="4">SUM(E14:E23)</f>
        <v>18</v>
      </c>
      <c r="F24" s="15">
        <f t="shared" si="4"/>
        <v>9</v>
      </c>
      <c r="G24" s="15">
        <f t="shared" si="4"/>
        <v>2</v>
      </c>
      <c r="H24" s="15">
        <f t="shared" si="4"/>
        <v>15</v>
      </c>
      <c r="I24" s="19">
        <f t="shared" si="4"/>
        <v>46</v>
      </c>
      <c r="J24" s="20">
        <f>SUM(J14:J23)</f>
        <v>115000</v>
      </c>
      <c r="K24" s="20">
        <f t="shared" ref="K24:S24" si="5">SUM(K14:K23)</f>
        <v>51600</v>
      </c>
      <c r="L24" s="20">
        <f t="shared" si="5"/>
        <v>10000</v>
      </c>
      <c r="M24" s="20">
        <f t="shared" si="5"/>
        <v>16500</v>
      </c>
      <c r="N24" s="20">
        <f t="shared" si="5"/>
        <v>80000</v>
      </c>
      <c r="O24" s="20">
        <f t="shared" si="5"/>
        <v>21650</v>
      </c>
      <c r="P24" s="20">
        <f t="shared" si="5"/>
        <v>0</v>
      </c>
      <c r="Q24" s="20">
        <f t="shared" si="5"/>
        <v>214750</v>
      </c>
      <c r="R24" s="21">
        <f t="shared" si="5"/>
        <v>214750</v>
      </c>
      <c r="S24" s="22">
        <f t="shared" si="5"/>
        <v>0</v>
      </c>
      <c r="T24" s="23"/>
    </row>
    <row r="25" spans="1:20" ht="15" x14ac:dyDescent="0.25">
      <c r="A25" s="24"/>
      <c r="B25" s="24"/>
      <c r="C25" s="24"/>
      <c r="D25" s="25"/>
      <c r="E25" s="25"/>
      <c r="F25" s="25"/>
      <c r="G25" s="25"/>
      <c r="H25" s="25"/>
      <c r="I25" s="25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ht="15" x14ac:dyDescent="0.25">
      <c r="A26" s="24"/>
      <c r="B26" s="24"/>
      <c r="C26" s="24"/>
      <c r="D26" s="26" t="s">
        <v>29</v>
      </c>
      <c r="E26" s="27"/>
      <c r="F26" s="28"/>
      <c r="G26" s="28"/>
      <c r="H26" s="28"/>
      <c r="I26" s="29"/>
      <c r="J26" s="20">
        <f>IF(I24=0,0,(J24/I24))</f>
        <v>2500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ht="15" x14ac:dyDescent="0.25">
      <c r="A27" s="30"/>
      <c r="S27" s="31"/>
    </row>
    <row r="28" spans="1:20" ht="15" x14ac:dyDescent="0.25">
      <c r="A28" s="69" t="s">
        <v>30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</row>
    <row r="29" spans="1:20" ht="15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0" ht="41.25" customHeight="1" x14ac:dyDescent="0.25">
      <c r="A30" s="32" t="s">
        <v>31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0" ht="41.25" customHeight="1" x14ac:dyDescent="0.25">
      <c r="A31" s="62" t="str">
        <f>CONCATENATE("participant"," ",J6)</f>
        <v>participant ETF</v>
      </c>
      <c r="B31" s="63"/>
      <c r="C31" s="33" t="s">
        <v>32</v>
      </c>
      <c r="D31" s="66" t="s">
        <v>33</v>
      </c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</row>
    <row r="32" spans="1:20" ht="36" customHeight="1" x14ac:dyDescent="0.25">
      <c r="A32" s="56" t="s">
        <v>34</v>
      </c>
      <c r="B32" s="56"/>
      <c r="C32" s="55">
        <v>12600</v>
      </c>
      <c r="D32" s="68" t="s">
        <v>58</v>
      </c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S32" s="31"/>
    </row>
    <row r="33" spans="1:19" ht="29.25" customHeight="1" x14ac:dyDescent="0.3">
      <c r="A33" s="56" t="s">
        <v>35</v>
      </c>
      <c r="B33" s="56"/>
      <c r="C33" s="54">
        <v>24000</v>
      </c>
      <c r="D33" s="61" t="s">
        <v>59</v>
      </c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S33" s="31"/>
    </row>
    <row r="34" spans="1:19" ht="31.5" customHeight="1" x14ac:dyDescent="0.3">
      <c r="A34" s="56" t="s">
        <v>36</v>
      </c>
      <c r="B34" s="56"/>
      <c r="C34" s="34">
        <v>15000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S34" s="31"/>
    </row>
    <row r="35" spans="1:19" s="35" customFormat="1" x14ac:dyDescent="0.3"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1:19" x14ac:dyDescent="0.3"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spans="1:19" x14ac:dyDescent="0.3">
      <c r="A37" s="62" t="str">
        <f>CONCATENATE("participant"," ",C9)</f>
        <v xml:space="preserve">participant </v>
      </c>
      <c r="B37" s="63"/>
      <c r="C37" s="33" t="s">
        <v>32</v>
      </c>
      <c r="D37" s="64" t="s">
        <v>33</v>
      </c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</row>
    <row r="38" spans="1:19" ht="27.75" customHeight="1" x14ac:dyDescent="0.3">
      <c r="A38" s="56" t="s">
        <v>37</v>
      </c>
      <c r="B38" s="56"/>
      <c r="C38" s="34">
        <v>10000</v>
      </c>
      <c r="D38" s="60" t="s">
        <v>60</v>
      </c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S38" s="31"/>
    </row>
    <row r="39" spans="1:19" ht="25.5" customHeight="1" x14ac:dyDescent="0.3">
      <c r="A39" s="56" t="s">
        <v>38</v>
      </c>
      <c r="B39" s="56"/>
      <c r="C39" s="34"/>
      <c r="D39" s="57" t="s">
        <v>39</v>
      </c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9"/>
      <c r="S39" s="31"/>
    </row>
    <row r="40" spans="1:19" ht="26.25" customHeight="1" x14ac:dyDescent="0.3">
      <c r="A40" s="56" t="s">
        <v>40</v>
      </c>
      <c r="B40" s="56"/>
      <c r="C40" s="34"/>
      <c r="D40" s="60" t="s">
        <v>41</v>
      </c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S40" s="31"/>
    </row>
  </sheetData>
  <protectedRanges>
    <protectedRange sqref="J14:N23 C32:P40 D14:H23 P14:P23 R14:S23 O6" name="Range1"/>
  </protectedRanges>
  <mergeCells count="41"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  <mergeCell ref="A28:P28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1:B31"/>
    <mergeCell ref="D31:P31"/>
    <mergeCell ref="A32:B32"/>
    <mergeCell ref="D32:P32"/>
    <mergeCell ref="A33:B33"/>
    <mergeCell ref="D33:P33"/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</mergeCells>
  <conditionalFormatting sqref="O4">
    <cfRule type="expression" dxfId="1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0"/>
  <sheetViews>
    <sheetView topLeftCell="A13" workbookViewId="0">
      <selection activeCell="O6" sqref="O6"/>
    </sheetView>
  </sheetViews>
  <sheetFormatPr defaultColWidth="11.44140625" defaultRowHeight="14.4" x14ac:dyDescent="0.3"/>
  <cols>
    <col min="2" max="2" width="24.88671875" customWidth="1"/>
    <col min="3" max="3" width="27.6640625" customWidth="1"/>
    <col min="4" max="4" width="6" customWidth="1"/>
    <col min="5" max="5" width="5.5546875" customWidth="1"/>
    <col min="6" max="6" width="5.33203125" customWidth="1"/>
    <col min="7" max="7" width="5.109375" customWidth="1"/>
    <col min="8" max="8" width="5.33203125" customWidth="1"/>
    <col min="9" max="9" width="7" customWidth="1"/>
    <col min="10" max="10" width="27.5546875" customWidth="1"/>
    <col min="11" max="13" width="14.109375" customWidth="1"/>
    <col min="14" max="14" width="15.109375" customWidth="1"/>
    <col min="15" max="19" width="14.109375" customWidth="1"/>
  </cols>
  <sheetData>
    <row r="1" spans="1:19" ht="26.25" x14ac:dyDescent="0.25">
      <c r="A1" s="1" t="s">
        <v>0</v>
      </c>
    </row>
    <row r="3" spans="1:19" ht="15" x14ac:dyDescent="0.25">
      <c r="E3" s="73"/>
      <c r="F3" s="73"/>
      <c r="G3" s="73"/>
      <c r="H3" s="73"/>
      <c r="I3" s="73"/>
    </row>
    <row r="4" spans="1:19" ht="15" x14ac:dyDescent="0.25">
      <c r="D4" s="2"/>
      <c r="E4" s="74" t="s">
        <v>1</v>
      </c>
      <c r="F4" s="75"/>
      <c r="G4" s="75"/>
      <c r="H4" s="75"/>
      <c r="I4" s="75"/>
      <c r="J4" s="52" t="s">
        <v>119</v>
      </c>
      <c r="L4" s="75" t="s">
        <v>2</v>
      </c>
      <c r="M4" s="75"/>
      <c r="N4" s="75"/>
      <c r="O4" s="4">
        <v>0.25</v>
      </c>
    </row>
    <row r="5" spans="1:19" ht="15" x14ac:dyDescent="0.25">
      <c r="D5" s="2"/>
      <c r="E5" s="74" t="s">
        <v>3</v>
      </c>
      <c r="F5" s="75"/>
      <c r="G5" s="75"/>
      <c r="H5" s="75"/>
      <c r="I5" s="75"/>
      <c r="J5" s="52" t="s">
        <v>73</v>
      </c>
      <c r="L5" s="75" t="s">
        <v>4</v>
      </c>
      <c r="M5" s="75"/>
      <c r="N5" s="75"/>
      <c r="O5" s="4">
        <v>1</v>
      </c>
    </row>
    <row r="6" spans="1:19" ht="15" x14ac:dyDescent="0.25">
      <c r="D6" s="2"/>
      <c r="E6" s="74" t="s">
        <v>5</v>
      </c>
      <c r="F6" s="75"/>
      <c r="G6" s="75"/>
      <c r="H6" s="75"/>
      <c r="I6" s="75"/>
      <c r="J6" s="52"/>
      <c r="L6" s="75" t="s">
        <v>6</v>
      </c>
      <c r="M6" s="75"/>
      <c r="N6" s="75"/>
      <c r="O6" s="5">
        <v>1</v>
      </c>
      <c r="P6" s="6" t="s">
        <v>7</v>
      </c>
      <c r="Q6" s="6"/>
    </row>
    <row r="7" spans="1:19" ht="15" x14ac:dyDescent="0.25">
      <c r="E7" s="75" t="s">
        <v>8</v>
      </c>
      <c r="F7" s="75"/>
      <c r="G7" s="75"/>
      <c r="H7" s="75"/>
      <c r="I7" s="75"/>
      <c r="J7" s="52"/>
      <c r="L7" s="75" t="s">
        <v>9</v>
      </c>
      <c r="M7" s="75"/>
      <c r="N7" s="75"/>
      <c r="O7" s="4">
        <v>1</v>
      </c>
    </row>
    <row r="8" spans="1:19" ht="15" x14ac:dyDescent="0.25">
      <c r="J8" s="2"/>
      <c r="O8" s="7"/>
    </row>
    <row r="9" spans="1:19" ht="15.75" thickBot="1" x14ac:dyDescent="0.3"/>
    <row r="10" spans="1:19" ht="16.5" thickBot="1" x14ac:dyDescent="0.3">
      <c r="A10" s="76" t="s">
        <v>10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8"/>
    </row>
    <row r="12" spans="1:19" ht="15.75" x14ac:dyDescent="0.25">
      <c r="D12" s="78" t="s">
        <v>11</v>
      </c>
      <c r="E12" s="78"/>
      <c r="F12" s="78"/>
      <c r="G12" s="78"/>
      <c r="H12" s="78"/>
      <c r="I12" s="78"/>
      <c r="J12" s="79" t="s">
        <v>12</v>
      </c>
      <c r="K12" s="79"/>
      <c r="L12" s="79"/>
      <c r="M12" s="79"/>
      <c r="N12" s="79"/>
      <c r="O12" s="79"/>
      <c r="P12" s="79"/>
      <c r="Q12" s="79"/>
      <c r="R12" s="79"/>
      <c r="S12" s="9"/>
    </row>
    <row r="13" spans="1:19" s="14" customFormat="1" ht="90" customHeight="1" x14ac:dyDescent="0.2">
      <c r="A13" s="72" t="s">
        <v>52</v>
      </c>
      <c r="B13" s="72"/>
      <c r="C13" s="72"/>
      <c r="D13" s="47" t="s">
        <v>61</v>
      </c>
      <c r="E13" s="10" t="s">
        <v>62</v>
      </c>
      <c r="F13" s="10" t="s">
        <v>15</v>
      </c>
      <c r="G13" s="10" t="s">
        <v>16</v>
      </c>
      <c r="H13" s="10" t="s">
        <v>17</v>
      </c>
      <c r="I13" s="11" t="s">
        <v>18</v>
      </c>
      <c r="J13" s="49" t="s">
        <v>19</v>
      </c>
      <c r="K13" s="49" t="s">
        <v>20</v>
      </c>
      <c r="L13" s="49" t="s">
        <v>21</v>
      </c>
      <c r="M13" s="49" t="s">
        <v>22</v>
      </c>
      <c r="N13" s="49" t="s">
        <v>23</v>
      </c>
      <c r="O13" s="49" t="s">
        <v>24</v>
      </c>
      <c r="P13" s="49" t="s">
        <v>25</v>
      </c>
      <c r="Q13" s="49" t="s">
        <v>26</v>
      </c>
      <c r="R13" s="13" t="s">
        <v>27</v>
      </c>
      <c r="S13" s="49" t="s">
        <v>28</v>
      </c>
    </row>
    <row r="14" spans="1:19" x14ac:dyDescent="0.3">
      <c r="A14" s="70" t="s">
        <v>113</v>
      </c>
      <c r="B14" s="70"/>
      <c r="C14" s="70"/>
      <c r="D14" s="15"/>
      <c r="E14" s="15"/>
      <c r="F14" s="15"/>
      <c r="G14" s="15"/>
      <c r="H14" s="15">
        <v>2</v>
      </c>
      <c r="I14" s="16">
        <f>+SUM(D14:H14)</f>
        <v>2</v>
      </c>
      <c r="J14" s="17">
        <v>11000</v>
      </c>
      <c r="K14" s="17">
        <v>8000</v>
      </c>
      <c r="L14" s="17"/>
      <c r="M14" s="17">
        <v>2500</v>
      </c>
      <c r="N14" s="17">
        <v>10000</v>
      </c>
      <c r="O14" s="18">
        <f t="shared" ref="O14:O23" si="0">+$O$4*(J14+K14-N14)</f>
        <v>2250</v>
      </c>
      <c r="P14" s="17"/>
      <c r="Q14" s="17">
        <f>+J14+K14+L14+M14+O14+P14</f>
        <v>23750</v>
      </c>
      <c r="R14" s="18">
        <v>23750</v>
      </c>
      <c r="S14" s="18">
        <f>+Q14-R14</f>
        <v>0</v>
      </c>
    </row>
    <row r="15" spans="1:19" ht="15" x14ac:dyDescent="0.25">
      <c r="A15" s="66" t="s">
        <v>105</v>
      </c>
      <c r="B15" s="66"/>
      <c r="C15" s="66"/>
      <c r="D15" s="15">
        <v>4</v>
      </c>
      <c r="E15" s="15"/>
      <c r="F15" s="15"/>
      <c r="G15" s="15"/>
      <c r="H15" s="15"/>
      <c r="I15" s="16">
        <f t="shared" ref="I15:I23" si="1">+SUM(D15:H15)</f>
        <v>4</v>
      </c>
      <c r="J15" s="17">
        <v>22000</v>
      </c>
      <c r="K15" s="17">
        <v>8000</v>
      </c>
      <c r="L15" s="17"/>
      <c r="M15" s="17"/>
      <c r="N15" s="17"/>
      <c r="O15" s="18">
        <f t="shared" si="0"/>
        <v>7500</v>
      </c>
      <c r="P15" s="17"/>
      <c r="Q15" s="17">
        <f t="shared" ref="Q15:Q23" si="2">+J15+K15+L15+M15+O15+P15</f>
        <v>37500</v>
      </c>
      <c r="R15" s="18">
        <v>37500</v>
      </c>
      <c r="S15" s="18">
        <f t="shared" ref="S15:S23" si="3">+Q15-R15</f>
        <v>0</v>
      </c>
    </row>
    <row r="16" spans="1:19" ht="15" x14ac:dyDescent="0.25">
      <c r="A16" s="66" t="s">
        <v>106</v>
      </c>
      <c r="B16" s="66"/>
      <c r="C16" s="66"/>
      <c r="D16" s="15">
        <v>1</v>
      </c>
      <c r="E16" s="15"/>
      <c r="F16" s="15"/>
      <c r="G16" s="15"/>
      <c r="H16" s="15"/>
      <c r="I16" s="16">
        <f t="shared" si="1"/>
        <v>1</v>
      </c>
      <c r="J16" s="17">
        <v>5500</v>
      </c>
      <c r="K16" s="17"/>
      <c r="L16" s="17"/>
      <c r="M16" s="17"/>
      <c r="N16" s="17"/>
      <c r="O16" s="18">
        <f t="shared" si="0"/>
        <v>1375</v>
      </c>
      <c r="P16" s="17"/>
      <c r="Q16" s="17">
        <f t="shared" si="2"/>
        <v>6875</v>
      </c>
      <c r="R16" s="18">
        <v>6875</v>
      </c>
      <c r="S16" s="18">
        <f t="shared" si="3"/>
        <v>0</v>
      </c>
    </row>
    <row r="17" spans="1:20" ht="15" x14ac:dyDescent="0.25">
      <c r="A17" s="66" t="s">
        <v>107</v>
      </c>
      <c r="B17" s="66"/>
      <c r="C17" s="66"/>
      <c r="D17" s="15"/>
      <c r="E17" s="15">
        <v>7</v>
      </c>
      <c r="F17" s="15">
        <v>3</v>
      </c>
      <c r="G17" s="15"/>
      <c r="H17" s="15"/>
      <c r="I17" s="16">
        <f t="shared" si="1"/>
        <v>10</v>
      </c>
      <c r="J17" s="17">
        <v>55000</v>
      </c>
      <c r="K17" s="17">
        <v>11000</v>
      </c>
      <c r="L17" s="17">
        <v>6000</v>
      </c>
      <c r="M17" s="17">
        <v>3000</v>
      </c>
      <c r="N17" s="17">
        <v>20500</v>
      </c>
      <c r="O17" s="18">
        <f t="shared" si="0"/>
        <v>11375</v>
      </c>
      <c r="P17" s="17"/>
      <c r="Q17" s="17">
        <f t="shared" si="2"/>
        <v>86375</v>
      </c>
      <c r="R17" s="18">
        <v>86375</v>
      </c>
      <c r="S17" s="18">
        <f t="shared" si="3"/>
        <v>0</v>
      </c>
    </row>
    <row r="18" spans="1:20" ht="15" x14ac:dyDescent="0.25">
      <c r="A18" s="66" t="s">
        <v>108</v>
      </c>
      <c r="B18" s="66"/>
      <c r="C18" s="66"/>
      <c r="D18" s="15"/>
      <c r="E18" s="15"/>
      <c r="F18" s="15"/>
      <c r="G18" s="15"/>
      <c r="H18" s="15"/>
      <c r="I18" s="16">
        <f t="shared" si="1"/>
        <v>0</v>
      </c>
      <c r="J18" s="17"/>
      <c r="K18" s="17"/>
      <c r="L18" s="17"/>
      <c r="M18" s="17"/>
      <c r="N18" s="17"/>
      <c r="O18" s="18">
        <f t="shared" si="0"/>
        <v>0</v>
      </c>
      <c r="P18" s="17"/>
      <c r="Q18" s="17">
        <f t="shared" si="2"/>
        <v>0</v>
      </c>
      <c r="R18" s="18">
        <v>0</v>
      </c>
      <c r="S18" s="18">
        <f t="shared" si="3"/>
        <v>0</v>
      </c>
    </row>
    <row r="19" spans="1:20" ht="15" x14ac:dyDescent="0.25">
      <c r="A19" s="66" t="s">
        <v>109</v>
      </c>
      <c r="B19" s="66"/>
      <c r="C19" s="66"/>
      <c r="D19" s="15"/>
      <c r="E19" s="15">
        <v>5</v>
      </c>
      <c r="F19" s="15"/>
      <c r="G19" s="15">
        <v>3</v>
      </c>
      <c r="H19" s="15"/>
      <c r="I19" s="16">
        <f t="shared" si="1"/>
        <v>8</v>
      </c>
      <c r="J19" s="17">
        <v>44000</v>
      </c>
      <c r="K19" s="17">
        <v>14000</v>
      </c>
      <c r="L19" s="17"/>
      <c r="M19" s="17">
        <v>1000</v>
      </c>
      <c r="N19" s="17">
        <v>15500</v>
      </c>
      <c r="O19" s="18">
        <f t="shared" si="0"/>
        <v>10625</v>
      </c>
      <c r="P19" s="17"/>
      <c r="Q19" s="17">
        <f t="shared" si="2"/>
        <v>69625</v>
      </c>
      <c r="R19" s="18">
        <v>69625</v>
      </c>
      <c r="S19" s="18">
        <f t="shared" si="3"/>
        <v>0</v>
      </c>
    </row>
    <row r="20" spans="1:20" ht="15" x14ac:dyDescent="0.25">
      <c r="A20" s="66" t="s">
        <v>110</v>
      </c>
      <c r="B20" s="66"/>
      <c r="C20" s="66"/>
      <c r="D20" s="15"/>
      <c r="E20" s="15"/>
      <c r="F20" s="15"/>
      <c r="G20" s="15"/>
      <c r="H20" s="15"/>
      <c r="I20" s="16">
        <f t="shared" si="1"/>
        <v>0</v>
      </c>
      <c r="J20" s="17"/>
      <c r="K20" s="17"/>
      <c r="L20" s="17"/>
      <c r="M20" s="17"/>
      <c r="N20" s="17"/>
      <c r="O20" s="18">
        <f t="shared" si="0"/>
        <v>0</v>
      </c>
      <c r="P20" s="17"/>
      <c r="Q20" s="17">
        <f t="shared" si="2"/>
        <v>0</v>
      </c>
      <c r="R20" s="18">
        <v>0</v>
      </c>
      <c r="S20" s="18">
        <f t="shared" si="3"/>
        <v>0</v>
      </c>
    </row>
    <row r="21" spans="1:20" ht="15" x14ac:dyDescent="0.25">
      <c r="A21" s="66" t="s">
        <v>111</v>
      </c>
      <c r="B21" s="66"/>
      <c r="C21" s="66"/>
      <c r="D21" s="15"/>
      <c r="E21" s="15">
        <v>1</v>
      </c>
      <c r="F21" s="15">
        <v>3</v>
      </c>
      <c r="G21" s="15"/>
      <c r="H21" s="15"/>
      <c r="I21" s="16">
        <f t="shared" si="1"/>
        <v>4</v>
      </c>
      <c r="J21" s="17">
        <v>22000</v>
      </c>
      <c r="K21" s="17">
        <v>22400</v>
      </c>
      <c r="L21" s="17"/>
      <c r="M21" s="17"/>
      <c r="N21" s="17">
        <v>10000</v>
      </c>
      <c r="O21" s="18">
        <f t="shared" si="0"/>
        <v>8600</v>
      </c>
      <c r="P21" s="17"/>
      <c r="Q21" s="17">
        <f t="shared" si="2"/>
        <v>53000</v>
      </c>
      <c r="R21" s="18">
        <v>53000</v>
      </c>
      <c r="S21" s="18">
        <f t="shared" si="3"/>
        <v>0</v>
      </c>
    </row>
    <row r="22" spans="1:20" ht="15" x14ac:dyDescent="0.25">
      <c r="A22" s="66" t="s">
        <v>112</v>
      </c>
      <c r="B22" s="66"/>
      <c r="C22" s="66"/>
      <c r="D22" s="15"/>
      <c r="E22" s="15"/>
      <c r="F22" s="15"/>
      <c r="G22" s="15"/>
      <c r="H22" s="15">
        <v>1</v>
      </c>
      <c r="I22" s="16">
        <f t="shared" si="1"/>
        <v>1</v>
      </c>
      <c r="J22" s="17">
        <v>5500</v>
      </c>
      <c r="K22" s="17">
        <v>4700</v>
      </c>
      <c r="L22" s="17"/>
      <c r="M22" s="17">
        <v>1000</v>
      </c>
      <c r="N22" s="17">
        <v>10000</v>
      </c>
      <c r="O22" s="18">
        <f t="shared" si="0"/>
        <v>50</v>
      </c>
      <c r="P22" s="17"/>
      <c r="Q22" s="17">
        <f t="shared" si="2"/>
        <v>11250</v>
      </c>
      <c r="R22" s="18">
        <v>11250</v>
      </c>
      <c r="S22" s="18">
        <f t="shared" si="3"/>
        <v>0</v>
      </c>
    </row>
    <row r="23" spans="1:20" ht="15" hidden="1" x14ac:dyDescent="0.25">
      <c r="A23" s="66" t="s">
        <v>42</v>
      </c>
      <c r="B23" s="66"/>
      <c r="C23" s="66"/>
      <c r="D23" s="15"/>
      <c r="E23" s="15"/>
      <c r="F23" s="15"/>
      <c r="G23" s="15"/>
      <c r="H23" s="15"/>
      <c r="I23" s="16">
        <f t="shared" si="1"/>
        <v>0</v>
      </c>
      <c r="J23" s="17"/>
      <c r="K23" s="17"/>
      <c r="L23" s="17"/>
      <c r="M23" s="17"/>
      <c r="N23" s="17"/>
      <c r="O23" s="18">
        <f t="shared" si="0"/>
        <v>0</v>
      </c>
      <c r="P23" s="17"/>
      <c r="Q23" s="17">
        <f t="shared" si="2"/>
        <v>0</v>
      </c>
      <c r="R23" s="18"/>
      <c r="S23" s="18">
        <f t="shared" si="3"/>
        <v>0</v>
      </c>
    </row>
    <row r="24" spans="1:20" ht="15" x14ac:dyDescent="0.25">
      <c r="A24" s="71" t="s">
        <v>18</v>
      </c>
      <c r="B24" s="71"/>
      <c r="C24" s="71"/>
      <c r="D24" s="15">
        <f>SUM(D14:D23)</f>
        <v>5</v>
      </c>
      <c r="E24" s="15">
        <f t="shared" ref="E24:I24" si="4">SUM(E14:E23)</f>
        <v>13</v>
      </c>
      <c r="F24" s="15">
        <f t="shared" si="4"/>
        <v>6</v>
      </c>
      <c r="G24" s="15">
        <f t="shared" si="4"/>
        <v>3</v>
      </c>
      <c r="H24" s="15">
        <f t="shared" si="4"/>
        <v>3</v>
      </c>
      <c r="I24" s="19">
        <f t="shared" si="4"/>
        <v>30</v>
      </c>
      <c r="J24" s="20">
        <f>SUM(J14:J23)</f>
        <v>165000</v>
      </c>
      <c r="K24" s="20">
        <f>SUM(K14:K23)</f>
        <v>68100</v>
      </c>
      <c r="L24" s="20">
        <f t="shared" ref="L24:S24" si="5">SUM(L14:L23)</f>
        <v>6000</v>
      </c>
      <c r="M24" s="20">
        <f t="shared" si="5"/>
        <v>7500</v>
      </c>
      <c r="N24" s="20">
        <f t="shared" si="5"/>
        <v>66000</v>
      </c>
      <c r="O24" s="20">
        <f t="shared" si="5"/>
        <v>41775</v>
      </c>
      <c r="P24" s="20">
        <f t="shared" si="5"/>
        <v>0</v>
      </c>
      <c r="Q24" s="20">
        <f t="shared" si="5"/>
        <v>288375</v>
      </c>
      <c r="R24" s="21">
        <f t="shared" si="5"/>
        <v>288375</v>
      </c>
      <c r="S24" s="22">
        <f t="shared" si="5"/>
        <v>0</v>
      </c>
      <c r="T24" s="23"/>
    </row>
    <row r="25" spans="1:20" ht="15" x14ac:dyDescent="0.25">
      <c r="A25" s="24"/>
      <c r="B25" s="24"/>
      <c r="C25" s="24"/>
      <c r="D25" s="25"/>
      <c r="E25" s="25"/>
      <c r="F25" s="25"/>
      <c r="G25" s="25"/>
      <c r="H25" s="25"/>
      <c r="I25" s="25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ht="15" x14ac:dyDescent="0.25">
      <c r="A26" s="24"/>
      <c r="B26" s="24"/>
      <c r="C26" s="24"/>
      <c r="D26" s="26" t="s">
        <v>29</v>
      </c>
      <c r="E26" s="27"/>
      <c r="F26" s="28"/>
      <c r="G26" s="28"/>
      <c r="H26" s="28"/>
      <c r="I26" s="29"/>
      <c r="J26" s="20">
        <f>IF(I24=0,0,(J24/I24))</f>
        <v>5500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ht="15" x14ac:dyDescent="0.25">
      <c r="A27" s="30"/>
      <c r="S27" s="31"/>
    </row>
    <row r="28" spans="1:20" ht="15" x14ac:dyDescent="0.25">
      <c r="A28" s="69" t="s">
        <v>30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</row>
    <row r="29" spans="1:20" ht="15" x14ac:dyDescent="0.2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</row>
    <row r="30" spans="1:20" ht="41.25" customHeight="1" x14ac:dyDescent="0.25">
      <c r="A30" s="51" t="s">
        <v>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</row>
    <row r="31" spans="1:20" ht="41.25" customHeight="1" x14ac:dyDescent="0.3">
      <c r="A31" s="62" t="str">
        <f>CONCATENATE("participant"," ",J6)</f>
        <v xml:space="preserve">participant </v>
      </c>
      <c r="B31" s="63"/>
      <c r="C31" s="50" t="s">
        <v>32</v>
      </c>
      <c r="D31" s="66" t="s">
        <v>33</v>
      </c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</row>
    <row r="32" spans="1:20" ht="36" customHeight="1" x14ac:dyDescent="0.3">
      <c r="A32" s="56" t="s">
        <v>34</v>
      </c>
      <c r="B32" s="56"/>
      <c r="C32" s="55">
        <v>31100</v>
      </c>
      <c r="D32" s="68" t="s">
        <v>58</v>
      </c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S32" s="31"/>
    </row>
    <row r="33" spans="1:19" ht="29.25" customHeight="1" x14ac:dyDescent="0.3">
      <c r="A33" s="56" t="s">
        <v>35</v>
      </c>
      <c r="B33" s="56"/>
      <c r="C33" s="54">
        <v>27000</v>
      </c>
      <c r="D33" s="61" t="s">
        <v>59</v>
      </c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S33" s="31"/>
    </row>
    <row r="34" spans="1:19" ht="31.5" customHeight="1" x14ac:dyDescent="0.3">
      <c r="A34" s="56" t="s">
        <v>36</v>
      </c>
      <c r="B34" s="56"/>
      <c r="C34" s="34">
        <v>10000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S34" s="31"/>
    </row>
    <row r="35" spans="1:19" s="35" customFormat="1" x14ac:dyDescent="0.3"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1:19" x14ac:dyDescent="0.3"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spans="1:19" x14ac:dyDescent="0.3">
      <c r="A37" s="62" t="str">
        <f>CONCATENATE("participant"," ",C9)</f>
        <v xml:space="preserve">participant </v>
      </c>
      <c r="B37" s="63"/>
      <c r="C37" s="50" t="s">
        <v>32</v>
      </c>
      <c r="D37" s="64" t="s">
        <v>33</v>
      </c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</row>
    <row r="38" spans="1:19" ht="27.75" customHeight="1" x14ac:dyDescent="0.3">
      <c r="A38" s="56" t="s">
        <v>37</v>
      </c>
      <c r="B38" s="56"/>
      <c r="C38" s="34">
        <v>6000</v>
      </c>
      <c r="D38" s="60" t="s">
        <v>60</v>
      </c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S38" s="31"/>
    </row>
    <row r="39" spans="1:19" ht="25.5" customHeight="1" x14ac:dyDescent="0.3">
      <c r="A39" s="56" t="s">
        <v>38</v>
      </c>
      <c r="B39" s="56"/>
      <c r="C39" s="34"/>
      <c r="D39" s="57" t="s">
        <v>39</v>
      </c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9"/>
      <c r="S39" s="31"/>
    </row>
    <row r="40" spans="1:19" ht="26.25" customHeight="1" x14ac:dyDescent="0.3">
      <c r="A40" s="56" t="s">
        <v>40</v>
      </c>
      <c r="B40" s="56"/>
      <c r="C40" s="34"/>
      <c r="D40" s="60" t="s">
        <v>41</v>
      </c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S40" s="31"/>
    </row>
  </sheetData>
  <protectedRanges>
    <protectedRange sqref="C32:P40 D14:H23 P14:P23 R14:S23 O6 J14:N23" name="Range1"/>
  </protectedRanges>
  <mergeCells count="41"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  <mergeCell ref="A28:P28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1:B31"/>
    <mergeCell ref="D31:P31"/>
    <mergeCell ref="A32:B32"/>
    <mergeCell ref="D32:P32"/>
    <mergeCell ref="A33:B33"/>
    <mergeCell ref="D33:P33"/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tabSelected="1" topLeftCell="A4" zoomScale="75" zoomScaleNormal="75" workbookViewId="0">
      <selection activeCell="N25" sqref="N25"/>
    </sheetView>
  </sheetViews>
  <sheetFormatPr defaultRowHeight="14.4" x14ac:dyDescent="0.3"/>
  <cols>
    <col min="4" max="4" width="43.5546875" customWidth="1"/>
    <col min="5" max="5" width="25.44140625" customWidth="1"/>
    <col min="6" max="6" width="30.6640625" customWidth="1"/>
    <col min="7" max="7" width="17.6640625" bestFit="1" customWidth="1"/>
  </cols>
  <sheetData>
    <row r="1" spans="2:16" ht="15.75" thickBot="1" x14ac:dyDescent="0.3"/>
    <row r="2" spans="2:16" ht="19.5" thickBot="1" x14ac:dyDescent="0.35">
      <c r="B2" s="80" t="s">
        <v>43</v>
      </c>
      <c r="C2" s="81"/>
      <c r="D2" s="42">
        <f>SUM(P5:P35)</f>
        <v>80200</v>
      </c>
    </row>
    <row r="4" spans="2:16" ht="162" x14ac:dyDescent="0.25">
      <c r="B4" s="40" t="s">
        <v>51</v>
      </c>
      <c r="C4" s="40" t="s">
        <v>44</v>
      </c>
      <c r="D4" s="40" t="s">
        <v>45</v>
      </c>
      <c r="E4" s="39" t="s">
        <v>46</v>
      </c>
      <c r="F4" s="43" t="s">
        <v>53</v>
      </c>
      <c r="G4" s="43" t="s">
        <v>54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4" t="s">
        <v>55</v>
      </c>
      <c r="N4" s="10" t="s">
        <v>56</v>
      </c>
      <c r="O4" s="10" t="s">
        <v>57</v>
      </c>
      <c r="P4" s="45" t="s">
        <v>50</v>
      </c>
    </row>
    <row r="5" spans="2:16" ht="15" x14ac:dyDescent="0.25">
      <c r="B5" s="38" t="s">
        <v>63</v>
      </c>
      <c r="C5" s="38" t="s">
        <v>65</v>
      </c>
      <c r="D5" s="46" t="s">
        <v>66</v>
      </c>
      <c r="E5" s="38" t="s">
        <v>67</v>
      </c>
      <c r="F5" s="38" t="s">
        <v>83</v>
      </c>
      <c r="G5" s="38" t="s">
        <v>64</v>
      </c>
      <c r="H5" s="38">
        <v>2</v>
      </c>
      <c r="I5" s="38"/>
      <c r="J5" s="38"/>
      <c r="K5" s="38"/>
      <c r="L5" s="38"/>
      <c r="M5" s="38">
        <v>10</v>
      </c>
      <c r="N5" s="38">
        <v>1600</v>
      </c>
      <c r="O5" s="38">
        <v>2000</v>
      </c>
      <c r="P5" s="38">
        <f>N5+O5</f>
        <v>3600</v>
      </c>
    </row>
    <row r="6" spans="2:16" ht="15" x14ac:dyDescent="0.25">
      <c r="B6" s="46" t="s">
        <v>63</v>
      </c>
      <c r="C6" s="38" t="s">
        <v>72</v>
      </c>
      <c r="D6" s="38" t="s">
        <v>73</v>
      </c>
      <c r="E6" s="38" t="s">
        <v>114</v>
      </c>
      <c r="F6" s="38" t="s">
        <v>115</v>
      </c>
      <c r="G6" s="46" t="s">
        <v>64</v>
      </c>
      <c r="H6" s="46"/>
      <c r="I6" s="38"/>
      <c r="J6" s="38"/>
      <c r="K6" s="38"/>
      <c r="L6" s="38">
        <v>2</v>
      </c>
      <c r="M6" s="46">
        <v>10</v>
      </c>
      <c r="N6" s="38">
        <v>4000</v>
      </c>
      <c r="O6" s="46">
        <v>2000</v>
      </c>
      <c r="P6" s="38">
        <f t="shared" ref="P6:P35" si="0">N6+O6</f>
        <v>6000</v>
      </c>
    </row>
    <row r="7" spans="2:16" ht="15" x14ac:dyDescent="0.25">
      <c r="B7" s="46" t="s">
        <v>63</v>
      </c>
      <c r="C7" s="38"/>
      <c r="D7" s="38" t="s">
        <v>74</v>
      </c>
      <c r="E7" s="38" t="s">
        <v>67</v>
      </c>
      <c r="F7" s="38" t="s">
        <v>75</v>
      </c>
      <c r="G7" s="46" t="s">
        <v>64</v>
      </c>
      <c r="H7" s="46">
        <v>2</v>
      </c>
      <c r="I7" s="38"/>
      <c r="J7" s="38"/>
      <c r="K7" s="38"/>
      <c r="L7" s="38"/>
      <c r="M7" s="46">
        <v>10</v>
      </c>
      <c r="N7" s="38">
        <v>1600</v>
      </c>
      <c r="O7" s="46">
        <v>2000</v>
      </c>
      <c r="P7" s="38">
        <f t="shared" si="0"/>
        <v>3600</v>
      </c>
    </row>
    <row r="8" spans="2:16" ht="15" x14ac:dyDescent="0.25">
      <c r="B8" s="46" t="s">
        <v>63</v>
      </c>
      <c r="C8" s="38"/>
      <c r="D8" s="38" t="s">
        <v>76</v>
      </c>
      <c r="E8" s="38" t="s">
        <v>77</v>
      </c>
      <c r="F8" s="38" t="s">
        <v>78</v>
      </c>
      <c r="G8" s="46" t="s">
        <v>64</v>
      </c>
      <c r="H8" s="46">
        <v>2</v>
      </c>
      <c r="I8" s="38"/>
      <c r="J8" s="38"/>
      <c r="K8" s="38"/>
      <c r="L8" s="38"/>
      <c r="M8" s="46">
        <v>10</v>
      </c>
      <c r="N8" s="38">
        <v>2000</v>
      </c>
      <c r="O8" s="46">
        <v>2000</v>
      </c>
      <c r="P8" s="38">
        <f t="shared" si="0"/>
        <v>4000</v>
      </c>
    </row>
    <row r="9" spans="2:16" ht="15" x14ac:dyDescent="0.25">
      <c r="B9" s="46" t="s">
        <v>63</v>
      </c>
      <c r="C9" s="38" t="s">
        <v>79</v>
      </c>
      <c r="D9" s="38" t="s">
        <v>80</v>
      </c>
      <c r="E9" s="38" t="s">
        <v>81</v>
      </c>
      <c r="F9" s="38" t="s">
        <v>82</v>
      </c>
      <c r="G9" s="46" t="s">
        <v>64</v>
      </c>
      <c r="H9" s="46">
        <v>2</v>
      </c>
      <c r="I9" s="38"/>
      <c r="J9" s="38"/>
      <c r="K9" s="38"/>
      <c r="L9" s="38"/>
      <c r="M9" s="46">
        <v>10</v>
      </c>
      <c r="N9" s="38">
        <v>2000</v>
      </c>
      <c r="O9" s="46">
        <v>2000</v>
      </c>
      <c r="P9" s="38">
        <f t="shared" si="0"/>
        <v>4000</v>
      </c>
    </row>
    <row r="10" spans="2:16" ht="15" x14ac:dyDescent="0.25">
      <c r="B10" s="38" t="s">
        <v>87</v>
      </c>
      <c r="C10" s="46" t="s">
        <v>88</v>
      </c>
      <c r="D10" s="46" t="s">
        <v>89</v>
      </c>
      <c r="E10" s="46" t="s">
        <v>99</v>
      </c>
      <c r="F10" s="46" t="s">
        <v>100</v>
      </c>
      <c r="G10" s="46" t="s">
        <v>101</v>
      </c>
      <c r="H10" s="46"/>
      <c r="I10" s="46"/>
      <c r="J10" s="46">
        <v>2</v>
      </c>
      <c r="K10" s="46"/>
      <c r="L10" s="46">
        <v>1</v>
      </c>
      <c r="M10" s="46">
        <v>30</v>
      </c>
      <c r="N10" s="46">
        <v>1800</v>
      </c>
      <c r="O10" s="46">
        <v>10800</v>
      </c>
      <c r="P10" s="38">
        <f t="shared" si="0"/>
        <v>12600</v>
      </c>
    </row>
    <row r="11" spans="2:16" ht="15" x14ac:dyDescent="0.25">
      <c r="B11" s="38" t="s">
        <v>87</v>
      </c>
      <c r="C11" s="46" t="s">
        <v>72</v>
      </c>
      <c r="D11" s="46" t="s">
        <v>73</v>
      </c>
      <c r="E11" s="53" t="s">
        <v>114</v>
      </c>
      <c r="F11" s="53" t="s">
        <v>115</v>
      </c>
      <c r="G11" s="46" t="s">
        <v>101</v>
      </c>
      <c r="H11" s="46"/>
      <c r="I11" s="46">
        <v>1</v>
      </c>
      <c r="J11" s="46">
        <v>3</v>
      </c>
      <c r="K11" s="46"/>
      <c r="L11" s="46"/>
      <c r="M11" s="46">
        <v>30</v>
      </c>
      <c r="N11" s="46">
        <v>8000</v>
      </c>
      <c r="O11" s="46">
        <v>14400</v>
      </c>
      <c r="P11" s="38">
        <f t="shared" si="0"/>
        <v>22400</v>
      </c>
    </row>
    <row r="12" spans="2:16" ht="15" x14ac:dyDescent="0.25">
      <c r="B12" s="46" t="s">
        <v>87</v>
      </c>
      <c r="C12" s="46"/>
      <c r="D12" s="46" t="s">
        <v>74</v>
      </c>
      <c r="E12" s="46" t="s">
        <v>67</v>
      </c>
      <c r="F12" s="46" t="s">
        <v>75</v>
      </c>
      <c r="G12" s="46" t="s">
        <v>101</v>
      </c>
      <c r="H12" s="46">
        <v>4</v>
      </c>
      <c r="I12" s="46"/>
      <c r="J12" s="46"/>
      <c r="K12" s="46"/>
      <c r="L12" s="46"/>
      <c r="M12" s="46">
        <v>30</v>
      </c>
      <c r="N12" s="46">
        <v>500</v>
      </c>
      <c r="O12" s="46">
        <v>14400</v>
      </c>
      <c r="P12" s="38">
        <f t="shared" si="0"/>
        <v>14900</v>
      </c>
    </row>
    <row r="13" spans="2:16" ht="15" x14ac:dyDescent="0.25">
      <c r="B13" s="46" t="s">
        <v>84</v>
      </c>
      <c r="C13" s="46" t="s">
        <v>65</v>
      </c>
      <c r="D13" s="46" t="s">
        <v>66</v>
      </c>
      <c r="E13" s="46" t="s">
        <v>67</v>
      </c>
      <c r="F13" s="46" t="s">
        <v>83</v>
      </c>
      <c r="G13" s="46" t="s">
        <v>64</v>
      </c>
      <c r="H13" s="46"/>
      <c r="I13" s="46"/>
      <c r="J13" s="46"/>
      <c r="K13" s="46"/>
      <c r="L13" s="46">
        <v>1</v>
      </c>
      <c r="M13" s="46">
        <v>7</v>
      </c>
      <c r="N13" s="46">
        <v>800</v>
      </c>
      <c r="O13" s="46">
        <v>700</v>
      </c>
      <c r="P13" s="38">
        <f t="shared" si="0"/>
        <v>1500</v>
      </c>
    </row>
    <row r="14" spans="2:16" ht="15" x14ac:dyDescent="0.25">
      <c r="B14" s="46" t="s">
        <v>84</v>
      </c>
      <c r="C14" s="46" t="s">
        <v>72</v>
      </c>
      <c r="D14" s="46" t="s">
        <v>73</v>
      </c>
      <c r="E14" s="53" t="s">
        <v>114</v>
      </c>
      <c r="F14" s="53" t="s">
        <v>115</v>
      </c>
      <c r="G14" s="46" t="s">
        <v>64</v>
      </c>
      <c r="H14" s="46"/>
      <c r="I14" s="46"/>
      <c r="J14" s="46"/>
      <c r="K14" s="46"/>
      <c r="L14" s="46">
        <v>1</v>
      </c>
      <c r="M14" s="46">
        <v>7</v>
      </c>
      <c r="N14" s="46">
        <v>2000</v>
      </c>
      <c r="O14" s="46">
        <v>700</v>
      </c>
      <c r="P14" s="38">
        <f t="shared" si="0"/>
        <v>2700</v>
      </c>
    </row>
    <row r="15" spans="2:16" ht="15" x14ac:dyDescent="0.25">
      <c r="B15" s="46" t="s">
        <v>84</v>
      </c>
      <c r="C15" s="46"/>
      <c r="D15" s="46" t="s">
        <v>74</v>
      </c>
      <c r="E15" s="46" t="s">
        <v>67</v>
      </c>
      <c r="F15" s="46" t="s">
        <v>75</v>
      </c>
      <c r="G15" s="46" t="s">
        <v>64</v>
      </c>
      <c r="H15" s="46"/>
      <c r="I15" s="46"/>
      <c r="J15" s="46"/>
      <c r="K15" s="46"/>
      <c r="L15" s="46">
        <v>1</v>
      </c>
      <c r="M15" s="46">
        <v>7</v>
      </c>
      <c r="N15" s="46">
        <v>800</v>
      </c>
      <c r="O15" s="38">
        <v>700</v>
      </c>
      <c r="P15" s="38">
        <f t="shared" si="0"/>
        <v>1500</v>
      </c>
    </row>
    <row r="16" spans="2:16" ht="15" x14ac:dyDescent="0.25">
      <c r="B16" s="46" t="s">
        <v>84</v>
      </c>
      <c r="C16" s="46"/>
      <c r="D16" s="46" t="s">
        <v>76</v>
      </c>
      <c r="E16" s="46" t="s">
        <v>77</v>
      </c>
      <c r="F16" s="46" t="s">
        <v>78</v>
      </c>
      <c r="G16" s="46" t="s">
        <v>64</v>
      </c>
      <c r="H16" s="46"/>
      <c r="I16" s="46"/>
      <c r="J16" s="46"/>
      <c r="K16" s="46"/>
      <c r="L16" s="46">
        <v>1</v>
      </c>
      <c r="M16" s="46">
        <v>7</v>
      </c>
      <c r="N16" s="46">
        <v>1000</v>
      </c>
      <c r="O16" s="48">
        <v>700</v>
      </c>
      <c r="P16" s="38">
        <f t="shared" si="0"/>
        <v>1700</v>
      </c>
    </row>
    <row r="17" spans="2:16" ht="15" x14ac:dyDescent="0.25">
      <c r="B17" s="46" t="s">
        <v>84</v>
      </c>
      <c r="C17" s="46" t="s">
        <v>79</v>
      </c>
      <c r="D17" s="46" t="s">
        <v>80</v>
      </c>
      <c r="E17" s="46" t="s">
        <v>81</v>
      </c>
      <c r="F17" s="46" t="s">
        <v>82</v>
      </c>
      <c r="G17" s="46" t="s">
        <v>64</v>
      </c>
      <c r="H17" s="46"/>
      <c r="I17" s="46"/>
      <c r="J17" s="46"/>
      <c r="K17" s="46"/>
      <c r="L17" s="46">
        <v>1</v>
      </c>
      <c r="M17" s="46">
        <v>7</v>
      </c>
      <c r="N17" s="46">
        <v>1000</v>
      </c>
      <c r="O17" s="48">
        <v>700</v>
      </c>
      <c r="P17" s="38">
        <f t="shared" si="0"/>
        <v>1700</v>
      </c>
    </row>
    <row r="18" spans="2:16" ht="15" x14ac:dyDescent="0.25"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>
        <f t="shared" si="0"/>
        <v>0</v>
      </c>
    </row>
    <row r="19" spans="2:16" ht="15" x14ac:dyDescent="0.25"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>
        <f t="shared" si="0"/>
        <v>0</v>
      </c>
    </row>
    <row r="20" spans="2:16" ht="15" x14ac:dyDescent="0.25"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>
        <f t="shared" si="0"/>
        <v>0</v>
      </c>
    </row>
    <row r="21" spans="2:16" ht="15" x14ac:dyDescent="0.25"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>
        <f t="shared" si="0"/>
        <v>0</v>
      </c>
    </row>
    <row r="22" spans="2:16" ht="15" x14ac:dyDescent="0.25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>
        <f t="shared" si="0"/>
        <v>0</v>
      </c>
    </row>
    <row r="23" spans="2:16" ht="15" x14ac:dyDescent="0.25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>
        <f t="shared" si="0"/>
        <v>0</v>
      </c>
    </row>
    <row r="24" spans="2:16" ht="15" x14ac:dyDescent="0.25"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>
        <f t="shared" si="0"/>
        <v>0</v>
      </c>
    </row>
    <row r="25" spans="2:16" ht="15" x14ac:dyDescent="0.25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>
        <f t="shared" si="0"/>
        <v>0</v>
      </c>
    </row>
    <row r="26" spans="2:16" ht="15" x14ac:dyDescent="0.25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>
        <f t="shared" si="0"/>
        <v>0</v>
      </c>
    </row>
    <row r="27" spans="2:16" ht="15" x14ac:dyDescent="0.25"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>
        <f t="shared" si="0"/>
        <v>0</v>
      </c>
    </row>
    <row r="28" spans="2:16" ht="15" x14ac:dyDescent="0.25"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>
        <f t="shared" si="0"/>
        <v>0</v>
      </c>
    </row>
    <row r="29" spans="2:16" ht="15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>
        <f t="shared" si="0"/>
        <v>0</v>
      </c>
    </row>
    <row r="30" spans="2:16" ht="15" x14ac:dyDescent="0.25"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>
        <f t="shared" si="0"/>
        <v>0</v>
      </c>
    </row>
    <row r="31" spans="2:16" ht="15" x14ac:dyDescent="0.25"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>
        <f t="shared" si="0"/>
        <v>0</v>
      </c>
    </row>
    <row r="32" spans="2:16" ht="15" x14ac:dyDescent="0.25"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>
        <f t="shared" si="0"/>
        <v>0</v>
      </c>
    </row>
    <row r="33" spans="2:16" ht="15" x14ac:dyDescent="0.25"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>
        <f t="shared" si="0"/>
        <v>0</v>
      </c>
    </row>
    <row r="34" spans="2:16" ht="15" x14ac:dyDescent="0.25"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>
        <f t="shared" si="0"/>
        <v>0</v>
      </c>
    </row>
    <row r="35" spans="2:16" ht="15" x14ac:dyDescent="0.25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>
        <f t="shared" si="0"/>
        <v>0</v>
      </c>
    </row>
  </sheetData>
  <autoFilter ref="B4:P35"/>
  <mergeCells count="1">
    <mergeCell ref="B2:C2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opLeftCell="B4" workbookViewId="0">
      <selection activeCell="C18" sqref="C18"/>
    </sheetView>
  </sheetViews>
  <sheetFormatPr defaultRowHeight="14.4" x14ac:dyDescent="0.3"/>
  <cols>
    <col min="2" max="2" width="18.5546875" customWidth="1"/>
    <col min="4" max="4" width="42.88671875" customWidth="1"/>
    <col min="6" max="6" width="38.88671875" bestFit="1" customWidth="1"/>
    <col min="7" max="7" width="34.332031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80" t="s">
        <v>43</v>
      </c>
      <c r="C2" s="81"/>
      <c r="D2" s="42">
        <f>SUM(I5:I35)</f>
        <v>313800</v>
      </c>
    </row>
    <row r="4" spans="2:9" ht="45" x14ac:dyDescent="0.25">
      <c r="B4" s="40" t="s">
        <v>51</v>
      </c>
      <c r="C4" s="40" t="s">
        <v>44</v>
      </c>
      <c r="D4" s="40" t="s">
        <v>45</v>
      </c>
      <c r="E4" s="39" t="s">
        <v>46</v>
      </c>
      <c r="F4" s="39" t="s">
        <v>47</v>
      </c>
      <c r="G4" s="39" t="s">
        <v>49</v>
      </c>
      <c r="H4" s="39" t="s">
        <v>48</v>
      </c>
      <c r="I4" s="41" t="s">
        <v>50</v>
      </c>
    </row>
    <row r="5" spans="2:9" ht="15" x14ac:dyDescent="0.25">
      <c r="B5" s="38" t="s">
        <v>68</v>
      </c>
      <c r="C5" s="38"/>
      <c r="D5" s="38" t="s">
        <v>73</v>
      </c>
      <c r="E5" s="38" t="s">
        <v>116</v>
      </c>
      <c r="F5" s="38" t="s">
        <v>117</v>
      </c>
      <c r="G5" s="38">
        <v>1500</v>
      </c>
      <c r="H5" s="38">
        <v>4</v>
      </c>
      <c r="I5" s="38">
        <f>G5*H5</f>
        <v>6000</v>
      </c>
    </row>
    <row r="6" spans="2:9" ht="15" x14ac:dyDescent="0.25">
      <c r="B6" s="38" t="s">
        <v>68</v>
      </c>
      <c r="C6" s="38" t="s">
        <v>79</v>
      </c>
      <c r="D6" s="38" t="s">
        <v>80</v>
      </c>
      <c r="E6" s="38" t="s">
        <v>85</v>
      </c>
      <c r="F6" s="38" t="s">
        <v>86</v>
      </c>
      <c r="G6" s="38">
        <v>1000</v>
      </c>
      <c r="H6" s="38">
        <v>5</v>
      </c>
      <c r="I6" s="38">
        <f t="shared" ref="I6:I35" si="0">G6*H6</f>
        <v>5000</v>
      </c>
    </row>
    <row r="7" spans="2:9" ht="15" x14ac:dyDescent="0.25">
      <c r="B7" s="46" t="s">
        <v>69</v>
      </c>
      <c r="C7" s="46" t="s">
        <v>79</v>
      </c>
      <c r="D7" s="46" t="s">
        <v>80</v>
      </c>
      <c r="E7" s="46" t="s">
        <v>85</v>
      </c>
      <c r="F7" s="46" t="s">
        <v>86</v>
      </c>
      <c r="G7" s="46">
        <v>1000</v>
      </c>
      <c r="H7" s="46">
        <v>5</v>
      </c>
      <c r="I7" s="46">
        <f t="shared" ref="I7" si="1">G7*H7</f>
        <v>5000</v>
      </c>
    </row>
    <row r="8" spans="2:9" ht="15" x14ac:dyDescent="0.25">
      <c r="B8" s="38" t="s">
        <v>70</v>
      </c>
      <c r="C8" s="38" t="s">
        <v>88</v>
      </c>
      <c r="D8" s="38" t="s">
        <v>89</v>
      </c>
      <c r="E8" s="38" t="s">
        <v>90</v>
      </c>
      <c r="F8" s="46" t="s">
        <v>118</v>
      </c>
      <c r="G8" s="38">
        <v>1500</v>
      </c>
      <c r="H8" s="38">
        <v>9</v>
      </c>
      <c r="I8" s="38">
        <f t="shared" si="0"/>
        <v>13500</v>
      </c>
    </row>
    <row r="9" spans="2:9" ht="15" x14ac:dyDescent="0.25">
      <c r="B9" s="38" t="s">
        <v>70</v>
      </c>
      <c r="C9" s="38"/>
      <c r="D9" s="38" t="s">
        <v>73</v>
      </c>
      <c r="E9" s="38" t="s">
        <v>116</v>
      </c>
      <c r="F9" s="46" t="s">
        <v>118</v>
      </c>
      <c r="G9" s="38">
        <v>1500</v>
      </c>
      <c r="H9" s="38">
        <v>6</v>
      </c>
      <c r="I9" s="38">
        <f t="shared" si="0"/>
        <v>9000</v>
      </c>
    </row>
    <row r="10" spans="2:9" ht="15" x14ac:dyDescent="0.25">
      <c r="B10" s="38" t="s">
        <v>71</v>
      </c>
      <c r="C10" s="38"/>
      <c r="D10" s="38" t="s">
        <v>92</v>
      </c>
      <c r="E10" s="38" t="s">
        <v>93</v>
      </c>
      <c r="F10" s="46" t="s">
        <v>91</v>
      </c>
      <c r="G10" s="38">
        <v>1200</v>
      </c>
      <c r="H10" s="38">
        <v>10</v>
      </c>
      <c r="I10" s="38">
        <f t="shared" si="0"/>
        <v>12000</v>
      </c>
    </row>
    <row r="11" spans="2:9" ht="15" x14ac:dyDescent="0.25">
      <c r="B11" s="46" t="s">
        <v>71</v>
      </c>
      <c r="C11" s="46"/>
      <c r="D11" s="46" t="s">
        <v>76</v>
      </c>
      <c r="E11" s="46" t="s">
        <v>94</v>
      </c>
      <c r="F11" s="46" t="s">
        <v>91</v>
      </c>
      <c r="G11" s="46">
        <v>1200</v>
      </c>
      <c r="H11" s="46">
        <v>4</v>
      </c>
      <c r="I11" s="38">
        <f t="shared" si="0"/>
        <v>4800</v>
      </c>
    </row>
    <row r="12" spans="2:9" ht="15" x14ac:dyDescent="0.25">
      <c r="B12" s="46" t="s">
        <v>71</v>
      </c>
      <c r="C12" s="46" t="s">
        <v>65</v>
      </c>
      <c r="D12" s="46" t="s">
        <v>66</v>
      </c>
      <c r="E12" s="46" t="s">
        <v>93</v>
      </c>
      <c r="F12" s="46" t="s">
        <v>91</v>
      </c>
      <c r="G12" s="46">
        <v>1200</v>
      </c>
      <c r="H12" s="46">
        <v>4</v>
      </c>
      <c r="I12" s="38">
        <f t="shared" si="0"/>
        <v>4800</v>
      </c>
    </row>
    <row r="13" spans="2:9" ht="15" x14ac:dyDescent="0.25">
      <c r="B13" s="38" t="s">
        <v>71</v>
      </c>
      <c r="C13" s="38"/>
      <c r="D13" s="38" t="s">
        <v>92</v>
      </c>
      <c r="E13" s="38" t="s">
        <v>93</v>
      </c>
      <c r="F13" s="38" t="s">
        <v>95</v>
      </c>
      <c r="G13" s="38">
        <v>700</v>
      </c>
      <c r="H13" s="38">
        <v>10</v>
      </c>
      <c r="I13" s="38">
        <f t="shared" si="0"/>
        <v>7000</v>
      </c>
    </row>
    <row r="14" spans="2:9" ht="15" x14ac:dyDescent="0.25">
      <c r="B14" s="46" t="s">
        <v>71</v>
      </c>
      <c r="C14" s="46"/>
      <c r="D14" s="46" t="s">
        <v>76</v>
      </c>
      <c r="E14" s="46" t="s">
        <v>94</v>
      </c>
      <c r="F14" s="46" t="s">
        <v>96</v>
      </c>
      <c r="G14" s="46">
        <v>600</v>
      </c>
      <c r="H14" s="46">
        <v>4</v>
      </c>
      <c r="I14" s="38">
        <f t="shared" si="0"/>
        <v>2400</v>
      </c>
    </row>
    <row r="15" spans="2:9" ht="15" x14ac:dyDescent="0.25">
      <c r="B15" s="46" t="s">
        <v>71</v>
      </c>
      <c r="C15" s="46" t="s">
        <v>65</v>
      </c>
      <c r="D15" s="46" t="s">
        <v>66</v>
      </c>
      <c r="E15" s="46" t="s">
        <v>93</v>
      </c>
      <c r="F15" s="46" t="s">
        <v>97</v>
      </c>
      <c r="G15" s="46">
        <v>700</v>
      </c>
      <c r="H15" s="46">
        <v>4</v>
      </c>
      <c r="I15" s="38">
        <f t="shared" si="0"/>
        <v>2800</v>
      </c>
    </row>
    <row r="16" spans="2:9" ht="15" x14ac:dyDescent="0.25">
      <c r="B16" s="46" t="s">
        <v>71</v>
      </c>
      <c r="C16" s="46"/>
      <c r="D16" s="46" t="s">
        <v>92</v>
      </c>
      <c r="E16" s="46" t="s">
        <v>93</v>
      </c>
      <c r="F16" s="46" t="s">
        <v>98</v>
      </c>
      <c r="G16" s="46">
        <v>20000</v>
      </c>
      <c r="H16" s="46">
        <v>3</v>
      </c>
      <c r="I16" s="38">
        <f t="shared" si="0"/>
        <v>60000</v>
      </c>
    </row>
    <row r="17" spans="2:9" ht="15" x14ac:dyDescent="0.25">
      <c r="B17" s="46" t="s">
        <v>71</v>
      </c>
      <c r="C17" s="46"/>
      <c r="D17" s="46" t="s">
        <v>76</v>
      </c>
      <c r="E17" s="46" t="s">
        <v>94</v>
      </c>
      <c r="F17" s="46" t="s">
        <v>98</v>
      </c>
      <c r="G17" s="46">
        <v>15000</v>
      </c>
      <c r="H17" s="46">
        <v>7</v>
      </c>
      <c r="I17" s="38">
        <f t="shared" si="0"/>
        <v>105000</v>
      </c>
    </row>
    <row r="18" spans="2:9" ht="15" x14ac:dyDescent="0.25">
      <c r="B18" s="46" t="s">
        <v>71</v>
      </c>
      <c r="C18" s="46" t="s">
        <v>65</v>
      </c>
      <c r="D18" s="46" t="s">
        <v>66</v>
      </c>
      <c r="E18" s="46" t="s">
        <v>93</v>
      </c>
      <c r="F18" s="46" t="s">
        <v>98</v>
      </c>
      <c r="G18" s="46">
        <v>18000</v>
      </c>
      <c r="H18" s="46">
        <v>3</v>
      </c>
      <c r="I18" s="38">
        <f t="shared" si="0"/>
        <v>54000</v>
      </c>
    </row>
    <row r="19" spans="2:9" ht="15" x14ac:dyDescent="0.25">
      <c r="B19" s="38" t="s">
        <v>103</v>
      </c>
      <c r="C19" s="38" t="s">
        <v>88</v>
      </c>
      <c r="D19" s="38" t="s">
        <v>89</v>
      </c>
      <c r="E19" s="38" t="s">
        <v>90</v>
      </c>
      <c r="F19" s="53" t="s">
        <v>118</v>
      </c>
      <c r="G19" s="38">
        <v>1500</v>
      </c>
      <c r="H19" s="38">
        <v>7</v>
      </c>
      <c r="I19" s="38">
        <f t="shared" si="0"/>
        <v>10500</v>
      </c>
    </row>
    <row r="20" spans="2:9" ht="15" x14ac:dyDescent="0.25">
      <c r="B20" s="38" t="s">
        <v>103</v>
      </c>
      <c r="C20" s="38"/>
      <c r="D20" s="38" t="s">
        <v>73</v>
      </c>
      <c r="E20" s="38" t="s">
        <v>116</v>
      </c>
      <c r="F20" s="48" t="s">
        <v>118</v>
      </c>
      <c r="G20" s="38">
        <v>1500</v>
      </c>
      <c r="H20" s="38">
        <v>8</v>
      </c>
      <c r="I20" s="38">
        <f t="shared" si="0"/>
        <v>12000</v>
      </c>
    </row>
    <row r="21" spans="2:9" ht="15" x14ac:dyDescent="0.25">
      <c r="B21" s="38"/>
      <c r="C21" s="38"/>
      <c r="D21" s="38"/>
      <c r="E21" s="38"/>
      <c r="F21" s="38"/>
      <c r="G21" s="38"/>
      <c r="H21" s="38"/>
      <c r="I21" s="38">
        <f t="shared" si="0"/>
        <v>0</v>
      </c>
    </row>
    <row r="22" spans="2:9" ht="15" x14ac:dyDescent="0.25">
      <c r="B22" s="38"/>
      <c r="C22" s="38"/>
      <c r="D22" s="38"/>
      <c r="E22" s="38"/>
      <c r="F22" s="38"/>
      <c r="G22" s="38"/>
      <c r="H22" s="38"/>
      <c r="I22" s="38">
        <f t="shared" si="0"/>
        <v>0</v>
      </c>
    </row>
    <row r="23" spans="2:9" ht="15" x14ac:dyDescent="0.25">
      <c r="B23" s="38"/>
      <c r="C23" s="38"/>
      <c r="D23" s="38"/>
      <c r="E23" s="38"/>
      <c r="F23" s="38"/>
      <c r="G23" s="38"/>
      <c r="H23" s="38"/>
      <c r="I23" s="38">
        <f t="shared" si="0"/>
        <v>0</v>
      </c>
    </row>
    <row r="24" spans="2:9" ht="15" x14ac:dyDescent="0.25">
      <c r="B24" s="38"/>
      <c r="C24" s="38"/>
      <c r="D24" s="38"/>
      <c r="E24" s="38"/>
      <c r="F24" s="38"/>
      <c r="G24" s="38"/>
      <c r="H24" s="38"/>
      <c r="I24" s="38">
        <f t="shared" si="0"/>
        <v>0</v>
      </c>
    </row>
    <row r="25" spans="2:9" ht="15" x14ac:dyDescent="0.25">
      <c r="B25" s="38"/>
      <c r="C25" s="38"/>
      <c r="D25" s="38"/>
      <c r="E25" s="38"/>
      <c r="F25" s="38"/>
      <c r="G25" s="38"/>
      <c r="H25" s="38"/>
      <c r="I25" s="38">
        <f t="shared" si="0"/>
        <v>0</v>
      </c>
    </row>
    <row r="26" spans="2:9" ht="15" x14ac:dyDescent="0.25">
      <c r="B26" s="38"/>
      <c r="C26" s="38"/>
      <c r="D26" s="38"/>
      <c r="E26" s="38"/>
      <c r="F26" s="38"/>
      <c r="G26" s="38"/>
      <c r="H26" s="38"/>
      <c r="I26" s="38">
        <f t="shared" si="0"/>
        <v>0</v>
      </c>
    </row>
    <row r="27" spans="2:9" ht="15" x14ac:dyDescent="0.25">
      <c r="B27" s="38"/>
      <c r="C27" s="38"/>
      <c r="D27" s="38"/>
      <c r="E27" s="38"/>
      <c r="F27" s="38"/>
      <c r="G27" s="38"/>
      <c r="H27" s="38"/>
      <c r="I27" s="38">
        <f t="shared" si="0"/>
        <v>0</v>
      </c>
    </row>
    <row r="28" spans="2:9" ht="15" x14ac:dyDescent="0.25">
      <c r="B28" s="38"/>
      <c r="C28" s="38"/>
      <c r="D28" s="38"/>
      <c r="E28" s="38"/>
      <c r="F28" s="38"/>
      <c r="G28" s="38"/>
      <c r="H28" s="38"/>
      <c r="I28" s="38">
        <f t="shared" si="0"/>
        <v>0</v>
      </c>
    </row>
    <row r="29" spans="2:9" ht="15" x14ac:dyDescent="0.25">
      <c r="B29" s="38"/>
      <c r="C29" s="38"/>
      <c r="D29" s="38"/>
      <c r="E29" s="38"/>
      <c r="F29" s="38"/>
      <c r="G29" s="38"/>
      <c r="H29" s="38"/>
      <c r="I29" s="38">
        <f t="shared" si="0"/>
        <v>0</v>
      </c>
    </row>
    <row r="30" spans="2:9" ht="15" x14ac:dyDescent="0.25">
      <c r="B30" s="38"/>
      <c r="C30" s="38"/>
      <c r="D30" s="38"/>
      <c r="E30" s="38"/>
      <c r="F30" s="38"/>
      <c r="G30" s="38"/>
      <c r="H30" s="38"/>
      <c r="I30" s="38">
        <f t="shared" si="0"/>
        <v>0</v>
      </c>
    </row>
    <row r="31" spans="2:9" ht="15" x14ac:dyDescent="0.25">
      <c r="B31" s="38"/>
      <c r="C31" s="38"/>
      <c r="D31" s="38"/>
      <c r="E31" s="38"/>
      <c r="F31" s="38"/>
      <c r="G31" s="38"/>
      <c r="H31" s="38"/>
      <c r="I31" s="38">
        <f t="shared" si="0"/>
        <v>0</v>
      </c>
    </row>
    <row r="32" spans="2:9" ht="15" x14ac:dyDescent="0.25">
      <c r="B32" s="38"/>
      <c r="C32" s="38"/>
      <c r="D32" s="38"/>
      <c r="E32" s="38"/>
      <c r="F32" s="38"/>
      <c r="G32" s="38"/>
      <c r="H32" s="38"/>
      <c r="I32" s="38">
        <f t="shared" si="0"/>
        <v>0</v>
      </c>
    </row>
    <row r="33" spans="2:9" ht="15" x14ac:dyDescent="0.25">
      <c r="B33" s="38"/>
      <c r="C33" s="38"/>
      <c r="D33" s="38"/>
      <c r="E33" s="38"/>
      <c r="F33" s="38"/>
      <c r="G33" s="38"/>
      <c r="H33" s="38"/>
      <c r="I33" s="38">
        <f t="shared" si="0"/>
        <v>0</v>
      </c>
    </row>
    <row r="34" spans="2:9" ht="15" x14ac:dyDescent="0.25">
      <c r="B34" s="38"/>
      <c r="C34" s="38"/>
      <c r="D34" s="38"/>
      <c r="E34" s="38"/>
      <c r="F34" s="38"/>
      <c r="G34" s="38"/>
      <c r="H34" s="38"/>
      <c r="I34" s="38">
        <f t="shared" si="0"/>
        <v>0</v>
      </c>
    </row>
    <row r="35" spans="2:9" ht="15" x14ac:dyDescent="0.25">
      <c r="B35" s="38"/>
      <c r="C35" s="38"/>
      <c r="D35" s="38"/>
      <c r="E35" s="38"/>
      <c r="F35" s="38"/>
      <c r="G35" s="38"/>
      <c r="H35" s="38"/>
      <c r="I35" s="38">
        <f t="shared" si="0"/>
        <v>0</v>
      </c>
    </row>
  </sheetData>
  <mergeCells count="1">
    <mergeCell ref="B2:C2"/>
  </mergeCells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opLeftCell="A13" workbookViewId="0">
      <selection activeCell="I9" sqref="I9"/>
    </sheetView>
  </sheetViews>
  <sheetFormatPr defaultRowHeight="14.4" x14ac:dyDescent="0.3"/>
  <cols>
    <col min="2" max="2" width="18.5546875" customWidth="1"/>
    <col min="4" max="4" width="31.5546875" customWidth="1"/>
    <col min="6" max="6" width="38.88671875" bestFit="1" customWidth="1"/>
    <col min="7" max="7" width="34.332031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80" t="s">
        <v>43</v>
      </c>
      <c r="C2" s="81"/>
      <c r="D2" s="42">
        <f>SUM(I5:I35)</f>
        <v>30000</v>
      </c>
    </row>
    <row r="4" spans="2:9" ht="45" x14ac:dyDescent="0.25">
      <c r="B4" s="40" t="s">
        <v>51</v>
      </c>
      <c r="C4" s="40" t="s">
        <v>44</v>
      </c>
      <c r="D4" s="40" t="s">
        <v>45</v>
      </c>
      <c r="E4" s="39" t="s">
        <v>46</v>
      </c>
      <c r="F4" s="39" t="s">
        <v>47</v>
      </c>
      <c r="G4" s="39" t="s">
        <v>49</v>
      </c>
      <c r="H4" s="39" t="s">
        <v>48</v>
      </c>
      <c r="I4" s="41" t="s">
        <v>50</v>
      </c>
    </row>
    <row r="5" spans="2:9" ht="15" x14ac:dyDescent="0.25">
      <c r="B5" s="38" t="s">
        <v>63</v>
      </c>
      <c r="C5" s="38" t="s">
        <v>88</v>
      </c>
      <c r="D5" s="38" t="s">
        <v>89</v>
      </c>
      <c r="E5" s="38" t="s">
        <v>99</v>
      </c>
      <c r="F5" s="38" t="s">
        <v>102</v>
      </c>
      <c r="G5" s="38">
        <v>1000</v>
      </c>
      <c r="H5" s="38">
        <v>6</v>
      </c>
      <c r="I5" s="38">
        <f>G5*H5</f>
        <v>6000</v>
      </c>
    </row>
    <row r="6" spans="2:9" ht="15" x14ac:dyDescent="0.25">
      <c r="B6" s="38" t="s">
        <v>84</v>
      </c>
      <c r="C6" s="48" t="s">
        <v>88</v>
      </c>
      <c r="D6" s="48" t="s">
        <v>89</v>
      </c>
      <c r="E6" s="48" t="s">
        <v>99</v>
      </c>
      <c r="F6" s="48" t="s">
        <v>102</v>
      </c>
      <c r="G6" s="48">
        <v>1000</v>
      </c>
      <c r="H6" s="48">
        <v>4</v>
      </c>
      <c r="I6" s="38">
        <f t="shared" ref="I6:I35" si="0">G6*H6</f>
        <v>4000</v>
      </c>
    </row>
    <row r="7" spans="2:9" ht="15" x14ac:dyDescent="0.25">
      <c r="B7" s="38" t="s">
        <v>68</v>
      </c>
      <c r="C7" s="38" t="s">
        <v>79</v>
      </c>
      <c r="D7" s="38" t="s">
        <v>104</v>
      </c>
      <c r="E7" s="38" t="s">
        <v>85</v>
      </c>
      <c r="F7" s="48" t="s">
        <v>102</v>
      </c>
      <c r="G7" s="38">
        <v>1000</v>
      </c>
      <c r="H7" s="38">
        <v>4</v>
      </c>
      <c r="I7" s="38">
        <f t="shared" si="0"/>
        <v>4000</v>
      </c>
    </row>
    <row r="8" spans="2:9" ht="15" x14ac:dyDescent="0.25">
      <c r="B8" s="38" t="s">
        <v>69</v>
      </c>
      <c r="C8" s="48" t="s">
        <v>79</v>
      </c>
      <c r="D8" s="48" t="s">
        <v>104</v>
      </c>
      <c r="E8" s="48" t="s">
        <v>85</v>
      </c>
      <c r="F8" s="48" t="s">
        <v>102</v>
      </c>
      <c r="G8" s="48">
        <v>1000</v>
      </c>
      <c r="H8" s="48">
        <v>4</v>
      </c>
      <c r="I8" s="38">
        <f t="shared" si="0"/>
        <v>4000</v>
      </c>
    </row>
    <row r="9" spans="2:9" ht="15" x14ac:dyDescent="0.25">
      <c r="B9" s="38" t="s">
        <v>70</v>
      </c>
      <c r="C9" s="38"/>
      <c r="D9" s="38" t="s">
        <v>73</v>
      </c>
      <c r="E9" s="38" t="s">
        <v>116</v>
      </c>
      <c r="F9" s="48" t="s">
        <v>102</v>
      </c>
      <c r="G9" s="48">
        <v>1000</v>
      </c>
      <c r="H9" s="48">
        <v>6</v>
      </c>
      <c r="I9" s="38">
        <f t="shared" si="0"/>
        <v>6000</v>
      </c>
    </row>
    <row r="10" spans="2:9" ht="15" x14ac:dyDescent="0.25">
      <c r="B10" s="38" t="s">
        <v>71</v>
      </c>
      <c r="C10" s="38"/>
      <c r="D10" s="38" t="s">
        <v>92</v>
      </c>
      <c r="E10" s="38" t="s">
        <v>93</v>
      </c>
      <c r="F10" s="48" t="s">
        <v>102</v>
      </c>
      <c r="G10" s="48">
        <v>1000</v>
      </c>
      <c r="H10" s="48">
        <v>6</v>
      </c>
      <c r="I10" s="38">
        <f t="shared" si="0"/>
        <v>6000</v>
      </c>
    </row>
    <row r="11" spans="2:9" ht="15" x14ac:dyDescent="0.25">
      <c r="B11" s="38"/>
      <c r="C11" s="38"/>
      <c r="D11" s="38"/>
      <c r="E11" s="38"/>
      <c r="F11" s="38"/>
      <c r="G11" s="38"/>
      <c r="H11" s="38"/>
      <c r="I11" s="38">
        <f t="shared" si="0"/>
        <v>0</v>
      </c>
    </row>
    <row r="12" spans="2:9" ht="15" x14ac:dyDescent="0.25">
      <c r="B12" s="38"/>
      <c r="C12" s="38"/>
      <c r="D12" s="38"/>
      <c r="E12" s="38"/>
      <c r="F12" s="38"/>
      <c r="G12" s="38"/>
      <c r="H12" s="38"/>
      <c r="I12" s="38">
        <f t="shared" si="0"/>
        <v>0</v>
      </c>
    </row>
    <row r="13" spans="2:9" ht="15" x14ac:dyDescent="0.25">
      <c r="B13" s="38"/>
      <c r="C13" s="38"/>
      <c r="D13" s="38"/>
      <c r="E13" s="38"/>
      <c r="F13" s="38"/>
      <c r="G13" s="38"/>
      <c r="H13" s="38"/>
      <c r="I13" s="38">
        <f t="shared" si="0"/>
        <v>0</v>
      </c>
    </row>
    <row r="14" spans="2:9" ht="15" x14ac:dyDescent="0.25">
      <c r="B14" s="38"/>
      <c r="C14" s="38"/>
      <c r="D14" s="38"/>
      <c r="E14" s="38"/>
      <c r="F14" s="38"/>
      <c r="G14" s="38"/>
      <c r="H14" s="38"/>
      <c r="I14" s="38">
        <f t="shared" si="0"/>
        <v>0</v>
      </c>
    </row>
    <row r="15" spans="2:9" ht="15" x14ac:dyDescent="0.25">
      <c r="B15" s="38"/>
      <c r="C15" s="38"/>
      <c r="D15" s="38"/>
      <c r="E15" s="38"/>
      <c r="F15" s="38"/>
      <c r="G15" s="38"/>
      <c r="H15" s="38"/>
      <c r="I15" s="38">
        <f t="shared" si="0"/>
        <v>0</v>
      </c>
    </row>
    <row r="16" spans="2:9" ht="15" x14ac:dyDescent="0.25">
      <c r="B16" s="38"/>
      <c r="C16" s="38"/>
      <c r="D16" s="38"/>
      <c r="E16" s="38"/>
      <c r="F16" s="38"/>
      <c r="G16" s="38"/>
      <c r="H16" s="38"/>
      <c r="I16" s="38">
        <f t="shared" si="0"/>
        <v>0</v>
      </c>
    </row>
    <row r="17" spans="2:9" ht="15" x14ac:dyDescent="0.25">
      <c r="B17" s="38"/>
      <c r="C17" s="38"/>
      <c r="D17" s="38"/>
      <c r="E17" s="38"/>
      <c r="F17" s="38"/>
      <c r="G17" s="38"/>
      <c r="H17" s="38"/>
      <c r="I17" s="38">
        <f t="shared" si="0"/>
        <v>0</v>
      </c>
    </row>
    <row r="18" spans="2:9" ht="15" x14ac:dyDescent="0.25">
      <c r="B18" s="38"/>
      <c r="C18" s="38"/>
      <c r="D18" s="38"/>
      <c r="E18" s="38"/>
      <c r="F18" s="38"/>
      <c r="G18" s="38"/>
      <c r="H18" s="38"/>
      <c r="I18" s="38">
        <f t="shared" si="0"/>
        <v>0</v>
      </c>
    </row>
    <row r="19" spans="2:9" ht="15" x14ac:dyDescent="0.25">
      <c r="B19" s="38"/>
      <c r="C19" s="38"/>
      <c r="D19" s="38"/>
      <c r="E19" s="38"/>
      <c r="F19" s="38"/>
      <c r="G19" s="38"/>
      <c r="H19" s="38"/>
      <c r="I19" s="38">
        <f t="shared" si="0"/>
        <v>0</v>
      </c>
    </row>
    <row r="20" spans="2:9" ht="15" x14ac:dyDescent="0.25">
      <c r="B20" s="38"/>
      <c r="C20" s="38"/>
      <c r="D20" s="38"/>
      <c r="E20" s="38"/>
      <c r="F20" s="38"/>
      <c r="G20" s="38"/>
      <c r="H20" s="38"/>
      <c r="I20" s="38">
        <f t="shared" si="0"/>
        <v>0</v>
      </c>
    </row>
    <row r="21" spans="2:9" ht="15" x14ac:dyDescent="0.25">
      <c r="B21" s="38"/>
      <c r="C21" s="38"/>
      <c r="D21" s="38"/>
      <c r="E21" s="38"/>
      <c r="F21" s="38"/>
      <c r="G21" s="38"/>
      <c r="H21" s="38"/>
      <c r="I21" s="38">
        <f t="shared" si="0"/>
        <v>0</v>
      </c>
    </row>
    <row r="22" spans="2:9" ht="15" x14ac:dyDescent="0.25">
      <c r="B22" s="38"/>
      <c r="C22" s="38"/>
      <c r="D22" s="38"/>
      <c r="E22" s="38"/>
      <c r="F22" s="38"/>
      <c r="G22" s="38"/>
      <c r="H22" s="38"/>
      <c r="I22" s="38">
        <f t="shared" si="0"/>
        <v>0</v>
      </c>
    </row>
    <row r="23" spans="2:9" ht="15" x14ac:dyDescent="0.25">
      <c r="B23" s="38"/>
      <c r="C23" s="38"/>
      <c r="D23" s="38"/>
      <c r="E23" s="38"/>
      <c r="F23" s="38"/>
      <c r="G23" s="38"/>
      <c r="H23" s="38"/>
      <c r="I23" s="38">
        <f t="shared" si="0"/>
        <v>0</v>
      </c>
    </row>
    <row r="24" spans="2:9" ht="15" x14ac:dyDescent="0.25">
      <c r="B24" s="38"/>
      <c r="C24" s="38"/>
      <c r="D24" s="38"/>
      <c r="E24" s="38"/>
      <c r="F24" s="38"/>
      <c r="G24" s="38"/>
      <c r="H24" s="38"/>
      <c r="I24" s="38">
        <f t="shared" si="0"/>
        <v>0</v>
      </c>
    </row>
    <row r="25" spans="2:9" ht="15" x14ac:dyDescent="0.25">
      <c r="B25" s="38"/>
      <c r="C25" s="38"/>
      <c r="D25" s="38"/>
      <c r="E25" s="38"/>
      <c r="F25" s="38"/>
      <c r="G25" s="38"/>
      <c r="H25" s="38"/>
      <c r="I25" s="38">
        <f t="shared" si="0"/>
        <v>0</v>
      </c>
    </row>
    <row r="26" spans="2:9" ht="15" x14ac:dyDescent="0.25">
      <c r="B26" s="38"/>
      <c r="C26" s="38"/>
      <c r="D26" s="38"/>
      <c r="E26" s="38"/>
      <c r="F26" s="38"/>
      <c r="G26" s="38"/>
      <c r="H26" s="38"/>
      <c r="I26" s="38">
        <f t="shared" si="0"/>
        <v>0</v>
      </c>
    </row>
    <row r="27" spans="2:9" ht="15" x14ac:dyDescent="0.25">
      <c r="B27" s="38"/>
      <c r="C27" s="38"/>
      <c r="D27" s="38"/>
      <c r="E27" s="38"/>
      <c r="F27" s="38"/>
      <c r="G27" s="38"/>
      <c r="H27" s="38"/>
      <c r="I27" s="38">
        <f t="shared" si="0"/>
        <v>0</v>
      </c>
    </row>
    <row r="28" spans="2:9" ht="15" x14ac:dyDescent="0.25">
      <c r="B28" s="38"/>
      <c r="C28" s="38"/>
      <c r="D28" s="38"/>
      <c r="E28" s="38"/>
      <c r="F28" s="38"/>
      <c r="G28" s="38"/>
      <c r="H28" s="38"/>
      <c r="I28" s="38">
        <f t="shared" si="0"/>
        <v>0</v>
      </c>
    </row>
    <row r="29" spans="2:9" ht="15" x14ac:dyDescent="0.25">
      <c r="B29" s="38"/>
      <c r="C29" s="38"/>
      <c r="D29" s="38"/>
      <c r="E29" s="38"/>
      <c r="F29" s="38"/>
      <c r="G29" s="38"/>
      <c r="H29" s="38"/>
      <c r="I29" s="38">
        <f t="shared" si="0"/>
        <v>0</v>
      </c>
    </row>
    <row r="30" spans="2:9" ht="15" x14ac:dyDescent="0.25">
      <c r="B30" s="38"/>
      <c r="C30" s="38"/>
      <c r="D30" s="38"/>
      <c r="E30" s="38"/>
      <c r="F30" s="38"/>
      <c r="G30" s="38"/>
      <c r="H30" s="38"/>
      <c r="I30" s="38">
        <f t="shared" si="0"/>
        <v>0</v>
      </c>
    </row>
    <row r="31" spans="2:9" ht="15" x14ac:dyDescent="0.25">
      <c r="B31" s="38"/>
      <c r="C31" s="38"/>
      <c r="D31" s="38"/>
      <c r="E31" s="38"/>
      <c r="F31" s="38"/>
      <c r="G31" s="38"/>
      <c r="H31" s="38"/>
      <c r="I31" s="38">
        <f t="shared" si="0"/>
        <v>0</v>
      </c>
    </row>
    <row r="32" spans="2:9" ht="15" x14ac:dyDescent="0.25">
      <c r="B32" s="38"/>
      <c r="C32" s="38"/>
      <c r="D32" s="38"/>
      <c r="E32" s="38"/>
      <c r="F32" s="38"/>
      <c r="G32" s="38"/>
      <c r="H32" s="38"/>
      <c r="I32" s="38">
        <f t="shared" si="0"/>
        <v>0</v>
      </c>
    </row>
    <row r="33" spans="2:9" ht="15" x14ac:dyDescent="0.25">
      <c r="B33" s="38"/>
      <c r="C33" s="38"/>
      <c r="D33" s="38"/>
      <c r="E33" s="38"/>
      <c r="F33" s="38"/>
      <c r="G33" s="38"/>
      <c r="H33" s="38"/>
      <c r="I33" s="38">
        <f t="shared" si="0"/>
        <v>0</v>
      </c>
    </row>
    <row r="34" spans="2:9" x14ac:dyDescent="0.3">
      <c r="B34" s="38"/>
      <c r="C34" s="38"/>
      <c r="D34" s="38"/>
      <c r="E34" s="38"/>
      <c r="F34" s="38"/>
      <c r="G34" s="38"/>
      <c r="H34" s="38"/>
      <c r="I34" s="38">
        <f t="shared" si="0"/>
        <v>0</v>
      </c>
    </row>
    <row r="35" spans="2:9" x14ac:dyDescent="0.3">
      <c r="B35" s="38"/>
      <c r="C35" s="38"/>
      <c r="D35" s="38"/>
      <c r="E35" s="38"/>
      <c r="F35" s="38"/>
      <c r="G35" s="38"/>
      <c r="H35" s="38"/>
      <c r="I35" s="38">
        <f t="shared" si="0"/>
        <v>0</v>
      </c>
    </row>
  </sheetData>
  <mergeCells count="1">
    <mergeCell ref="B2:C2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Detaljno budzet</vt:lpstr>
      <vt:lpstr>Detaljno budzet - Alphabet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Windows User</cp:lastModifiedBy>
  <cp:lastPrinted>2014-02-27T12:39:20Z</cp:lastPrinted>
  <dcterms:created xsi:type="dcterms:W3CDTF">2014-02-27T12:37:14Z</dcterms:created>
  <dcterms:modified xsi:type="dcterms:W3CDTF">2021-05-04T16:07:26Z</dcterms:modified>
</cp:coreProperties>
</file>