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5BAAE1D2-D75B-4E89-B187-EE6CEB174C1E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state="hidden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9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1" i="2" l="1"/>
  <c r="P45" i="2"/>
  <c r="P55" i="2"/>
  <c r="O271" i="2"/>
  <c r="P54" i="2"/>
  <c r="P50" i="2"/>
  <c r="O80" i="2"/>
  <c r="O218" i="2"/>
  <c r="P122" i="2"/>
  <c r="P135" i="2"/>
  <c r="P162" i="2"/>
  <c r="P116" i="2"/>
  <c r="O87" i="2"/>
  <c r="Q172" i="2"/>
  <c r="R172" i="2" s="1"/>
  <c r="Q139" i="2"/>
  <c r="Q111" i="2"/>
  <c r="Q225" i="2"/>
  <c r="R225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Q214" i="2"/>
  <c r="R214" i="2" s="1"/>
  <c r="Q213" i="2"/>
  <c r="R213" i="2" s="1"/>
  <c r="Q212" i="2"/>
  <c r="R212" i="2" s="1"/>
  <c r="Q211" i="2"/>
  <c r="R211" i="2" s="1"/>
  <c r="Q210" i="2"/>
  <c r="R210" i="2" s="1"/>
  <c r="Q209" i="2"/>
  <c r="R209" i="2" s="1"/>
  <c r="Q208" i="2"/>
  <c r="R208" i="2" s="1"/>
  <c r="Q207" i="2"/>
  <c r="R207" i="2" s="1"/>
  <c r="Q206" i="2"/>
  <c r="R206" i="2" s="1"/>
  <c r="Q205" i="2"/>
  <c r="R205" i="2" s="1"/>
  <c r="Q204" i="2"/>
  <c r="R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3" i="2"/>
  <c r="Q245" i="2"/>
  <c r="R245" i="2" s="1"/>
  <c r="Q246" i="2"/>
  <c r="R246" i="2" s="1"/>
  <c r="Q247" i="2"/>
  <c r="R247" i="2" s="1"/>
  <c r="Q248" i="2"/>
  <c r="R248" i="2" s="1"/>
  <c r="Q249" i="2"/>
  <c r="R249" i="2" s="1"/>
  <c r="Q250" i="2"/>
  <c r="R250" i="2" s="1"/>
  <c r="Q251" i="2"/>
  <c r="R251" i="2" s="1"/>
  <c r="U251" i="2" s="1"/>
  <c r="Q252" i="2"/>
  <c r="R252" i="2" s="1"/>
  <c r="Q253" i="2"/>
  <c r="R253" i="2" s="1"/>
  <c r="Q254" i="2"/>
  <c r="R254" i="2" s="1"/>
  <c r="Q255" i="2"/>
  <c r="R255" i="2" s="1"/>
  <c r="Q256" i="2"/>
  <c r="R256" i="2" s="1"/>
  <c r="Q257" i="2"/>
  <c r="R257" i="2" s="1"/>
  <c r="Q258" i="2"/>
  <c r="R258" i="2" s="1"/>
  <c r="Q259" i="2"/>
  <c r="R259" i="2" s="1"/>
  <c r="Q260" i="2"/>
  <c r="R260" i="2" s="1"/>
  <c r="Q261" i="2"/>
  <c r="R261" i="2" s="1"/>
  <c r="Q262" i="2"/>
  <c r="R262" i="2" s="1"/>
  <c r="Q263" i="2"/>
  <c r="R263" i="2" s="1"/>
  <c r="Q264" i="2"/>
  <c r="R264" i="2" s="1"/>
  <c r="Q265" i="2"/>
  <c r="R265" i="2" s="1"/>
  <c r="Q266" i="2"/>
  <c r="R266" i="2" s="1"/>
  <c r="Q267" i="2"/>
  <c r="R267" i="2" s="1"/>
  <c r="Q268" i="2"/>
  <c r="R268" i="2" s="1"/>
  <c r="Q269" i="2"/>
  <c r="R269" i="2" s="1"/>
  <c r="Q270" i="2"/>
  <c r="R270" i="2" s="1"/>
  <c r="Q271" i="2"/>
  <c r="R271" i="2" s="1"/>
  <c r="Q272" i="2"/>
  <c r="R272" i="2" s="1"/>
  <c r="Q33" i="2"/>
  <c r="R33" i="2" s="1"/>
  <c r="Q34" i="2"/>
  <c r="R34" i="2" s="1"/>
  <c r="Q35" i="2"/>
  <c r="R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Q243" i="2"/>
  <c r="R243" i="2" s="1"/>
  <c r="Q242" i="2"/>
  <c r="R242" i="2" s="1"/>
  <c r="Q241" i="2"/>
  <c r="R241" i="2" s="1"/>
  <c r="Q240" i="2"/>
  <c r="R240" i="2" s="1"/>
  <c r="Q239" i="2"/>
  <c r="R239" i="2" s="1"/>
  <c r="Q238" i="2"/>
  <c r="R238" i="2" s="1"/>
  <c r="Q237" i="2"/>
  <c r="R237" i="2" s="1"/>
  <c r="Q236" i="2"/>
  <c r="R236" i="2" s="1"/>
  <c r="Q235" i="2"/>
  <c r="R235" i="2" s="1"/>
  <c r="Q234" i="2"/>
  <c r="R234" i="2" s="1"/>
  <c r="Q233" i="2"/>
  <c r="R233" i="2" s="1"/>
  <c r="Q232" i="2"/>
  <c r="R232" i="2" s="1"/>
  <c r="Q231" i="2"/>
  <c r="R231" i="2" s="1"/>
  <c r="Q230" i="2"/>
  <c r="R230" i="2" s="1"/>
  <c r="Q229" i="2"/>
  <c r="R229" i="2" s="1"/>
  <c r="Q228" i="2"/>
  <c r="R228" i="2" s="1"/>
  <c r="Q227" i="2"/>
  <c r="R227" i="2" s="1"/>
  <c r="Q226" i="2"/>
  <c r="R226" i="2" s="1"/>
  <c r="Q224" i="2"/>
  <c r="R224" i="2" s="1"/>
  <c r="Q223" i="2"/>
  <c r="R223" i="2" s="1"/>
  <c r="Q222" i="2"/>
  <c r="R222" i="2" s="1"/>
  <c r="Q221" i="2"/>
  <c r="R221" i="2" s="1"/>
  <c r="Q220" i="2"/>
  <c r="R220" i="2" s="1"/>
  <c r="Q219" i="2"/>
  <c r="R219" i="2" s="1"/>
  <c r="Q164" i="2"/>
  <c r="R164" i="2" s="1"/>
  <c r="Q163" i="2"/>
  <c r="R163" i="2" s="1"/>
  <c r="Q162" i="2"/>
  <c r="Q161" i="2"/>
  <c r="R161" i="2" s="1"/>
  <c r="Q160" i="2"/>
  <c r="R160" i="2" s="1"/>
  <c r="Q159" i="2"/>
  <c r="R159" i="2" s="1"/>
  <c r="Q158" i="2"/>
  <c r="R158" i="2" s="1"/>
  <c r="Q157" i="2"/>
  <c r="R157" i="2" s="1"/>
  <c r="Q156" i="2"/>
  <c r="R156" i="2" s="1"/>
  <c r="Q155" i="2"/>
  <c r="R155" i="2" s="1"/>
  <c r="Q154" i="2"/>
  <c r="R154" i="2" s="1"/>
  <c r="Q153" i="2"/>
  <c r="R153" i="2" s="1"/>
  <c r="Q152" i="2"/>
  <c r="R152" i="2" s="1"/>
  <c r="Q151" i="2"/>
  <c r="R151" i="2" s="1"/>
  <c r="Q150" i="2"/>
  <c r="R150" i="2" s="1"/>
  <c r="Q149" i="2"/>
  <c r="R149" i="2" s="1"/>
  <c r="Q148" i="2"/>
  <c r="R148" i="2" s="1"/>
  <c r="Q147" i="2"/>
  <c r="R147" i="2" s="1"/>
  <c r="Q146" i="2"/>
  <c r="R146" i="2" s="1"/>
  <c r="Q145" i="2"/>
  <c r="R145" i="2" s="1"/>
  <c r="Q144" i="2"/>
  <c r="R144" i="2" s="1"/>
  <c r="Q143" i="2"/>
  <c r="R143" i="2" s="1"/>
  <c r="Q142" i="2"/>
  <c r="R142" i="2" s="1"/>
  <c r="Q40" i="2"/>
  <c r="Q138" i="2"/>
  <c r="R138" i="2" s="1"/>
  <c r="Q89" i="2"/>
  <c r="R89" i="2" s="1"/>
  <c r="Q90" i="2"/>
  <c r="R90" i="2" s="1"/>
  <c r="Q47" i="2"/>
  <c r="R47" i="2" s="1"/>
  <c r="Q46" i="2"/>
  <c r="R46" i="2" s="1"/>
  <c r="Q107" i="2"/>
  <c r="R107" i="2" s="1"/>
  <c r="Q106" i="2"/>
  <c r="R106" i="2" s="1"/>
  <c r="Q69" i="2"/>
  <c r="R69" i="2" s="1"/>
  <c r="Q70" i="2"/>
  <c r="R70" i="2" s="1"/>
  <c r="Q68" i="2"/>
  <c r="R68" i="2" s="1"/>
  <c r="U265" i="2" l="1"/>
  <c r="T265" i="2" s="1"/>
  <c r="U264" i="2"/>
  <c r="T264" i="2" s="1"/>
  <c r="U263" i="2"/>
  <c r="T263" i="2" s="1"/>
  <c r="U262" i="2"/>
  <c r="U261" i="2"/>
  <c r="T261" i="2" s="1"/>
  <c r="U260" i="2"/>
  <c r="T260" i="2" s="1"/>
  <c r="U259" i="2"/>
  <c r="T259" i="2" s="1"/>
  <c r="U258" i="2"/>
  <c r="T258" i="2" s="1"/>
  <c r="U271" i="2"/>
  <c r="T271" i="2" s="1"/>
  <c r="U270" i="2"/>
  <c r="T270" i="2" s="1"/>
  <c r="U269" i="2"/>
  <c r="T269" i="2" s="1"/>
  <c r="U268" i="2"/>
  <c r="U267" i="2"/>
  <c r="U272" i="2"/>
  <c r="U266" i="2"/>
  <c r="T268" i="2"/>
  <c r="U250" i="2"/>
  <c r="T250" i="2" s="1"/>
  <c r="U249" i="2"/>
  <c r="T249" i="2" s="1"/>
  <c r="U257" i="2"/>
  <c r="T257" i="2" s="1"/>
  <c r="U256" i="2"/>
  <c r="T256" i="2" s="1"/>
  <c r="U255" i="2"/>
  <c r="T255" i="2" s="1"/>
  <c r="U252" i="2"/>
  <c r="T252" i="2" s="1"/>
  <c r="U253" i="2"/>
  <c r="T253" i="2" s="1"/>
  <c r="U254" i="2"/>
  <c r="T254" i="2" s="1"/>
  <c r="U226" i="2"/>
  <c r="U248" i="2"/>
  <c r="T248" i="2" s="1"/>
  <c r="U243" i="2"/>
  <c r="U245" i="2"/>
  <c r="T245" i="2" s="1"/>
  <c r="U247" i="2"/>
  <c r="T247" i="2" s="1"/>
  <c r="U246" i="2"/>
  <c r="T246" i="2" s="1"/>
  <c r="U244" i="2"/>
  <c r="U231" i="2"/>
  <c r="U233" i="2"/>
  <c r="U234" i="2"/>
  <c r="U230" i="2"/>
  <c r="U232" i="2"/>
  <c r="U229" i="2"/>
  <c r="U227" i="2"/>
  <c r="U228" i="2"/>
  <c r="U225" i="2"/>
  <c r="T225" i="2" s="1"/>
  <c r="U221" i="2"/>
  <c r="U222" i="2"/>
  <c r="U223" i="2"/>
  <c r="U224" i="2"/>
  <c r="U220" i="2"/>
  <c r="U219" i="2"/>
  <c r="U242" i="2"/>
  <c r="U239" i="2"/>
  <c r="U241" i="2"/>
  <c r="U240" i="2"/>
  <c r="U238" i="2"/>
  <c r="U237" i="2"/>
  <c r="U236" i="2"/>
  <c r="U235" i="2"/>
  <c r="U154" i="2"/>
  <c r="U155" i="2"/>
  <c r="U156" i="2"/>
  <c r="U157" i="2"/>
  <c r="U153" i="2"/>
  <c r="U152" i="2"/>
  <c r="U151" i="2"/>
  <c r="U150" i="2"/>
  <c r="U204" i="2"/>
  <c r="T204" i="2" s="1"/>
  <c r="U210" i="2"/>
  <c r="T210" i="2" s="1"/>
  <c r="U211" i="2"/>
  <c r="T211" i="2" s="1"/>
  <c r="U209" i="2"/>
  <c r="T209" i="2" s="1"/>
  <c r="U206" i="2"/>
  <c r="T206" i="2" s="1"/>
  <c r="R162" i="2"/>
  <c r="U160" i="2" s="1"/>
  <c r="U197" i="2"/>
  <c r="T197" i="2" s="1"/>
  <c r="U213" i="2"/>
  <c r="T213" i="2" s="1"/>
  <c r="U146" i="2"/>
  <c r="U214" i="2"/>
  <c r="T214" i="2" s="1"/>
  <c r="U215" i="2"/>
  <c r="T215" i="2" s="1"/>
  <c r="U212" i="2"/>
  <c r="T212" i="2" s="1"/>
  <c r="U198" i="2"/>
  <c r="T198" i="2" s="1"/>
  <c r="U195" i="2"/>
  <c r="T195" i="2" s="1"/>
  <c r="U196" i="2"/>
  <c r="T196" i="2" s="1"/>
  <c r="U147" i="2"/>
  <c r="U145" i="2"/>
  <c r="U148" i="2"/>
  <c r="U149" i="2"/>
  <c r="U144" i="2"/>
  <c r="U200" i="2"/>
  <c r="T200" i="2" s="1"/>
  <c r="U201" i="2"/>
  <c r="T201" i="2" s="1"/>
  <c r="U202" i="2"/>
  <c r="T202" i="2" s="1"/>
  <c r="U194" i="2"/>
  <c r="T194" i="2" s="1"/>
  <c r="U189" i="2"/>
  <c r="T189" i="2" s="1"/>
  <c r="U191" i="2"/>
  <c r="T191" i="2" s="1"/>
  <c r="U193" i="2"/>
  <c r="T193" i="2" s="1"/>
  <c r="U192" i="2"/>
  <c r="T192" i="2" s="1"/>
  <c r="U185" i="2"/>
  <c r="T185" i="2" s="1"/>
  <c r="U187" i="2"/>
  <c r="T187" i="2" s="1"/>
  <c r="U181" i="2"/>
  <c r="T181" i="2" s="1"/>
  <c r="U183" i="2"/>
  <c r="T183" i="2" s="1"/>
  <c r="U182" i="2"/>
  <c r="T182" i="2" s="1"/>
  <c r="U179" i="2"/>
  <c r="T179" i="2" s="1"/>
  <c r="U177" i="2"/>
  <c r="T177" i="2" s="1"/>
  <c r="U178" i="2"/>
  <c r="T178" i="2" s="1"/>
  <c r="U180" i="2"/>
  <c r="T180" i="2" s="1"/>
  <c r="U176" i="2"/>
  <c r="T176" i="2" s="1"/>
  <c r="U175" i="2"/>
  <c r="T175" i="2" s="1"/>
  <c r="U172" i="2"/>
  <c r="T172" i="2" s="1"/>
  <c r="U165" i="2"/>
  <c r="T165" i="2" s="1"/>
  <c r="U167" i="2"/>
  <c r="T167" i="2" s="1"/>
  <c r="U168" i="2"/>
  <c r="T168" i="2" s="1"/>
  <c r="U170" i="2"/>
  <c r="T170" i="2" s="1"/>
  <c r="U171" i="2"/>
  <c r="T171" i="2" s="1"/>
  <c r="U35" i="2"/>
  <c r="T35" i="2" s="1"/>
  <c r="U33" i="2"/>
  <c r="T33" i="2" s="1"/>
  <c r="U34" i="2"/>
  <c r="T34" i="2" s="1"/>
  <c r="T266" i="2"/>
  <c r="T267" i="2"/>
  <c r="T272" i="2"/>
  <c r="U199" i="2"/>
  <c r="T199" i="2" s="1"/>
  <c r="U208" i="2"/>
  <c r="T208" i="2" s="1"/>
  <c r="U207" i="2"/>
  <c r="T207" i="2" s="1"/>
  <c r="U203" i="2"/>
  <c r="T203" i="2" s="1"/>
  <c r="U205" i="2"/>
  <c r="T205" i="2" s="1"/>
  <c r="U218" i="2"/>
  <c r="T218" i="2" s="1"/>
  <c r="U217" i="2"/>
  <c r="T217" i="2" s="1"/>
  <c r="U216" i="2"/>
  <c r="T216" i="2" s="1"/>
  <c r="U173" i="2"/>
  <c r="T173" i="2" s="1"/>
  <c r="U190" i="2"/>
  <c r="T190" i="2" s="1"/>
  <c r="U166" i="2"/>
  <c r="T166" i="2" s="1"/>
  <c r="U174" i="2"/>
  <c r="T174" i="2" s="1"/>
  <c r="U188" i="2"/>
  <c r="T188" i="2" s="1"/>
  <c r="U169" i="2"/>
  <c r="T169" i="2" s="1"/>
  <c r="U186" i="2"/>
  <c r="T186" i="2" s="1"/>
  <c r="U184" i="2"/>
  <c r="T184" i="2" s="1"/>
  <c r="T262" i="2"/>
  <c r="T251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Q37" i="2"/>
  <c r="R37" i="2" s="1"/>
  <c r="Q38" i="2"/>
  <c r="R38" i="2" s="1"/>
  <c r="Q39" i="2"/>
  <c r="R39" i="2" s="1"/>
  <c r="R40" i="2"/>
  <c r="Q41" i="2"/>
  <c r="R41" i="2" s="1"/>
  <c r="Q42" i="2"/>
  <c r="R42" i="2" s="1"/>
  <c r="Q43" i="2"/>
  <c r="R43" i="2" s="1"/>
  <c r="Q44" i="2"/>
  <c r="R44" i="2" s="1"/>
  <c r="Q45" i="2"/>
  <c r="R45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8" i="2"/>
  <c r="R108" i="2" s="1"/>
  <c r="Q109" i="2"/>
  <c r="R109" i="2" s="1"/>
  <c r="Q110" i="2"/>
  <c r="R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R139" i="2"/>
  <c r="Q140" i="2"/>
  <c r="R140" i="2" s="1"/>
  <c r="Q141" i="2"/>
  <c r="R141" i="2" s="1"/>
  <c r="U141" i="2" s="1"/>
  <c r="J1" i="2"/>
  <c r="U159" i="2" l="1"/>
  <c r="T159" i="2" s="1"/>
  <c r="U163" i="2"/>
  <c r="T163" i="2" s="1"/>
  <c r="U161" i="2"/>
  <c r="T161" i="2" s="1"/>
  <c r="U162" i="2"/>
  <c r="T162" i="2" s="1"/>
  <c r="U158" i="2"/>
  <c r="U164" i="2"/>
  <c r="U140" i="2"/>
  <c r="T140" i="2" s="1"/>
  <c r="U142" i="2"/>
  <c r="T142" i="2" s="1"/>
  <c r="U143" i="2"/>
  <c r="T143" i="2" s="1"/>
  <c r="U139" i="2"/>
  <c r="T139" i="2" s="1"/>
  <c r="U137" i="2"/>
  <c r="T137" i="2" s="1"/>
  <c r="U138" i="2"/>
  <c r="T138" i="2" s="1"/>
  <c r="U136" i="2"/>
  <c r="T136" i="2" s="1"/>
  <c r="U135" i="2"/>
  <c r="T135" i="2" s="1"/>
  <c r="U134" i="2"/>
  <c r="T134" i="2" s="1"/>
  <c r="U132" i="2"/>
  <c r="T132" i="2" s="1"/>
  <c r="U133" i="2"/>
  <c r="T133" i="2" s="1"/>
  <c r="U131" i="2"/>
  <c r="T131" i="2" s="1"/>
  <c r="U130" i="2"/>
  <c r="T130" i="2" s="1"/>
  <c r="U129" i="2"/>
  <c r="T129" i="2" s="1"/>
  <c r="U128" i="2"/>
  <c r="T128" i="2" s="1"/>
  <c r="U127" i="2"/>
  <c r="T127" i="2" s="1"/>
  <c r="U125" i="2"/>
  <c r="T125" i="2" s="1"/>
  <c r="U126" i="2"/>
  <c r="T126" i="2" s="1"/>
  <c r="U123" i="2"/>
  <c r="T123" i="2" s="1"/>
  <c r="U124" i="2"/>
  <c r="T124" i="2" s="1"/>
  <c r="U122" i="2"/>
  <c r="T122" i="2" s="1"/>
  <c r="U88" i="2"/>
  <c r="T88" i="2" s="1"/>
  <c r="U44" i="2"/>
  <c r="T44" i="2" s="1"/>
  <c r="U45" i="2"/>
  <c r="T45" i="2" s="1"/>
  <c r="U46" i="2"/>
  <c r="T46" i="2" s="1"/>
  <c r="U72" i="2"/>
  <c r="T72" i="2" s="1"/>
  <c r="U110" i="2"/>
  <c r="T110" i="2" s="1"/>
  <c r="U49" i="2"/>
  <c r="T49" i="2" s="1"/>
  <c r="U103" i="2"/>
  <c r="T103" i="2" s="1"/>
  <c r="U99" i="2"/>
  <c r="T99" i="2" s="1"/>
  <c r="U98" i="2"/>
  <c r="T98" i="2" s="1"/>
  <c r="U97" i="2"/>
  <c r="T97" i="2" s="1"/>
  <c r="U96" i="2"/>
  <c r="T96" i="2" s="1"/>
  <c r="U102" i="2"/>
  <c r="T102" i="2" s="1"/>
  <c r="U101" i="2"/>
  <c r="T101" i="2" s="1"/>
  <c r="U100" i="2"/>
  <c r="T100" i="2" s="1"/>
  <c r="U48" i="2"/>
  <c r="T48" i="2" s="1"/>
  <c r="U47" i="2"/>
  <c r="T47" i="2" s="1"/>
  <c r="U43" i="2"/>
  <c r="T43" i="2" s="1"/>
  <c r="U42" i="2"/>
  <c r="T42" i="2" s="1"/>
  <c r="U109" i="2"/>
  <c r="T109" i="2" s="1"/>
  <c r="U108" i="2"/>
  <c r="T108" i="2" s="1"/>
  <c r="U106" i="2"/>
  <c r="T106" i="2" s="1"/>
  <c r="U105" i="2"/>
  <c r="T105" i="2" s="1"/>
  <c r="U107" i="2"/>
  <c r="T107" i="2" s="1"/>
  <c r="U104" i="2"/>
  <c r="T104" i="2" s="1"/>
  <c r="U41" i="2"/>
  <c r="T41" i="2" s="1"/>
  <c r="U95" i="2"/>
  <c r="T95" i="2" s="1"/>
  <c r="U90" i="2"/>
  <c r="T90" i="2" s="1"/>
  <c r="U94" i="2"/>
  <c r="T94" i="2" s="1"/>
  <c r="U93" i="2"/>
  <c r="T93" i="2" s="1"/>
  <c r="U92" i="2"/>
  <c r="T92" i="2" s="1"/>
  <c r="U91" i="2"/>
  <c r="T91" i="2" s="1"/>
  <c r="U17" i="2"/>
  <c r="T17" i="2" s="1"/>
  <c r="U40" i="2"/>
  <c r="T40" i="2" s="1"/>
  <c r="U39" i="2"/>
  <c r="T39" i="2" s="1"/>
  <c r="U38" i="2"/>
  <c r="T38" i="2" s="1"/>
  <c r="U37" i="2"/>
  <c r="T37" i="2" s="1"/>
  <c r="U36" i="2"/>
  <c r="T36" i="2" s="1"/>
  <c r="U89" i="2"/>
  <c r="T89" i="2" s="1"/>
  <c r="U87" i="2"/>
  <c r="T87" i="2" s="1"/>
  <c r="U80" i="2"/>
  <c r="T80" i="2" s="1"/>
  <c r="U86" i="2"/>
  <c r="T86" i="2" s="1"/>
  <c r="U85" i="2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U18" i="2"/>
  <c r="T18" i="2" s="1"/>
  <c r="T224" i="2"/>
  <c r="T223" i="2"/>
  <c r="T242" i="2"/>
  <c r="T220" i="2"/>
  <c r="T227" i="2"/>
  <c r="T154" i="2"/>
  <c r="T153" i="2"/>
  <c r="T152" i="2"/>
  <c r="T156" i="2"/>
  <c r="T222" i="2"/>
  <c r="T164" i="2"/>
  <c r="T239" i="2"/>
  <c r="T229" i="2"/>
  <c r="T144" i="2"/>
  <c r="T158" i="2"/>
  <c r="T157" i="2"/>
  <c r="T226" i="2"/>
  <c r="T241" i="2"/>
  <c r="T234" i="2"/>
  <c r="T145" i="2"/>
  <c r="T244" i="2"/>
  <c r="T243" i="2"/>
  <c r="T236" i="2"/>
  <c r="T151" i="2"/>
  <c r="T235" i="2"/>
  <c r="T232" i="2"/>
  <c r="T221" i="2"/>
  <c r="T231" i="2"/>
  <c r="T147" i="2"/>
  <c r="T160" i="2"/>
  <c r="T149" i="2"/>
  <c r="T228" i="2"/>
  <c r="T219" i="2"/>
  <c r="T240" i="2"/>
  <c r="T146" i="2"/>
  <c r="T230" i="2"/>
  <c r="T238" i="2"/>
  <c r="T148" i="2"/>
  <c r="T150" i="2"/>
  <c r="T155" i="2"/>
  <c r="T237" i="2"/>
  <c r="T233" i="2"/>
  <c r="T141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sharedStrings.xml><?xml version="1.0" encoding="utf-8"?>
<sst xmlns="http://schemas.openxmlformats.org/spreadsheetml/2006/main" count="1905" uniqueCount="95">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</sst>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0" fillId="0" borderId="0" xfId="0" applyNumberFormat="1" applyAlignment="1">
      <alignment horizontal="center"/>
    </xf>
    <xf numFmtId="0" fontId="0" fillId="10" borderId="0" xfId="0" applyFill="1"/>
    <xf numFmtId="41" fontId="0" fillId="10" borderId="0" xfId="0" applyNumberFormat="1" applyFill="1"/>
    <xf numFmtId="0" fontId="0" fillId="10" borderId="1" xfId="0" applyFill="1" applyBorder="1"/>
    <xf numFmtId="41" fontId="0" fillId="10" borderId="0" xfId="0" applyNumberFormat="1" applyFill="1" applyAlignment="1">
      <alignment horizontal="center" vertical="center"/>
    </xf>
    <xf numFmtId="41" fontId="0" fillId="11" borderId="0" xfId="0" applyNumberFormat="1" applyFill="1" applyAlignment="1">
      <alignment horizontal="center" vertical="center"/>
    </xf>
    <xf numFmtId="41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7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645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rgb="FFFFFF00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theme="5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rgb="FFFFFF00"/>
        </patternFill>
      </fill>
    </dxf>
    <dxf>
      <numFmt numFmtId="164" formatCode="0&quot;º&quot;"/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5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2" tint="-9.9978637043366805E-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5" tint="0.59999389629810485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5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FFFF00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8</xdr:col>
      <xdr:colOff>7620</xdr:colOff>
      <xdr:row>25</xdr:row>
      <xdr:rowOff>7620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A33C6F6-2F88-3FF6-BBC5-82A495067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7440"/>
          <a:ext cx="849630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68580</xdr:rowOff>
    </xdr:from>
    <xdr:to>
      <xdr:col>7</xdr:col>
      <xdr:colOff>7620</xdr:colOff>
      <xdr:row>24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B7A4471-4E6F-2C18-7406-55F43525C7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3140"/>
          <a:ext cx="838962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697697222226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emiMixedTypes="0" containsString="0" containsNumber="1" containsInteger="1" minValue="28" maxValue="770"/>
    </cacheField>
    <cacheField name="Time Cap (s)" numFmtId="0">
      <sharedItems containsSemiMixedTypes="0" containsString="0" containsNumber="1" containsInteger="1" minValue="100" maxValue="840"/>
    </cacheField>
    <cacheField name="Reps" numFmtId="0">
      <sharedItems containsSemiMixedTypes="0" containsString="0" containsNumber="1" containsInteger="1" minValue="3" maxValue="798"/>
    </cacheField>
    <cacheField name="Tempo CP (s)" numFmtId="41">
      <sharedItems containsString="0" containsBlank="1" containsNumber="1" containsInteger="1" minValue="62" maxValue="840"/>
    </cacheField>
    <cacheField name="Tempo P. (s)" numFmtId="41">
      <sharedItems containsSemiMixedTypes="0" containsString="0" containsNumber="1" containsInteger="1" minValue="0" maxValue="354"/>
    </cacheField>
    <cacheField name="Tempo Final (s)" numFmtId="41">
      <sharedItems containsSemiMixedTypes="0" containsString="0" containsNumber="1" containsInteger="1" minValue="3" maxValue="1194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70" maxValue="100"/>
    </cacheField>
    <cacheField name="Colocação" numFmtId="0">
      <sharedItems containsSemiMixedTypes="0" containsString="0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n v="30"/>
    <n v="100"/>
    <n v="0"/>
    <n v="100"/>
    <m/>
    <n v="100"/>
    <n v="1"/>
  </r>
  <r>
    <m/>
    <m/>
    <x v="4"/>
    <x v="1"/>
    <m/>
    <x v="1"/>
    <x v="0"/>
    <m/>
    <x v="0"/>
    <x v="31"/>
    <m/>
    <m/>
    <n v="30"/>
    <n v="150"/>
    <n v="30"/>
    <n v="126"/>
    <n v="0"/>
    <n v="126"/>
    <m/>
    <n v="94"/>
    <n v="3"/>
  </r>
  <r>
    <m/>
    <m/>
    <x v="4"/>
    <x v="1"/>
    <m/>
    <x v="1"/>
    <x v="0"/>
    <m/>
    <x v="0"/>
    <x v="32"/>
    <m/>
    <m/>
    <n v="30"/>
    <n v="150"/>
    <n v="30"/>
    <n v="116"/>
    <n v="0"/>
    <n v="116"/>
    <m/>
    <n v="97"/>
    <n v="2"/>
  </r>
  <r>
    <n v="34"/>
    <n v="8"/>
    <x v="5"/>
    <x v="0"/>
    <s v="P1"/>
    <x v="0"/>
    <x v="0"/>
    <m/>
    <x v="0"/>
    <x v="33"/>
    <m/>
    <m/>
    <n v="30"/>
    <n v="150"/>
    <n v="30"/>
    <n v="83"/>
    <n v="0"/>
    <n v="83"/>
    <m/>
    <n v="91"/>
    <n v="4"/>
  </r>
  <r>
    <n v="35"/>
    <n v="8"/>
    <x v="5"/>
    <x v="0"/>
    <s v="P1"/>
    <x v="0"/>
    <x v="0"/>
    <m/>
    <x v="0"/>
    <x v="34"/>
    <m/>
    <m/>
    <n v="30"/>
    <n v="150"/>
    <n v="30"/>
    <n v="110"/>
    <n v="0"/>
    <n v="110"/>
    <m/>
    <n v="85"/>
    <n v="6"/>
  </r>
  <r>
    <n v="40"/>
    <n v="8"/>
    <x v="5"/>
    <x v="0"/>
    <s v="P1"/>
    <x v="0"/>
    <x v="0"/>
    <m/>
    <x v="0"/>
    <x v="35"/>
    <m/>
    <m/>
    <n v="30"/>
    <n v="150"/>
    <n v="30"/>
    <n v="68"/>
    <n v="0"/>
    <n v="68"/>
    <m/>
    <n v="100"/>
    <n v="1"/>
  </r>
  <r>
    <n v="41"/>
    <n v="9"/>
    <x v="5"/>
    <x v="0"/>
    <s v="P1"/>
    <x v="0"/>
    <x v="0"/>
    <m/>
    <x v="0"/>
    <x v="36"/>
    <m/>
    <m/>
    <n v="30"/>
    <n v="150"/>
    <n v="30"/>
    <n v="70"/>
    <n v="0"/>
    <n v="70"/>
    <m/>
    <n v="97"/>
    <n v="2"/>
  </r>
  <r>
    <n v="42"/>
    <n v="9"/>
    <x v="5"/>
    <x v="0"/>
    <s v="P1"/>
    <x v="0"/>
    <x v="0"/>
    <m/>
    <x v="0"/>
    <x v="37"/>
    <m/>
    <m/>
    <n v="30"/>
    <n v="150"/>
    <n v="30"/>
    <n v="82"/>
    <n v="0"/>
    <n v="82"/>
    <m/>
    <n v="94"/>
    <n v="3"/>
  </r>
  <r>
    <n v="43"/>
    <n v="9"/>
    <x v="5"/>
    <x v="0"/>
    <s v="P1"/>
    <x v="0"/>
    <x v="0"/>
    <m/>
    <x v="0"/>
    <x v="38"/>
    <m/>
    <m/>
    <n v="30"/>
    <n v="150"/>
    <n v="30"/>
    <n v="87"/>
    <n v="0"/>
    <n v="87"/>
    <m/>
    <n v="88"/>
    <n v="5"/>
  </r>
  <r>
    <n v="44"/>
    <n v="9"/>
    <x v="6"/>
    <x v="0"/>
    <s v="P1"/>
    <x v="0"/>
    <x v="0"/>
    <m/>
    <x v="0"/>
    <x v="39"/>
    <m/>
    <m/>
    <n v="40"/>
    <n v="150"/>
    <n v="40"/>
    <n v="96"/>
    <n v="0"/>
    <n v="96"/>
    <m/>
    <n v="94"/>
    <n v="3"/>
  </r>
  <r>
    <n v="45"/>
    <n v="9"/>
    <x v="6"/>
    <x v="0"/>
    <s v="P1"/>
    <x v="0"/>
    <x v="0"/>
    <m/>
    <x v="0"/>
    <x v="40"/>
    <m/>
    <m/>
    <n v="40"/>
    <n v="150"/>
    <n v="40"/>
    <n v="123"/>
    <n v="0"/>
    <n v="123"/>
    <m/>
    <n v="79"/>
    <n v="8"/>
  </r>
  <r>
    <n v="46"/>
    <n v="9"/>
    <x v="6"/>
    <x v="0"/>
    <s v="P1"/>
    <x v="0"/>
    <x v="0"/>
    <m/>
    <x v="0"/>
    <x v="41"/>
    <m/>
    <m/>
    <n v="40"/>
    <n v="150"/>
    <n v="40"/>
    <n v="110"/>
    <n v="0"/>
    <n v="110"/>
    <m/>
    <n v="82"/>
    <n v="7"/>
  </r>
  <r>
    <n v="47"/>
    <n v="9"/>
    <x v="6"/>
    <x v="0"/>
    <s v="P1"/>
    <x v="0"/>
    <x v="0"/>
    <m/>
    <x v="0"/>
    <x v="42"/>
    <m/>
    <m/>
    <n v="40"/>
    <n v="150"/>
    <n v="40"/>
    <n v="106"/>
    <n v="0"/>
    <n v="106"/>
    <m/>
    <n v="91"/>
    <n v="4"/>
  </r>
  <r>
    <n v="48"/>
    <n v="10"/>
    <x v="6"/>
    <x v="0"/>
    <s v="P1"/>
    <x v="0"/>
    <x v="0"/>
    <m/>
    <x v="0"/>
    <x v="43"/>
    <m/>
    <m/>
    <n v="40"/>
    <n v="150"/>
    <n v="40"/>
    <n v="81"/>
    <n v="0"/>
    <n v="81"/>
    <m/>
    <n v="100"/>
    <n v="1"/>
  </r>
  <r>
    <n v="49"/>
    <n v="10"/>
    <x v="6"/>
    <x v="0"/>
    <s v="P1"/>
    <x v="0"/>
    <x v="0"/>
    <m/>
    <x v="0"/>
    <x v="44"/>
    <m/>
    <m/>
    <n v="40"/>
    <n v="150"/>
    <n v="40"/>
    <n v="109"/>
    <n v="0"/>
    <n v="109"/>
    <m/>
    <n v="88"/>
    <n v="5"/>
  </r>
  <r>
    <n v="50"/>
    <n v="10"/>
    <x v="6"/>
    <x v="0"/>
    <s v="P1"/>
    <x v="0"/>
    <x v="0"/>
    <m/>
    <x v="0"/>
    <x v="45"/>
    <m/>
    <m/>
    <n v="40"/>
    <n v="150"/>
    <n v="40"/>
    <n v="93"/>
    <n v="0"/>
    <n v="93"/>
    <m/>
    <n v="97"/>
    <n v="2"/>
  </r>
  <r>
    <n v="53"/>
    <n v="10"/>
    <x v="6"/>
    <x v="0"/>
    <s v="P1"/>
    <x v="0"/>
    <x v="0"/>
    <m/>
    <x v="0"/>
    <x v="46"/>
    <m/>
    <m/>
    <n v="40"/>
    <n v="150"/>
    <n v="40"/>
    <n v="109"/>
    <n v="0"/>
    <n v="109"/>
    <m/>
    <n v="88"/>
    <n v="5"/>
  </r>
  <r>
    <n v="54"/>
    <n v="6"/>
    <x v="7"/>
    <x v="0"/>
    <s v="P1"/>
    <x v="0"/>
    <x v="0"/>
    <m/>
    <x v="0"/>
    <x v="47"/>
    <m/>
    <m/>
    <n v="40"/>
    <n v="150"/>
    <n v="40"/>
    <n v="110"/>
    <n v="0"/>
    <n v="110"/>
    <m/>
    <n v="94"/>
    <n v="3"/>
  </r>
  <r>
    <n v="55"/>
    <n v="6"/>
    <x v="7"/>
    <x v="0"/>
    <s v="P1"/>
    <x v="0"/>
    <x v="0"/>
    <m/>
    <x v="0"/>
    <x v="48"/>
    <m/>
    <m/>
    <n v="40"/>
    <n v="150"/>
    <n v="40"/>
    <n v="103"/>
    <n v="0"/>
    <n v="103"/>
    <m/>
    <n v="100"/>
    <n v="1"/>
  </r>
  <r>
    <n v="59"/>
    <n v="6"/>
    <x v="7"/>
    <x v="0"/>
    <s v="P1"/>
    <x v="0"/>
    <x v="0"/>
    <m/>
    <x v="0"/>
    <x v="49"/>
    <m/>
    <m/>
    <n v="40"/>
    <n v="150"/>
    <n v="40"/>
    <n v="119"/>
    <n v="0"/>
    <n v="119"/>
    <m/>
    <n v="85"/>
    <n v="6"/>
  </r>
  <r>
    <n v="60"/>
    <n v="7"/>
    <x v="7"/>
    <x v="0"/>
    <s v="P1"/>
    <x v="0"/>
    <x v="0"/>
    <m/>
    <x v="0"/>
    <x v="50"/>
    <m/>
    <m/>
    <n v="40"/>
    <n v="150"/>
    <n v="40"/>
    <n v="143"/>
    <n v="0"/>
    <n v="143"/>
    <m/>
    <n v="82"/>
    <n v="7"/>
  </r>
  <r>
    <n v="61"/>
    <n v="7"/>
    <x v="7"/>
    <x v="0"/>
    <s v="P1"/>
    <x v="0"/>
    <x v="0"/>
    <m/>
    <x v="0"/>
    <x v="51"/>
    <m/>
    <m/>
    <n v="40"/>
    <n v="150"/>
    <n v="40"/>
    <n v="105"/>
    <n v="0"/>
    <n v="105"/>
    <m/>
    <n v="97"/>
    <n v="2"/>
  </r>
  <r>
    <n v="62"/>
    <n v="7"/>
    <x v="7"/>
    <x v="0"/>
    <s v="P1"/>
    <x v="0"/>
    <x v="0"/>
    <m/>
    <x v="0"/>
    <x v="52"/>
    <m/>
    <m/>
    <n v="40"/>
    <n v="150"/>
    <n v="40"/>
    <n v="117"/>
    <n v="0"/>
    <n v="117"/>
    <m/>
    <n v="88"/>
    <n v="5"/>
  </r>
  <r>
    <n v="64"/>
    <n v="7"/>
    <x v="7"/>
    <x v="0"/>
    <s v="P1"/>
    <x v="0"/>
    <x v="0"/>
    <m/>
    <x v="0"/>
    <x v="53"/>
    <m/>
    <m/>
    <n v="40"/>
    <n v="150"/>
    <n v="40"/>
    <n v="116"/>
    <n v="0"/>
    <n v="116"/>
    <m/>
    <n v="91"/>
    <n v="4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7"/>
    <n v="840"/>
    <n v="63"/>
    <n v="903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n v="553"/>
    <n v="840"/>
    <n v="217"/>
    <n v="1057"/>
    <m/>
    <n v="97"/>
    <n v="2"/>
  </r>
  <r>
    <n v="113"/>
    <m/>
    <x v="4"/>
    <x v="1"/>
    <m/>
    <x v="1"/>
    <x v="1"/>
    <m/>
    <x v="0"/>
    <x v="31"/>
    <m/>
    <m/>
    <n v="770"/>
    <n v="840"/>
    <n v="626"/>
    <n v="840"/>
    <n v="144"/>
    <n v="984"/>
    <m/>
    <n v="100"/>
    <n v="1"/>
  </r>
  <r>
    <n v="114"/>
    <m/>
    <x v="4"/>
    <x v="1"/>
    <m/>
    <x v="1"/>
    <x v="1"/>
    <m/>
    <x v="0"/>
    <x v="32"/>
    <m/>
    <m/>
    <n v="770"/>
    <n v="840"/>
    <n v="416"/>
    <n v="840"/>
    <n v="354"/>
    <n v="1194"/>
    <m/>
    <n v="94"/>
    <n v="3"/>
  </r>
  <r>
    <n v="115"/>
    <m/>
    <x v="5"/>
    <x v="0"/>
    <s v="P1"/>
    <x v="0"/>
    <x v="1"/>
    <m/>
    <x v="0"/>
    <x v="33"/>
    <m/>
    <m/>
    <n v="770"/>
    <n v="840"/>
    <n v="730"/>
    <n v="840"/>
    <n v="40"/>
    <n v="880"/>
    <m/>
    <n v="91"/>
    <n v="4"/>
  </r>
  <r>
    <n v="120"/>
    <n v="16"/>
    <x v="5"/>
    <x v="0"/>
    <s v="P1"/>
    <x v="0"/>
    <x v="1"/>
    <m/>
    <x v="0"/>
    <x v="34"/>
    <m/>
    <m/>
    <n v="770"/>
    <n v="840"/>
    <n v="710"/>
    <n v="840"/>
    <n v="60"/>
    <n v="900"/>
    <m/>
    <n v="88"/>
    <n v="5"/>
  </r>
  <r>
    <n v="121"/>
    <n v="16"/>
    <x v="5"/>
    <x v="0"/>
    <s v="P1"/>
    <x v="0"/>
    <x v="1"/>
    <m/>
    <x v="0"/>
    <x v="35"/>
    <m/>
    <m/>
    <n v="770"/>
    <n v="840"/>
    <n v="741"/>
    <n v="840"/>
    <n v="29"/>
    <n v="869"/>
    <m/>
    <n v="94"/>
    <n v="3"/>
  </r>
  <r>
    <n v="122"/>
    <n v="16"/>
    <x v="5"/>
    <x v="0"/>
    <s v="P1"/>
    <x v="0"/>
    <x v="1"/>
    <m/>
    <x v="0"/>
    <x v="36"/>
    <m/>
    <m/>
    <n v="770"/>
    <n v="840"/>
    <n v="493"/>
    <n v="840"/>
    <n v="277"/>
    <n v="1117"/>
    <m/>
    <n v="85"/>
    <n v="6"/>
  </r>
  <r>
    <n v="123"/>
    <n v="16"/>
    <x v="5"/>
    <x v="0"/>
    <s v="P1"/>
    <x v="0"/>
    <x v="1"/>
    <m/>
    <x v="0"/>
    <x v="37"/>
    <m/>
    <m/>
    <n v="770"/>
    <n v="840"/>
    <n v="798"/>
    <n v="840"/>
    <n v="0"/>
    <n v="840"/>
    <m/>
    <n v="100"/>
    <n v="1"/>
  </r>
  <r>
    <n v="124"/>
    <n v="17"/>
    <x v="5"/>
    <x v="0"/>
    <s v="P1"/>
    <x v="0"/>
    <x v="1"/>
    <m/>
    <x v="0"/>
    <x v="38"/>
    <m/>
    <m/>
    <n v="770"/>
    <n v="840"/>
    <n v="747"/>
    <n v="840"/>
    <n v="23"/>
    <n v="863"/>
    <m/>
    <n v="97"/>
    <n v="2"/>
  </r>
  <r>
    <n v="125"/>
    <n v="17"/>
    <x v="6"/>
    <x v="0"/>
    <s v="P1"/>
    <x v="0"/>
    <x v="1"/>
    <m/>
    <x v="0"/>
    <x v="39"/>
    <m/>
    <m/>
    <n v="540"/>
    <n v="840"/>
    <n v="540"/>
    <n v="698"/>
    <n v="0"/>
    <n v="698"/>
    <m/>
    <n v="100"/>
    <n v="1"/>
  </r>
  <r>
    <n v="126"/>
    <n v="17"/>
    <x v="6"/>
    <x v="0"/>
    <s v="P1"/>
    <x v="0"/>
    <x v="1"/>
    <m/>
    <x v="0"/>
    <x v="40"/>
    <m/>
    <m/>
    <n v="540"/>
    <n v="840"/>
    <n v="540"/>
    <n v="754"/>
    <n v="0"/>
    <n v="754"/>
    <m/>
    <n v="94"/>
    <n v="3"/>
  </r>
  <r>
    <n v="127"/>
    <n v="17"/>
    <x v="6"/>
    <x v="0"/>
    <s v="P1"/>
    <x v="0"/>
    <x v="1"/>
    <m/>
    <x v="0"/>
    <x v="41"/>
    <m/>
    <m/>
    <n v="540"/>
    <n v="840"/>
    <n v="540"/>
    <n v="796"/>
    <n v="0"/>
    <n v="796"/>
    <m/>
    <n v="91"/>
    <n v="4"/>
  </r>
  <r>
    <n v="128"/>
    <n v="17"/>
    <x v="6"/>
    <x v="0"/>
    <s v="P1"/>
    <x v="0"/>
    <x v="1"/>
    <m/>
    <x v="0"/>
    <x v="42"/>
    <m/>
    <m/>
    <n v="540"/>
    <n v="840"/>
    <n v="532"/>
    <n v="840"/>
    <n v="8"/>
    <n v="848"/>
    <m/>
    <n v="85"/>
    <n v="6"/>
  </r>
  <r>
    <n v="129"/>
    <n v="21"/>
    <x v="6"/>
    <x v="0"/>
    <s v="P1"/>
    <x v="0"/>
    <x v="1"/>
    <m/>
    <x v="0"/>
    <x v="43"/>
    <m/>
    <s v="-"/>
    <n v="540"/>
    <n v="840"/>
    <n v="540"/>
    <n v="803"/>
    <n v="0"/>
    <n v="803"/>
    <m/>
    <n v="88"/>
    <n v="5"/>
  </r>
  <r>
    <n v="130"/>
    <n v="21"/>
    <x v="6"/>
    <x v="0"/>
    <s v="P1"/>
    <x v="0"/>
    <x v="1"/>
    <m/>
    <x v="0"/>
    <x v="44"/>
    <m/>
    <s v="-"/>
    <n v="540"/>
    <n v="840"/>
    <n v="510"/>
    <n v="840"/>
    <n v="30"/>
    <n v="870"/>
    <m/>
    <n v="82"/>
    <n v="7"/>
  </r>
  <r>
    <n v="131"/>
    <n v="21"/>
    <x v="6"/>
    <x v="0"/>
    <s v="P1"/>
    <x v="0"/>
    <x v="1"/>
    <m/>
    <x v="0"/>
    <x v="45"/>
    <m/>
    <s v="-"/>
    <n v="540"/>
    <n v="840"/>
    <n v="540"/>
    <n v="719"/>
    <n v="0"/>
    <n v="719"/>
    <m/>
    <n v="97"/>
    <n v="2"/>
  </r>
  <r>
    <n v="134"/>
    <n v="21"/>
    <x v="6"/>
    <x v="0"/>
    <s v="P1"/>
    <x v="0"/>
    <x v="1"/>
    <m/>
    <x v="0"/>
    <x v="46"/>
    <m/>
    <s v="-"/>
    <n v="540"/>
    <n v="840"/>
    <n v="509"/>
    <n v="840"/>
    <n v="31"/>
    <n v="871"/>
    <m/>
    <n v="79"/>
    <n v="8"/>
  </r>
  <r>
    <n v="135"/>
    <n v="21"/>
    <x v="7"/>
    <x v="0"/>
    <s v="P1"/>
    <x v="0"/>
    <x v="1"/>
    <m/>
    <x v="0"/>
    <x v="47"/>
    <m/>
    <s v="-"/>
    <n v="540"/>
    <n v="840"/>
    <n v="405"/>
    <n v="840"/>
    <n v="135"/>
    <n v="975"/>
    <m/>
    <n v="82"/>
    <n v="7"/>
  </r>
  <r>
    <n v="136"/>
    <n v="21"/>
    <x v="7"/>
    <x v="0"/>
    <s v="P1"/>
    <x v="0"/>
    <x v="1"/>
    <m/>
    <x v="0"/>
    <x v="48"/>
    <m/>
    <s v="-"/>
    <n v="540"/>
    <n v="840"/>
    <n v="530"/>
    <n v="840"/>
    <n v="10"/>
    <n v="850"/>
    <m/>
    <n v="94"/>
    <n v="3"/>
  </r>
  <r>
    <n v="140"/>
    <n v="22"/>
    <x v="7"/>
    <x v="0"/>
    <s v="P1"/>
    <x v="0"/>
    <x v="1"/>
    <m/>
    <x v="0"/>
    <x v="49"/>
    <m/>
    <s v="-"/>
    <n v="540"/>
    <n v="840"/>
    <n v="510"/>
    <n v="840"/>
    <n v="30"/>
    <n v="870"/>
    <m/>
    <n v="91"/>
    <n v="4"/>
  </r>
  <r>
    <n v="141"/>
    <n v="22"/>
    <x v="7"/>
    <x v="0"/>
    <s v="P1"/>
    <x v="0"/>
    <x v="1"/>
    <m/>
    <x v="0"/>
    <x v="50"/>
    <m/>
    <s v="-"/>
    <n v="540"/>
    <n v="840"/>
    <n v="500"/>
    <n v="840"/>
    <n v="40"/>
    <n v="880"/>
    <m/>
    <n v="88"/>
    <n v="5"/>
  </r>
  <r>
    <n v="142"/>
    <n v="22"/>
    <x v="7"/>
    <x v="0"/>
    <s v="P1"/>
    <x v="0"/>
    <x v="1"/>
    <m/>
    <x v="0"/>
    <x v="51"/>
    <m/>
    <s v="-"/>
    <n v="540"/>
    <n v="840"/>
    <n v="538"/>
    <n v="840"/>
    <n v="2"/>
    <n v="842"/>
    <m/>
    <n v="97"/>
    <n v="2"/>
  </r>
  <r>
    <n v="143"/>
    <n v="22"/>
    <x v="7"/>
    <x v="0"/>
    <s v="P1"/>
    <x v="0"/>
    <x v="1"/>
    <m/>
    <x v="0"/>
    <x v="52"/>
    <m/>
    <s v="-"/>
    <n v="540"/>
    <n v="840"/>
    <n v="540"/>
    <n v="782"/>
    <n v="0"/>
    <n v="782"/>
    <m/>
    <n v="100"/>
    <n v="1"/>
  </r>
  <r>
    <n v="144"/>
    <n v="23"/>
    <x v="7"/>
    <x v="0"/>
    <s v="P1"/>
    <x v="0"/>
    <x v="1"/>
    <m/>
    <x v="0"/>
    <x v="53"/>
    <m/>
    <s v="-"/>
    <n v="540"/>
    <n v="840"/>
    <n v="484"/>
    <n v="840"/>
    <n v="56"/>
    <n v="896"/>
    <m/>
    <n v="85"/>
    <n v="6"/>
  </r>
  <r>
    <n v="145"/>
    <n v="23"/>
    <x v="0"/>
    <x v="0"/>
    <s v="P1"/>
    <x v="0"/>
    <x v="2"/>
    <m/>
    <x v="0"/>
    <x v="0"/>
    <m/>
    <s v="-"/>
    <n v="36"/>
    <n v="180"/>
    <n v="36"/>
    <n v="92"/>
    <n v="0"/>
    <n v="92"/>
    <m/>
    <n v="85"/>
    <n v="6"/>
  </r>
  <r>
    <n v="146"/>
    <n v="23"/>
    <x v="0"/>
    <x v="0"/>
    <s v="P1"/>
    <x v="0"/>
    <x v="2"/>
    <m/>
    <x v="0"/>
    <x v="1"/>
    <m/>
    <s v="-"/>
    <n v="36"/>
    <n v="180"/>
    <n v="36"/>
    <n v="100"/>
    <n v="0"/>
    <n v="100"/>
    <m/>
    <n v="79"/>
    <n v="8"/>
  </r>
  <r>
    <n v="147"/>
    <n v="23"/>
    <x v="0"/>
    <x v="0"/>
    <s v="P1"/>
    <x v="0"/>
    <x v="2"/>
    <m/>
    <x v="0"/>
    <x v="2"/>
    <m/>
    <s v="-"/>
    <n v="36"/>
    <n v="180"/>
    <n v="36"/>
    <n v="90"/>
    <n v="0"/>
    <n v="90"/>
    <m/>
    <n v="94"/>
    <n v="3"/>
  </r>
  <r>
    <n v="148"/>
    <n v="23"/>
    <x v="0"/>
    <x v="0"/>
    <s v="P1"/>
    <x v="0"/>
    <x v="2"/>
    <m/>
    <x v="0"/>
    <x v="3"/>
    <m/>
    <s v="-"/>
    <n v="36"/>
    <n v="180"/>
    <n v="36"/>
    <n v="108"/>
    <n v="0"/>
    <n v="108"/>
    <m/>
    <n v="70"/>
    <n v="11"/>
  </r>
  <r>
    <n v="149"/>
    <n v="23"/>
    <x v="0"/>
    <x v="0"/>
    <s v="P1"/>
    <x v="0"/>
    <x v="2"/>
    <m/>
    <x v="0"/>
    <x v="4"/>
    <m/>
    <s v="-"/>
    <n v="36"/>
    <n v="180"/>
    <n v="36"/>
    <n v="105"/>
    <n v="0"/>
    <n v="105"/>
    <m/>
    <n v="76"/>
    <n v="9"/>
  </r>
  <r>
    <n v="150"/>
    <n v="23"/>
    <x v="0"/>
    <x v="0"/>
    <s v="P1"/>
    <x v="0"/>
    <x v="2"/>
    <m/>
    <x v="0"/>
    <x v="5"/>
    <m/>
    <s v="-"/>
    <n v="36"/>
    <n v="180"/>
    <n v="36"/>
    <n v="91"/>
    <n v="0"/>
    <n v="91"/>
    <m/>
    <n v="88"/>
    <n v="5"/>
  </r>
  <r>
    <n v="151"/>
    <n v="23"/>
    <x v="0"/>
    <x v="0"/>
    <s v="P1"/>
    <x v="0"/>
    <x v="2"/>
    <m/>
    <x v="0"/>
    <x v="6"/>
    <m/>
    <s v="-"/>
    <n v="36"/>
    <n v="180"/>
    <n v="36"/>
    <n v="90"/>
    <n v="0"/>
    <n v="90"/>
    <m/>
    <n v="94"/>
    <n v="3"/>
  </r>
  <r>
    <n v="152"/>
    <n v="24"/>
    <x v="0"/>
    <x v="0"/>
    <s v="P1"/>
    <x v="0"/>
    <x v="2"/>
    <m/>
    <x v="0"/>
    <x v="7"/>
    <m/>
    <s v="-"/>
    <n v="36"/>
    <n v="180"/>
    <n v="36"/>
    <n v="96"/>
    <n v="0"/>
    <n v="96"/>
    <m/>
    <n v="82"/>
    <n v="7"/>
  </r>
  <r>
    <m/>
    <m/>
    <x v="0"/>
    <x v="1"/>
    <m/>
    <x v="1"/>
    <x v="2"/>
    <m/>
    <x v="0"/>
    <x v="8"/>
    <m/>
    <s v="-"/>
    <n v="36"/>
    <n v="180"/>
    <n v="36"/>
    <n v="85"/>
    <n v="0"/>
    <n v="85"/>
    <m/>
    <n v="97"/>
    <n v="2"/>
  </r>
  <r>
    <n v="153"/>
    <n v="24"/>
    <x v="0"/>
    <x v="0"/>
    <s v="P1"/>
    <x v="0"/>
    <x v="2"/>
    <m/>
    <x v="0"/>
    <x v="9"/>
    <m/>
    <s v="-"/>
    <n v="36"/>
    <n v="180"/>
    <n v="36"/>
    <n v="106"/>
    <n v="0"/>
    <n v="106"/>
    <m/>
    <n v="73"/>
    <n v="10"/>
  </r>
  <r>
    <n v="154"/>
    <n v="24"/>
    <x v="0"/>
    <x v="0"/>
    <s v="P1"/>
    <x v="0"/>
    <x v="2"/>
    <m/>
    <x v="0"/>
    <x v="10"/>
    <m/>
    <s v="-"/>
    <n v="36"/>
    <n v="180"/>
    <n v="36"/>
    <n v="70"/>
    <n v="0"/>
    <n v="70"/>
    <m/>
    <n v="100"/>
    <n v="1"/>
  </r>
  <r>
    <m/>
    <n v="24"/>
    <x v="1"/>
    <x v="0"/>
    <s v="P1"/>
    <x v="0"/>
    <x v="2"/>
    <m/>
    <x v="0"/>
    <x v="11"/>
    <m/>
    <s v="-"/>
    <n v="36"/>
    <n v="180"/>
    <n v="36"/>
    <n v="75"/>
    <n v="0"/>
    <n v="75"/>
    <m/>
    <n v="100"/>
    <n v="1"/>
  </r>
  <r>
    <n v="156"/>
    <n v="24"/>
    <x v="1"/>
    <x v="0"/>
    <s v="P1"/>
    <x v="0"/>
    <x v="2"/>
    <m/>
    <x v="0"/>
    <x v="12"/>
    <m/>
    <s v="-"/>
    <n v="36"/>
    <n v="180"/>
    <n v="36"/>
    <n v="127"/>
    <n v="0"/>
    <n v="127"/>
    <m/>
    <n v="91"/>
    <n v="4"/>
  </r>
  <r>
    <n v="157"/>
    <n v="25"/>
    <x v="1"/>
    <x v="0"/>
    <s v="P1"/>
    <x v="0"/>
    <x v="2"/>
    <m/>
    <x v="0"/>
    <x v="13"/>
    <m/>
    <s v="-"/>
    <n v="36"/>
    <n v="180"/>
    <n v="36"/>
    <n v="100"/>
    <n v="0"/>
    <n v="100"/>
    <m/>
    <n v="94"/>
    <n v="3"/>
  </r>
  <r>
    <n v="158"/>
    <n v="25"/>
    <x v="1"/>
    <x v="0"/>
    <s v="P1"/>
    <x v="0"/>
    <x v="2"/>
    <m/>
    <x v="0"/>
    <x v="14"/>
    <m/>
    <s v="-"/>
    <n v="36"/>
    <n v="180"/>
    <n v="36"/>
    <n v="147"/>
    <n v="0"/>
    <n v="147"/>
    <m/>
    <n v="88"/>
    <n v="5"/>
  </r>
  <r>
    <n v="159"/>
    <n v="25"/>
    <x v="1"/>
    <x v="0"/>
    <s v="P1"/>
    <x v="0"/>
    <x v="2"/>
    <m/>
    <x v="0"/>
    <x v="15"/>
    <m/>
    <s v="-"/>
    <n v="36"/>
    <n v="180"/>
    <n v="36"/>
    <n v="98"/>
    <n v="0"/>
    <n v="98"/>
    <m/>
    <n v="97"/>
    <n v="2"/>
  </r>
  <r>
    <n v="165"/>
    <m/>
    <x v="2"/>
    <x v="0"/>
    <s v="P1"/>
    <x v="0"/>
    <x v="2"/>
    <m/>
    <x v="0"/>
    <x v="16"/>
    <m/>
    <s v="-"/>
    <n v="32"/>
    <n v="180"/>
    <n v="32"/>
    <n v="176"/>
    <n v="0"/>
    <n v="176"/>
    <m/>
    <n v="79"/>
    <n v="8"/>
  </r>
  <r>
    <n v="166"/>
    <m/>
    <x v="2"/>
    <x v="0"/>
    <s v="P1"/>
    <x v="0"/>
    <x v="2"/>
    <m/>
    <x v="0"/>
    <x v="17"/>
    <m/>
    <s v="-"/>
    <n v="32"/>
    <n v="180"/>
    <n v="32"/>
    <n v="162"/>
    <n v="0"/>
    <n v="162"/>
    <m/>
    <n v="82"/>
    <n v="7"/>
  </r>
  <r>
    <n v="167"/>
    <m/>
    <x v="2"/>
    <x v="0"/>
    <s v="P1"/>
    <x v="0"/>
    <x v="2"/>
    <m/>
    <x v="0"/>
    <x v="18"/>
    <m/>
    <s v="-"/>
    <n v="32"/>
    <n v="180"/>
    <n v="32"/>
    <n v="83"/>
    <n v="0"/>
    <n v="83"/>
    <m/>
    <n v="97"/>
    <n v="2"/>
  </r>
  <r>
    <n v="168"/>
    <m/>
    <x v="2"/>
    <x v="0"/>
    <s v="P1"/>
    <x v="0"/>
    <x v="2"/>
    <m/>
    <x v="0"/>
    <x v="19"/>
    <m/>
    <s v="-"/>
    <n v="32"/>
    <n v="180"/>
    <n v="32"/>
    <n v="98"/>
    <n v="0"/>
    <n v="98"/>
    <m/>
    <n v="94"/>
    <n v="3"/>
  </r>
  <r>
    <n v="169"/>
    <m/>
    <x v="2"/>
    <x v="0"/>
    <s v="P1"/>
    <x v="0"/>
    <x v="2"/>
    <m/>
    <x v="0"/>
    <x v="20"/>
    <m/>
    <s v="-"/>
    <n v="32"/>
    <n v="180"/>
    <n v="32"/>
    <n v="79"/>
    <n v="0"/>
    <n v="79"/>
    <m/>
    <n v="100"/>
    <n v="1"/>
  </r>
  <r>
    <n v="170"/>
    <m/>
    <x v="2"/>
    <x v="0"/>
    <s v="P1"/>
    <x v="0"/>
    <x v="2"/>
    <m/>
    <x v="0"/>
    <x v="21"/>
    <m/>
    <s v="-"/>
    <n v="32"/>
    <n v="180"/>
    <n v="32"/>
    <n v="124"/>
    <n v="0"/>
    <n v="124"/>
    <m/>
    <n v="88"/>
    <n v="5"/>
  </r>
  <r>
    <n v="173"/>
    <m/>
    <x v="2"/>
    <x v="0"/>
    <s v="P1"/>
    <x v="0"/>
    <x v="2"/>
    <m/>
    <x v="0"/>
    <x v="22"/>
    <m/>
    <s v="-"/>
    <n v="32"/>
    <n v="180"/>
    <n v="32"/>
    <n v="100"/>
    <n v="0"/>
    <n v="100"/>
    <m/>
    <n v="91"/>
    <n v="4"/>
  </r>
  <r>
    <n v="174"/>
    <m/>
    <x v="2"/>
    <x v="0"/>
    <s v="P1"/>
    <x v="0"/>
    <x v="2"/>
    <m/>
    <x v="0"/>
    <x v="23"/>
    <m/>
    <s v="-"/>
    <n v="32"/>
    <n v="180"/>
    <n v="32"/>
    <n v="149"/>
    <n v="0"/>
    <n v="149"/>
    <m/>
    <n v="85"/>
    <n v="6"/>
  </r>
  <r>
    <n v="175"/>
    <m/>
    <x v="3"/>
    <x v="0"/>
    <s v="P1"/>
    <x v="0"/>
    <x v="2"/>
    <m/>
    <x v="0"/>
    <x v="24"/>
    <m/>
    <s v="-"/>
    <n v="32"/>
    <n v="180"/>
    <n v="32"/>
    <n v="72"/>
    <n v="0"/>
    <n v="72"/>
    <m/>
    <n v="97"/>
    <n v="2"/>
  </r>
  <r>
    <n v="176"/>
    <m/>
    <x v="3"/>
    <x v="0"/>
    <s v="P1"/>
    <x v="0"/>
    <x v="2"/>
    <m/>
    <x v="0"/>
    <x v="25"/>
    <m/>
    <s v="-"/>
    <n v="32"/>
    <n v="180"/>
    <n v="30"/>
    <n v="180"/>
    <n v="2"/>
    <n v="182"/>
    <m/>
    <n v="85"/>
    <n v="6"/>
  </r>
  <r>
    <n v="177"/>
    <m/>
    <x v="3"/>
    <x v="0"/>
    <s v="P1"/>
    <x v="0"/>
    <x v="2"/>
    <m/>
    <x v="0"/>
    <x v="26"/>
    <m/>
    <s v="-"/>
    <n v="32"/>
    <n v="180"/>
    <n v="32"/>
    <n v="90"/>
    <n v="0"/>
    <n v="90"/>
    <m/>
    <n v="91"/>
    <n v="4"/>
  </r>
  <r>
    <n v="178"/>
    <m/>
    <x v="3"/>
    <x v="0"/>
    <s v="P1"/>
    <x v="0"/>
    <x v="2"/>
    <m/>
    <x v="0"/>
    <x v="27"/>
    <m/>
    <s v="-"/>
    <n v="32"/>
    <n v="180"/>
    <n v="32"/>
    <n v="117"/>
    <n v="0"/>
    <n v="117"/>
    <m/>
    <n v="88"/>
    <n v="5"/>
  </r>
  <r>
    <n v="183"/>
    <n v="26"/>
    <x v="3"/>
    <x v="0"/>
    <s v="P1"/>
    <x v="0"/>
    <x v="2"/>
    <m/>
    <x v="0"/>
    <x v="28"/>
    <m/>
    <s v="-"/>
    <n v="32"/>
    <n v="180"/>
    <n v="32"/>
    <n v="87"/>
    <n v="0"/>
    <n v="87"/>
    <m/>
    <n v="94"/>
    <n v="3"/>
  </r>
  <r>
    <n v="184"/>
    <n v="26"/>
    <x v="3"/>
    <x v="0"/>
    <s v="P1"/>
    <x v="0"/>
    <x v="2"/>
    <m/>
    <x v="0"/>
    <x v="29"/>
    <m/>
    <s v="-"/>
    <n v="32"/>
    <n v="180"/>
    <n v="32"/>
    <n v="67"/>
    <n v="0"/>
    <n v="67"/>
    <m/>
    <n v="100"/>
    <n v="1"/>
  </r>
  <r>
    <n v="185"/>
    <n v="26"/>
    <x v="4"/>
    <x v="1"/>
    <m/>
    <x v="1"/>
    <x v="2"/>
    <m/>
    <x v="0"/>
    <x v="30"/>
    <m/>
    <s v="-"/>
    <n v="32"/>
    <n v="180"/>
    <n v="32"/>
    <n v="180"/>
    <n v="0"/>
    <n v="180"/>
    <m/>
    <n v="94"/>
    <n v="3"/>
  </r>
  <r>
    <m/>
    <m/>
    <x v="4"/>
    <x v="1"/>
    <m/>
    <x v="1"/>
    <x v="2"/>
    <m/>
    <x v="0"/>
    <x v="31"/>
    <m/>
    <s v="-"/>
    <n v="32"/>
    <n v="180"/>
    <n v="32"/>
    <n v="111"/>
    <n v="0"/>
    <n v="111"/>
    <m/>
    <n v="100"/>
    <n v="1"/>
  </r>
  <r>
    <m/>
    <m/>
    <x v="4"/>
    <x v="1"/>
    <m/>
    <x v="1"/>
    <x v="2"/>
    <m/>
    <x v="0"/>
    <x v="32"/>
    <m/>
    <s v="-"/>
    <n v="32"/>
    <n v="180"/>
    <n v="32"/>
    <n v="135"/>
    <n v="0"/>
    <n v="135"/>
    <m/>
    <n v="97"/>
    <n v="2"/>
  </r>
  <r>
    <m/>
    <m/>
    <x v="5"/>
    <x v="0"/>
    <s v="P1"/>
    <x v="0"/>
    <x v="2"/>
    <m/>
    <x v="0"/>
    <x v="33"/>
    <m/>
    <s v="-"/>
    <n v="32"/>
    <n v="180"/>
    <n v="32"/>
    <n v="64"/>
    <n v="0"/>
    <n v="64"/>
    <m/>
    <n v="97"/>
    <n v="2"/>
  </r>
  <r>
    <m/>
    <m/>
    <x v="5"/>
    <x v="0"/>
    <s v="P1"/>
    <x v="0"/>
    <x v="2"/>
    <m/>
    <x v="0"/>
    <x v="34"/>
    <m/>
    <s v="-"/>
    <n v="32"/>
    <n v="180"/>
    <n v="32"/>
    <n v="107"/>
    <n v="0"/>
    <n v="107"/>
    <m/>
    <n v="85"/>
    <n v="6"/>
  </r>
  <r>
    <m/>
    <m/>
    <x v="5"/>
    <x v="0"/>
    <s v="P1"/>
    <x v="0"/>
    <x v="2"/>
    <m/>
    <x v="0"/>
    <x v="35"/>
    <m/>
    <s v="-"/>
    <n v="32"/>
    <n v="180"/>
    <n v="32"/>
    <n v="104"/>
    <n v="0"/>
    <n v="104"/>
    <m/>
    <n v="88"/>
    <n v="5"/>
  </r>
  <r>
    <m/>
    <m/>
    <x v="5"/>
    <x v="0"/>
    <s v="P1"/>
    <x v="0"/>
    <x v="2"/>
    <m/>
    <x v="0"/>
    <x v="36"/>
    <m/>
    <s v="-"/>
    <n v="32"/>
    <n v="180"/>
    <n v="32"/>
    <n v="68"/>
    <n v="0"/>
    <n v="68"/>
    <m/>
    <n v="94"/>
    <n v="3"/>
  </r>
  <r>
    <m/>
    <m/>
    <x v="5"/>
    <x v="0"/>
    <s v="P1"/>
    <x v="0"/>
    <x v="2"/>
    <m/>
    <x v="0"/>
    <x v="37"/>
    <m/>
    <s v="-"/>
    <n v="32"/>
    <n v="180"/>
    <n v="32"/>
    <n v="62"/>
    <n v="0"/>
    <n v="62"/>
    <m/>
    <n v="100"/>
    <n v="1"/>
  </r>
  <r>
    <m/>
    <m/>
    <x v="5"/>
    <x v="0"/>
    <s v="P1"/>
    <x v="0"/>
    <x v="2"/>
    <m/>
    <x v="0"/>
    <x v="38"/>
    <m/>
    <s v="-"/>
    <n v="32"/>
    <n v="180"/>
    <n v="32"/>
    <n v="84"/>
    <n v="0"/>
    <n v="84"/>
    <m/>
    <n v="91"/>
    <n v="4"/>
  </r>
  <r>
    <m/>
    <m/>
    <x v="6"/>
    <x v="0"/>
    <s v="P1"/>
    <x v="0"/>
    <x v="2"/>
    <m/>
    <x v="0"/>
    <x v="39"/>
    <m/>
    <s v="-"/>
    <n v="28"/>
    <n v="180"/>
    <n v="28"/>
    <n v="114"/>
    <n v="0"/>
    <n v="114"/>
    <m/>
    <n v="100"/>
    <n v="1"/>
  </r>
  <r>
    <m/>
    <m/>
    <x v="6"/>
    <x v="0"/>
    <s v="P1"/>
    <x v="0"/>
    <x v="2"/>
    <m/>
    <x v="0"/>
    <x v="40"/>
    <m/>
    <s v="-"/>
    <n v="28"/>
    <n v="180"/>
    <n v="28"/>
    <n v="131"/>
    <n v="0"/>
    <n v="131"/>
    <m/>
    <n v="94"/>
    <n v="3"/>
  </r>
  <r>
    <m/>
    <m/>
    <x v="6"/>
    <x v="0"/>
    <s v="P1"/>
    <x v="0"/>
    <x v="2"/>
    <m/>
    <x v="0"/>
    <x v="41"/>
    <m/>
    <s v="-"/>
    <n v="28"/>
    <n v="180"/>
    <n v="28"/>
    <n v="133"/>
    <n v="0"/>
    <n v="133"/>
    <m/>
    <n v="91"/>
    <n v="4"/>
  </r>
  <r>
    <m/>
    <m/>
    <x v="6"/>
    <x v="0"/>
    <s v="P1"/>
    <x v="0"/>
    <x v="2"/>
    <m/>
    <x v="0"/>
    <x v="42"/>
    <m/>
    <s v="-"/>
    <n v="28"/>
    <n v="180"/>
    <n v="28"/>
    <n v="128"/>
    <n v="0"/>
    <n v="128"/>
    <m/>
    <n v="97"/>
    <n v="2"/>
  </r>
  <r>
    <m/>
    <m/>
    <x v="6"/>
    <x v="0"/>
    <s v="P1"/>
    <x v="0"/>
    <x v="2"/>
    <m/>
    <x v="0"/>
    <x v="43"/>
    <m/>
    <s v="-"/>
    <n v="28"/>
    <n v="180"/>
    <n v="28"/>
    <n v="134"/>
    <n v="0"/>
    <n v="134"/>
    <m/>
    <n v="88"/>
    <n v="5"/>
  </r>
  <r>
    <m/>
    <m/>
    <x v="6"/>
    <x v="0"/>
    <s v="P1"/>
    <x v="0"/>
    <x v="2"/>
    <m/>
    <x v="0"/>
    <x v="44"/>
    <m/>
    <s v="-"/>
    <n v="28"/>
    <n v="180"/>
    <n v="28"/>
    <n v="235"/>
    <n v="0"/>
    <n v="235"/>
    <m/>
    <n v="79"/>
    <n v="8"/>
  </r>
  <r>
    <m/>
    <m/>
    <x v="6"/>
    <x v="0"/>
    <s v="P1"/>
    <x v="0"/>
    <x v="2"/>
    <m/>
    <x v="0"/>
    <x v="45"/>
    <m/>
    <s v="-"/>
    <n v="28"/>
    <n v="180"/>
    <n v="28"/>
    <n v="136"/>
    <n v="0"/>
    <n v="136"/>
    <m/>
    <n v="85"/>
    <n v="6"/>
  </r>
  <r>
    <m/>
    <m/>
    <x v="6"/>
    <x v="0"/>
    <s v="P1"/>
    <x v="0"/>
    <x v="2"/>
    <m/>
    <x v="0"/>
    <x v="46"/>
    <m/>
    <s v="-"/>
    <n v="28"/>
    <n v="180"/>
    <n v="28"/>
    <n v="163"/>
    <n v="0"/>
    <n v="163"/>
    <m/>
    <n v="82"/>
    <n v="7"/>
  </r>
  <r>
    <m/>
    <m/>
    <x v="7"/>
    <x v="0"/>
    <s v="P1"/>
    <x v="0"/>
    <x v="2"/>
    <m/>
    <x v="0"/>
    <x v="47"/>
    <m/>
    <s v="-"/>
    <n v="28"/>
    <n v="180"/>
    <n v="28"/>
    <n v="174"/>
    <n v="0"/>
    <n v="174"/>
    <m/>
    <n v="82"/>
    <n v="7"/>
  </r>
  <r>
    <m/>
    <m/>
    <x v="7"/>
    <x v="0"/>
    <s v="P1"/>
    <x v="0"/>
    <x v="2"/>
    <m/>
    <x v="0"/>
    <x v="48"/>
    <m/>
    <s v="-"/>
    <n v="28"/>
    <n v="180"/>
    <n v="28"/>
    <n v="150"/>
    <n v="0"/>
    <n v="150"/>
    <m/>
    <n v="91"/>
    <n v="4"/>
  </r>
  <r>
    <m/>
    <m/>
    <x v="7"/>
    <x v="0"/>
    <s v="P1"/>
    <x v="0"/>
    <x v="2"/>
    <m/>
    <x v="0"/>
    <x v="49"/>
    <m/>
    <s v="-"/>
    <n v="28"/>
    <n v="180"/>
    <n v="28"/>
    <n v="158"/>
    <n v="0"/>
    <n v="158"/>
    <m/>
    <n v="88"/>
    <n v="5"/>
  </r>
  <r>
    <m/>
    <m/>
    <x v="7"/>
    <x v="0"/>
    <s v="P1"/>
    <x v="0"/>
    <x v="2"/>
    <m/>
    <x v="0"/>
    <x v="50"/>
    <m/>
    <s v="-"/>
    <n v="28"/>
    <n v="180"/>
    <n v="28"/>
    <n v="143"/>
    <n v="0"/>
    <n v="143"/>
    <m/>
    <n v="94"/>
    <n v="3"/>
  </r>
  <r>
    <m/>
    <m/>
    <x v="7"/>
    <x v="0"/>
    <s v="P1"/>
    <x v="0"/>
    <x v="2"/>
    <m/>
    <x v="0"/>
    <x v="51"/>
    <m/>
    <s v="-"/>
    <n v="28"/>
    <n v="180"/>
    <n v="28"/>
    <n v="133"/>
    <n v="0"/>
    <n v="133"/>
    <m/>
    <n v="100"/>
    <n v="1"/>
  </r>
  <r>
    <m/>
    <m/>
    <x v="7"/>
    <x v="0"/>
    <s v="P1"/>
    <x v="0"/>
    <x v="2"/>
    <m/>
    <x v="0"/>
    <x v="52"/>
    <m/>
    <s v="-"/>
    <n v="28"/>
    <n v="180"/>
    <n v="28"/>
    <n v="137"/>
    <n v="0"/>
    <n v="137"/>
    <m/>
    <n v="97"/>
    <n v="2"/>
  </r>
  <r>
    <m/>
    <m/>
    <x v="7"/>
    <x v="0"/>
    <s v="P1"/>
    <x v="0"/>
    <x v="2"/>
    <m/>
    <x v="0"/>
    <x v="53"/>
    <m/>
    <s v="-"/>
    <n v="28"/>
    <n v="180"/>
    <n v="28"/>
    <n v="169"/>
    <n v="0"/>
    <n v="169"/>
    <m/>
    <n v="85"/>
    <n v="6"/>
  </r>
  <r>
    <m/>
    <m/>
    <x v="0"/>
    <x v="0"/>
    <s v="P1"/>
    <x v="0"/>
    <x v="3"/>
    <m/>
    <x v="0"/>
    <x v="0"/>
    <m/>
    <s v="-"/>
    <n v="130"/>
    <n v="100"/>
    <n v="125"/>
    <m/>
    <n v="5"/>
    <n v="5"/>
    <m/>
    <n v="97"/>
    <n v="2"/>
  </r>
  <r>
    <m/>
    <m/>
    <x v="0"/>
    <x v="0"/>
    <s v="P1"/>
    <x v="0"/>
    <x v="3"/>
    <m/>
    <x v="0"/>
    <x v="1"/>
    <m/>
    <s v="-"/>
    <n v="130"/>
    <n v="100"/>
    <n v="71"/>
    <m/>
    <n v="59"/>
    <n v="59"/>
    <m/>
    <n v="76"/>
    <n v="9"/>
  </r>
  <r>
    <m/>
    <m/>
    <x v="0"/>
    <x v="0"/>
    <s v="P1"/>
    <x v="0"/>
    <x v="3"/>
    <m/>
    <x v="0"/>
    <x v="2"/>
    <m/>
    <s v="-"/>
    <n v="130"/>
    <n v="100"/>
    <n v="119"/>
    <m/>
    <n v="11"/>
    <n v="11"/>
    <m/>
    <n v="91"/>
    <n v="4"/>
  </r>
  <r>
    <m/>
    <m/>
    <x v="0"/>
    <x v="0"/>
    <s v="P1"/>
    <x v="0"/>
    <x v="3"/>
    <m/>
    <x v="0"/>
    <x v="3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4"/>
    <m/>
    <s v="-"/>
    <n v="130"/>
    <n v="100"/>
    <n v="54"/>
    <m/>
    <n v="76"/>
    <n v="76"/>
    <m/>
    <n v="70"/>
    <n v="11"/>
  </r>
  <r>
    <m/>
    <m/>
    <x v="0"/>
    <x v="0"/>
    <s v="P1"/>
    <x v="0"/>
    <x v="3"/>
    <m/>
    <x v="0"/>
    <x v="5"/>
    <m/>
    <s v="-"/>
    <n v="130"/>
    <n v="100"/>
    <n v="76"/>
    <m/>
    <n v="54"/>
    <n v="54"/>
    <m/>
    <n v="79"/>
    <n v="8"/>
  </r>
  <r>
    <m/>
    <m/>
    <x v="0"/>
    <x v="0"/>
    <s v="P1"/>
    <x v="0"/>
    <x v="3"/>
    <m/>
    <x v="0"/>
    <x v="6"/>
    <m/>
    <s v="-"/>
    <n v="130"/>
    <n v="100"/>
    <n v="120"/>
    <m/>
    <n v="10"/>
    <n v="10"/>
    <m/>
    <n v="94"/>
    <n v="3"/>
  </r>
  <r>
    <m/>
    <m/>
    <x v="0"/>
    <x v="1"/>
    <m/>
    <x v="1"/>
    <x v="3"/>
    <m/>
    <x v="0"/>
    <x v="7"/>
    <m/>
    <s v="-"/>
    <n v="130"/>
    <n v="100"/>
    <n v="127"/>
    <m/>
    <n v="3"/>
    <n v="3"/>
    <m/>
    <n v="100"/>
    <n v="1"/>
  </r>
  <r>
    <m/>
    <m/>
    <x v="0"/>
    <x v="0"/>
    <s v="P1"/>
    <x v="0"/>
    <x v="3"/>
    <m/>
    <x v="0"/>
    <x v="8"/>
    <m/>
    <s v="-"/>
    <n v="130"/>
    <n v="100"/>
    <n v="62"/>
    <m/>
    <n v="68"/>
    <n v="68"/>
    <m/>
    <n v="73"/>
    <n v="10"/>
  </r>
  <r>
    <m/>
    <m/>
    <x v="0"/>
    <x v="0"/>
    <s v="P1"/>
    <x v="0"/>
    <x v="3"/>
    <m/>
    <x v="0"/>
    <x v="9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10"/>
    <m/>
    <s v="-"/>
    <n v="130"/>
    <n v="100"/>
    <n v="90"/>
    <m/>
    <n v="40"/>
    <n v="40"/>
    <m/>
    <n v="88"/>
    <n v="5"/>
  </r>
  <r>
    <m/>
    <m/>
    <x v="1"/>
    <x v="0"/>
    <s v="P1"/>
    <x v="0"/>
    <x v="3"/>
    <m/>
    <x v="0"/>
    <x v="11"/>
    <m/>
    <s v="-"/>
    <n v="130"/>
    <n v="600"/>
    <n v="115"/>
    <m/>
    <n v="15"/>
    <n v="15"/>
    <m/>
    <n v="100"/>
    <n v="1"/>
  </r>
  <r>
    <m/>
    <m/>
    <x v="1"/>
    <x v="0"/>
    <s v="P1"/>
    <x v="0"/>
    <x v="3"/>
    <m/>
    <x v="0"/>
    <x v="12"/>
    <m/>
    <s v="-"/>
    <n v="130"/>
    <n v="600"/>
    <n v="37"/>
    <m/>
    <n v="93"/>
    <n v="93"/>
    <m/>
    <n v="88"/>
    <n v="5"/>
  </r>
  <r>
    <m/>
    <m/>
    <x v="1"/>
    <x v="0"/>
    <s v="P1"/>
    <x v="0"/>
    <x v="3"/>
    <m/>
    <x v="0"/>
    <x v="13"/>
    <m/>
    <s v="-"/>
    <n v="130"/>
    <n v="600"/>
    <n v="90"/>
    <m/>
    <n v="40"/>
    <n v="40"/>
    <m/>
    <n v="97"/>
    <n v="2"/>
  </r>
  <r>
    <m/>
    <m/>
    <x v="1"/>
    <x v="0"/>
    <s v="P1"/>
    <x v="0"/>
    <x v="3"/>
    <m/>
    <x v="0"/>
    <x v="14"/>
    <m/>
    <s v="-"/>
    <n v="130"/>
    <n v="600"/>
    <n v="46"/>
    <m/>
    <n v="84"/>
    <n v="84"/>
    <m/>
    <n v="91"/>
    <n v="4"/>
  </r>
  <r>
    <m/>
    <m/>
    <x v="1"/>
    <x v="0"/>
    <s v="P1"/>
    <x v="0"/>
    <x v="3"/>
    <m/>
    <x v="0"/>
    <x v="15"/>
    <m/>
    <s v="-"/>
    <n v="130"/>
    <n v="600"/>
    <n v="64"/>
    <m/>
    <n v="66"/>
    <n v="66"/>
    <m/>
    <n v="94"/>
    <n v="3"/>
  </r>
  <r>
    <m/>
    <m/>
    <x v="2"/>
    <x v="0"/>
    <s v="P1"/>
    <x v="0"/>
    <x v="3"/>
    <m/>
    <x v="0"/>
    <x v="16"/>
    <m/>
    <s v="-"/>
    <n v="180"/>
    <n v="600"/>
    <n v="35"/>
    <m/>
    <n v="145"/>
    <n v="145"/>
    <m/>
    <n v="91"/>
    <n v="4"/>
  </r>
  <r>
    <m/>
    <m/>
    <x v="2"/>
    <x v="0"/>
    <s v="P1"/>
    <x v="0"/>
    <x v="3"/>
    <m/>
    <x v="0"/>
    <x v="17"/>
    <m/>
    <s v="-"/>
    <n v="180"/>
    <n v="600"/>
    <n v="7"/>
    <m/>
    <n v="173"/>
    <n v="173"/>
    <m/>
    <n v="79"/>
    <n v="8"/>
  </r>
  <r>
    <m/>
    <m/>
    <x v="2"/>
    <x v="0"/>
    <s v="P1"/>
    <x v="0"/>
    <x v="3"/>
    <m/>
    <x v="0"/>
    <x v="18"/>
    <m/>
    <s v="-"/>
    <n v="180"/>
    <n v="600"/>
    <n v="54"/>
    <m/>
    <n v="126"/>
    <n v="126"/>
    <m/>
    <n v="94"/>
    <n v="3"/>
  </r>
  <r>
    <m/>
    <m/>
    <x v="2"/>
    <x v="0"/>
    <s v="P1"/>
    <x v="0"/>
    <x v="3"/>
    <m/>
    <x v="0"/>
    <x v="19"/>
    <m/>
    <s v="-"/>
    <n v="180"/>
    <n v="600"/>
    <n v="31"/>
    <m/>
    <n v="149"/>
    <n v="149"/>
    <m/>
    <n v="85"/>
    <n v="6"/>
  </r>
  <r>
    <m/>
    <m/>
    <x v="2"/>
    <x v="0"/>
    <s v="P1"/>
    <x v="0"/>
    <x v="3"/>
    <m/>
    <x v="0"/>
    <x v="20"/>
    <m/>
    <s v="-"/>
    <n v="180"/>
    <n v="600"/>
    <n v="63"/>
    <m/>
    <n v="117"/>
    <n v="117"/>
    <m/>
    <n v="97"/>
    <n v="2"/>
  </r>
  <r>
    <m/>
    <m/>
    <x v="2"/>
    <x v="0"/>
    <s v="P1"/>
    <x v="0"/>
    <x v="3"/>
    <m/>
    <x v="0"/>
    <x v="21"/>
    <m/>
    <s v="-"/>
    <n v="180"/>
    <n v="600"/>
    <n v="34"/>
    <m/>
    <n v="146"/>
    <n v="146"/>
    <m/>
    <n v="88"/>
    <n v="5"/>
  </r>
  <r>
    <m/>
    <m/>
    <x v="2"/>
    <x v="0"/>
    <s v="P1"/>
    <x v="0"/>
    <x v="3"/>
    <m/>
    <x v="0"/>
    <x v="22"/>
    <m/>
    <s v="-"/>
    <n v="180"/>
    <n v="600"/>
    <n v="87"/>
    <m/>
    <n v="93"/>
    <n v="93"/>
    <m/>
    <n v="100"/>
    <n v="1"/>
  </r>
  <r>
    <m/>
    <m/>
    <x v="2"/>
    <x v="0"/>
    <s v="P1"/>
    <x v="0"/>
    <x v="3"/>
    <m/>
    <x v="0"/>
    <x v="23"/>
    <m/>
    <s v="-"/>
    <n v="180"/>
    <n v="600"/>
    <n v="27"/>
    <m/>
    <n v="153"/>
    <n v="153"/>
    <m/>
    <n v="82"/>
    <n v="7"/>
  </r>
  <r>
    <m/>
    <m/>
    <x v="3"/>
    <x v="0"/>
    <s v="P1"/>
    <x v="0"/>
    <x v="3"/>
    <m/>
    <x v="0"/>
    <x v="24"/>
    <m/>
    <s v="-"/>
    <n v="180"/>
    <n v="600"/>
    <n v="36"/>
    <m/>
    <n v="144"/>
    <n v="144"/>
    <m/>
    <n v="97"/>
    <n v="2"/>
  </r>
  <r>
    <m/>
    <m/>
    <x v="3"/>
    <x v="0"/>
    <s v="P1"/>
    <x v="0"/>
    <x v="3"/>
    <m/>
    <x v="0"/>
    <x v="25"/>
    <m/>
    <s v="-"/>
    <n v="180"/>
    <n v="600"/>
    <n v="25"/>
    <m/>
    <n v="155"/>
    <n v="155"/>
    <m/>
    <n v="91"/>
    <n v="4"/>
  </r>
  <r>
    <m/>
    <m/>
    <x v="3"/>
    <x v="0"/>
    <s v="P1"/>
    <x v="0"/>
    <x v="3"/>
    <m/>
    <x v="0"/>
    <x v="26"/>
    <m/>
    <s v="-"/>
    <n v="180"/>
    <n v="600"/>
    <n v="20"/>
    <m/>
    <n v="160"/>
    <n v="160"/>
    <m/>
    <n v="85"/>
    <n v="6"/>
  </r>
  <r>
    <m/>
    <m/>
    <x v="3"/>
    <x v="0"/>
    <s v="P1"/>
    <x v="0"/>
    <x v="3"/>
    <m/>
    <x v="0"/>
    <x v="27"/>
    <m/>
    <s v="-"/>
    <n v="180"/>
    <n v="600"/>
    <n v="23"/>
    <m/>
    <n v="157"/>
    <n v="157"/>
    <m/>
    <n v="88"/>
    <n v="5"/>
  </r>
  <r>
    <m/>
    <m/>
    <x v="3"/>
    <x v="0"/>
    <s v="P1"/>
    <x v="0"/>
    <x v="3"/>
    <m/>
    <x v="0"/>
    <x v="28"/>
    <m/>
    <s v="-"/>
    <n v="180"/>
    <n v="600"/>
    <n v="34"/>
    <m/>
    <n v="146"/>
    <n v="146"/>
    <m/>
    <n v="94"/>
    <n v="3"/>
  </r>
  <r>
    <m/>
    <m/>
    <x v="3"/>
    <x v="0"/>
    <s v="P1"/>
    <x v="0"/>
    <x v="3"/>
    <m/>
    <x v="0"/>
    <x v="29"/>
    <m/>
    <s v="-"/>
    <n v="180"/>
    <n v="600"/>
    <n v="40"/>
    <m/>
    <n v="140"/>
    <n v="140"/>
    <m/>
    <n v="100"/>
    <n v="1"/>
  </r>
  <r>
    <m/>
    <m/>
    <x v="4"/>
    <x v="1"/>
    <m/>
    <x v="1"/>
    <x v="3"/>
    <m/>
    <x v="0"/>
    <x v="30"/>
    <m/>
    <s v="-"/>
    <n v="180"/>
    <n v="600"/>
    <n v="32"/>
    <m/>
    <n v="148"/>
    <n v="148"/>
    <m/>
    <n v="94"/>
    <n v="3"/>
  </r>
  <r>
    <m/>
    <m/>
    <x v="4"/>
    <x v="1"/>
    <m/>
    <x v="1"/>
    <x v="3"/>
    <m/>
    <x v="0"/>
    <x v="31"/>
    <m/>
    <s v="-"/>
    <n v="100"/>
    <n v="600"/>
    <n v="39"/>
    <m/>
    <n v="61"/>
    <n v="61"/>
    <m/>
    <n v="100"/>
    <n v="1"/>
  </r>
  <r>
    <m/>
    <m/>
    <x v="4"/>
    <x v="1"/>
    <m/>
    <x v="1"/>
    <x v="3"/>
    <m/>
    <x v="0"/>
    <x v="32"/>
    <m/>
    <s v="-"/>
    <n v="100"/>
    <n v="600"/>
    <n v="36"/>
    <m/>
    <n v="64"/>
    <n v="64"/>
    <m/>
    <n v="97"/>
    <n v="2"/>
  </r>
  <r>
    <m/>
    <m/>
    <x v="5"/>
    <x v="0"/>
    <s v="P1"/>
    <x v="0"/>
    <x v="3"/>
    <m/>
    <x v="0"/>
    <x v="33"/>
    <m/>
    <s v="-"/>
    <n v="100"/>
    <n v="600"/>
    <n v="31"/>
    <m/>
    <n v="69"/>
    <n v="69"/>
    <m/>
    <n v="91"/>
    <n v="4"/>
  </r>
  <r>
    <m/>
    <m/>
    <x v="5"/>
    <x v="0"/>
    <s v="P1"/>
    <x v="0"/>
    <x v="3"/>
    <m/>
    <x v="0"/>
    <x v="34"/>
    <m/>
    <s v="-"/>
    <n v="100"/>
    <n v="600"/>
    <n v="26"/>
    <m/>
    <n v="74"/>
    <n v="74"/>
    <m/>
    <n v="88"/>
    <n v="5"/>
  </r>
  <r>
    <m/>
    <m/>
    <x v="5"/>
    <x v="0"/>
    <s v="P1"/>
    <x v="0"/>
    <x v="3"/>
    <m/>
    <x v="0"/>
    <x v="35"/>
    <m/>
    <s v="-"/>
    <n v="100"/>
    <n v="600"/>
    <n v="25"/>
    <m/>
    <n v="75"/>
    <n v="75"/>
    <m/>
    <n v="85"/>
    <n v="6"/>
  </r>
  <r>
    <m/>
    <m/>
    <x v="5"/>
    <x v="0"/>
    <s v="P1"/>
    <x v="0"/>
    <x v="3"/>
    <m/>
    <x v="0"/>
    <x v="36"/>
    <m/>
    <s v="-"/>
    <n v="100"/>
    <n v="600"/>
    <n v="38"/>
    <m/>
    <n v="62"/>
    <n v="62"/>
    <m/>
    <n v="97"/>
    <n v="2"/>
  </r>
  <r>
    <m/>
    <m/>
    <x v="5"/>
    <x v="0"/>
    <s v="P1"/>
    <x v="0"/>
    <x v="3"/>
    <m/>
    <x v="0"/>
    <x v="37"/>
    <m/>
    <s v="-"/>
    <n v="100"/>
    <n v="600"/>
    <n v="57"/>
    <m/>
    <n v="43"/>
    <n v="43"/>
    <m/>
    <n v="100"/>
    <n v="1"/>
  </r>
  <r>
    <m/>
    <m/>
    <x v="5"/>
    <x v="0"/>
    <s v="P1"/>
    <x v="0"/>
    <x v="3"/>
    <m/>
    <x v="0"/>
    <x v="38"/>
    <m/>
    <s v="-"/>
    <n v="100"/>
    <n v="600"/>
    <n v="32"/>
    <m/>
    <n v="68"/>
    <n v="68"/>
    <m/>
    <n v="94"/>
    <n v="3"/>
  </r>
  <r>
    <m/>
    <m/>
    <x v="6"/>
    <x v="0"/>
    <s v="P1"/>
    <x v="0"/>
    <x v="3"/>
    <m/>
    <x v="0"/>
    <x v="39"/>
    <m/>
    <s v="-"/>
    <n v="130"/>
    <n v="600"/>
    <n v="121"/>
    <m/>
    <n v="9"/>
    <n v="9"/>
    <m/>
    <n v="100"/>
    <n v="1"/>
  </r>
  <r>
    <m/>
    <m/>
    <x v="6"/>
    <x v="0"/>
    <s v="P1"/>
    <x v="0"/>
    <x v="3"/>
    <m/>
    <x v="0"/>
    <x v="40"/>
    <m/>
    <s v="-"/>
    <n v="130"/>
    <n v="600"/>
    <n v="83"/>
    <m/>
    <n v="47"/>
    <n v="47"/>
    <m/>
    <n v="97"/>
    <n v="2"/>
  </r>
  <r>
    <m/>
    <m/>
    <x v="6"/>
    <x v="0"/>
    <s v="P1"/>
    <x v="0"/>
    <x v="3"/>
    <m/>
    <x v="0"/>
    <x v="41"/>
    <m/>
    <s v="-"/>
    <n v="130"/>
    <n v="600"/>
    <n v="82"/>
    <m/>
    <n v="48"/>
    <n v="48"/>
    <m/>
    <n v="94"/>
    <n v="3"/>
  </r>
  <r>
    <m/>
    <m/>
    <x v="6"/>
    <x v="0"/>
    <s v="P1"/>
    <x v="0"/>
    <x v="3"/>
    <m/>
    <x v="0"/>
    <x v="42"/>
    <m/>
    <s v="-"/>
    <n v="130"/>
    <n v="600"/>
    <n v="63"/>
    <m/>
    <n v="67"/>
    <n v="67"/>
    <m/>
    <n v="88"/>
    <n v="5"/>
  </r>
  <r>
    <m/>
    <m/>
    <x v="6"/>
    <x v="0"/>
    <s v="P1"/>
    <x v="0"/>
    <x v="3"/>
    <m/>
    <x v="0"/>
    <x v="43"/>
    <m/>
    <s v="-"/>
    <n v="130"/>
    <n v="600"/>
    <n v="79"/>
    <m/>
    <n v="51"/>
    <n v="51"/>
    <m/>
    <n v="91"/>
    <n v="4"/>
  </r>
  <r>
    <m/>
    <m/>
    <x v="6"/>
    <x v="0"/>
    <s v="P1"/>
    <x v="0"/>
    <x v="3"/>
    <m/>
    <x v="0"/>
    <x v="44"/>
    <m/>
    <s v="-"/>
    <n v="130"/>
    <n v="600"/>
    <n v="23"/>
    <m/>
    <n v="107"/>
    <n v="107"/>
    <m/>
    <n v="79"/>
    <n v="8"/>
  </r>
  <r>
    <m/>
    <m/>
    <x v="6"/>
    <x v="0"/>
    <s v="P1"/>
    <x v="0"/>
    <x v="3"/>
    <m/>
    <x v="0"/>
    <x v="45"/>
    <m/>
    <s v="-"/>
    <n v="130"/>
    <n v="600"/>
    <n v="35"/>
    <m/>
    <n v="95"/>
    <n v="95"/>
    <m/>
    <n v="85"/>
    <n v="6"/>
  </r>
  <r>
    <m/>
    <m/>
    <x v="6"/>
    <x v="0"/>
    <s v="P1"/>
    <x v="0"/>
    <x v="3"/>
    <m/>
    <x v="0"/>
    <x v="46"/>
    <m/>
    <s v="-"/>
    <n v="130"/>
    <n v="600"/>
    <n v="30"/>
    <m/>
    <n v="100"/>
    <n v="100"/>
    <m/>
    <n v="82"/>
    <n v="7"/>
  </r>
  <r>
    <m/>
    <m/>
    <x v="7"/>
    <x v="0"/>
    <s v="P1"/>
    <x v="0"/>
    <x v="3"/>
    <m/>
    <x v="0"/>
    <x v="47"/>
    <m/>
    <s v="-"/>
    <n v="130"/>
    <n v="600"/>
    <n v="11"/>
    <m/>
    <n v="119"/>
    <n v="119"/>
    <m/>
    <n v="88"/>
    <n v="5"/>
  </r>
  <r>
    <m/>
    <m/>
    <x v="7"/>
    <x v="0"/>
    <s v="P1"/>
    <x v="0"/>
    <x v="3"/>
    <m/>
    <x v="0"/>
    <x v="48"/>
    <m/>
    <s v="-"/>
    <n v="130"/>
    <n v="600"/>
    <n v="5"/>
    <m/>
    <n v="125"/>
    <n v="125"/>
    <m/>
    <n v="85"/>
    <n v="6"/>
  </r>
  <r>
    <m/>
    <m/>
    <x v="7"/>
    <x v="0"/>
    <s v="P1"/>
    <x v="0"/>
    <x v="3"/>
    <m/>
    <x v="0"/>
    <x v="49"/>
    <m/>
    <s v="-"/>
    <n v="130"/>
    <n v="600"/>
    <n v="15"/>
    <m/>
    <n v="115"/>
    <n v="115"/>
    <m/>
    <n v="94"/>
    <n v="3"/>
  </r>
  <r>
    <m/>
    <m/>
    <x v="7"/>
    <x v="0"/>
    <s v="P1"/>
    <x v="0"/>
    <x v="3"/>
    <m/>
    <x v="0"/>
    <x v="50"/>
    <m/>
    <s v="-"/>
    <n v="130"/>
    <n v="600"/>
    <n v="17"/>
    <m/>
    <n v="113"/>
    <n v="113"/>
    <m/>
    <n v="97"/>
    <n v="2"/>
  </r>
  <r>
    <m/>
    <m/>
    <x v="7"/>
    <x v="0"/>
    <s v="P1"/>
    <x v="0"/>
    <x v="3"/>
    <m/>
    <x v="0"/>
    <x v="51"/>
    <m/>
    <s v="-"/>
    <n v="130"/>
    <n v="600"/>
    <n v="27"/>
    <m/>
    <n v="103"/>
    <n v="103"/>
    <m/>
    <n v="100"/>
    <n v="1"/>
  </r>
  <r>
    <m/>
    <m/>
    <x v="7"/>
    <x v="0"/>
    <s v="P1"/>
    <x v="0"/>
    <x v="3"/>
    <m/>
    <x v="0"/>
    <x v="52"/>
    <m/>
    <s v="-"/>
    <n v="130"/>
    <n v="600"/>
    <n v="3"/>
    <m/>
    <n v="127"/>
    <n v="127"/>
    <m/>
    <n v="82"/>
    <n v="7"/>
  </r>
  <r>
    <m/>
    <m/>
    <x v="7"/>
    <x v="0"/>
    <s v="P1"/>
    <x v="0"/>
    <x v="3"/>
    <m/>
    <x v="0"/>
    <x v="53"/>
    <m/>
    <s v="-"/>
    <n v="130"/>
    <n v="600"/>
    <n v="15"/>
    <m/>
    <n v="115"/>
    <n v="115"/>
    <m/>
    <n v="94"/>
    <n v="3"/>
  </r>
  <r>
    <m/>
    <m/>
    <x v="0"/>
    <x v="0"/>
    <s v="P1"/>
    <x v="0"/>
    <x v="4"/>
    <m/>
    <x v="0"/>
    <x v="0"/>
    <m/>
    <s v="-"/>
    <n v="150"/>
    <n v="420"/>
    <n v="150"/>
    <n v="301"/>
    <n v="0"/>
    <n v="301"/>
    <m/>
    <n v="88"/>
    <n v="5"/>
  </r>
  <r>
    <m/>
    <m/>
    <x v="0"/>
    <x v="0"/>
    <s v="P1"/>
    <x v="0"/>
    <x v="4"/>
    <m/>
    <x v="0"/>
    <x v="1"/>
    <m/>
    <s v="-"/>
    <n v="150"/>
    <n v="420"/>
    <n v="150"/>
    <n v="332"/>
    <n v="0"/>
    <n v="332"/>
    <m/>
    <n v="79"/>
    <n v="8"/>
  </r>
  <r>
    <m/>
    <m/>
    <x v="0"/>
    <x v="0"/>
    <s v="P1"/>
    <x v="0"/>
    <x v="4"/>
    <m/>
    <x v="0"/>
    <x v="2"/>
    <m/>
    <s v="-"/>
    <n v="150"/>
    <n v="420"/>
    <n v="150"/>
    <n v="294"/>
    <n v="0"/>
    <n v="294"/>
    <m/>
    <n v="91"/>
    <n v="4"/>
  </r>
  <r>
    <m/>
    <m/>
    <x v="0"/>
    <x v="0"/>
    <s v="P1"/>
    <x v="0"/>
    <x v="4"/>
    <m/>
    <x v="0"/>
    <x v="3"/>
    <m/>
    <s v="-"/>
    <n v="150"/>
    <n v="420"/>
    <n v="150"/>
    <n v="317"/>
    <n v="0"/>
    <n v="317"/>
    <m/>
    <n v="82"/>
    <n v="7"/>
  </r>
  <r>
    <m/>
    <m/>
    <x v="0"/>
    <x v="0"/>
    <s v="P1"/>
    <x v="0"/>
    <x v="4"/>
    <m/>
    <x v="0"/>
    <x v="4"/>
    <m/>
    <s v="-"/>
    <n v="150"/>
    <n v="420"/>
    <n v="150"/>
    <n v="399"/>
    <n v="0"/>
    <n v="399"/>
    <m/>
    <n v="73"/>
    <n v="10"/>
  </r>
  <r>
    <m/>
    <m/>
    <x v="0"/>
    <x v="0"/>
    <s v="P1"/>
    <x v="0"/>
    <x v="4"/>
    <m/>
    <x v="0"/>
    <x v="5"/>
    <m/>
    <s v="-"/>
    <n v="150"/>
    <n v="420"/>
    <n v="150"/>
    <n v="282"/>
    <n v="0"/>
    <n v="282"/>
    <m/>
    <n v="97"/>
    <n v="2"/>
  </r>
  <r>
    <m/>
    <m/>
    <x v="0"/>
    <x v="1"/>
    <m/>
    <x v="1"/>
    <x v="4"/>
    <m/>
    <x v="0"/>
    <x v="6"/>
    <m/>
    <s v="-"/>
    <n v="150"/>
    <n v="420"/>
    <n v="150"/>
    <n v="288"/>
    <n v="0"/>
    <n v="288"/>
    <m/>
    <n v="94"/>
    <n v="3"/>
  </r>
  <r>
    <m/>
    <m/>
    <x v="0"/>
    <x v="0"/>
    <s v="P1"/>
    <x v="0"/>
    <x v="4"/>
    <m/>
    <x v="0"/>
    <x v="7"/>
    <m/>
    <s v="-"/>
    <n v="150"/>
    <n v="420"/>
    <n v="150"/>
    <n v="270"/>
    <n v="0"/>
    <n v="270"/>
    <m/>
    <n v="100"/>
    <n v="1"/>
  </r>
  <r>
    <m/>
    <m/>
    <x v="0"/>
    <x v="0"/>
    <s v="P1"/>
    <x v="0"/>
    <x v="4"/>
    <m/>
    <x v="0"/>
    <x v="8"/>
    <m/>
    <s v="-"/>
    <n v="150"/>
    <n v="420"/>
    <n v="144"/>
    <n v="420"/>
    <n v="6"/>
    <n v="426"/>
    <m/>
    <n v="70"/>
    <n v="11"/>
  </r>
  <r>
    <m/>
    <m/>
    <x v="0"/>
    <x v="0"/>
    <s v="P1"/>
    <x v="0"/>
    <x v="4"/>
    <m/>
    <x v="0"/>
    <x v="9"/>
    <m/>
    <s v="-"/>
    <n v="150"/>
    <n v="420"/>
    <n v="150"/>
    <n v="379"/>
    <n v="0"/>
    <n v="379"/>
    <m/>
    <n v="76"/>
    <n v="9"/>
  </r>
  <r>
    <m/>
    <m/>
    <x v="0"/>
    <x v="0"/>
    <s v="P1"/>
    <x v="0"/>
    <x v="4"/>
    <m/>
    <x v="0"/>
    <x v="10"/>
    <m/>
    <s v="-"/>
    <n v="150"/>
    <n v="420"/>
    <n v="150"/>
    <n v="313"/>
    <n v="0"/>
    <n v="313"/>
    <m/>
    <n v="85"/>
    <n v="6"/>
  </r>
  <r>
    <m/>
    <m/>
    <x v="1"/>
    <x v="0"/>
    <s v="P1"/>
    <x v="0"/>
    <x v="4"/>
    <m/>
    <x v="0"/>
    <x v="11"/>
    <m/>
    <s v="-"/>
    <n v="180"/>
    <n v="420"/>
    <n v="180"/>
    <n v="294"/>
    <n v="0"/>
    <n v="294"/>
    <m/>
    <n v="100"/>
    <n v="1"/>
  </r>
  <r>
    <m/>
    <m/>
    <x v="1"/>
    <x v="0"/>
    <s v="P1"/>
    <x v="0"/>
    <x v="4"/>
    <m/>
    <x v="0"/>
    <x v="12"/>
    <m/>
    <s v="-"/>
    <n v="180"/>
    <n v="420"/>
    <n v="105"/>
    <n v="420"/>
    <n v="75"/>
    <n v="495"/>
    <m/>
    <n v="88"/>
    <n v="5"/>
  </r>
  <r>
    <m/>
    <m/>
    <x v="1"/>
    <x v="0"/>
    <s v="P1"/>
    <x v="0"/>
    <x v="4"/>
    <m/>
    <x v="0"/>
    <x v="13"/>
    <m/>
    <s v="-"/>
    <n v="180"/>
    <n v="420"/>
    <n v="180"/>
    <n v="320"/>
    <n v="0"/>
    <n v="320"/>
    <m/>
    <n v="97"/>
    <n v="2"/>
  </r>
  <r>
    <m/>
    <m/>
    <x v="1"/>
    <x v="0"/>
    <s v="P1"/>
    <x v="0"/>
    <x v="4"/>
    <m/>
    <x v="0"/>
    <x v="14"/>
    <m/>
    <s v="-"/>
    <n v="180"/>
    <n v="420"/>
    <n v="180"/>
    <n v="413"/>
    <n v="0"/>
    <n v="413"/>
    <m/>
    <n v="91"/>
    <n v="4"/>
  </r>
  <r>
    <m/>
    <m/>
    <x v="1"/>
    <x v="0"/>
    <s v="P1"/>
    <x v="0"/>
    <x v="4"/>
    <m/>
    <x v="0"/>
    <x v="15"/>
    <m/>
    <s v="-"/>
    <n v="180"/>
    <n v="420"/>
    <n v="180"/>
    <n v="368"/>
    <n v="0"/>
    <n v="368"/>
    <m/>
    <n v="94"/>
    <n v="3"/>
  </r>
  <r>
    <m/>
    <m/>
    <x v="2"/>
    <x v="0"/>
    <s v="P1"/>
    <x v="0"/>
    <x v="4"/>
    <m/>
    <x v="0"/>
    <x v="16"/>
    <m/>
    <s v="-"/>
    <n v="120"/>
    <n v="420"/>
    <n v="102"/>
    <n v="420"/>
    <n v="18"/>
    <n v="438"/>
    <m/>
    <n v="85"/>
    <n v="6"/>
  </r>
  <r>
    <m/>
    <m/>
    <x v="2"/>
    <x v="0"/>
    <s v="P1"/>
    <x v="0"/>
    <x v="4"/>
    <m/>
    <x v="0"/>
    <x v="17"/>
    <m/>
    <s v="-"/>
    <n v="120"/>
    <n v="420"/>
    <n v="66"/>
    <n v="420"/>
    <n v="54"/>
    <n v="474"/>
    <m/>
    <n v="82"/>
    <n v="7"/>
  </r>
  <r>
    <m/>
    <m/>
    <x v="2"/>
    <x v="0"/>
    <s v="P1"/>
    <x v="0"/>
    <x v="4"/>
    <m/>
    <x v="0"/>
    <x v="18"/>
    <m/>
    <s v="-"/>
    <n v="120"/>
    <n v="420"/>
    <n v="120"/>
    <n v="331"/>
    <n v="0"/>
    <n v="331"/>
    <m/>
    <n v="100"/>
    <n v="1"/>
  </r>
  <r>
    <m/>
    <m/>
    <x v="2"/>
    <x v="0"/>
    <s v="P1"/>
    <x v="0"/>
    <x v="4"/>
    <m/>
    <x v="0"/>
    <x v="19"/>
    <m/>
    <s v="-"/>
    <n v="120"/>
    <n v="420"/>
    <n v="120"/>
    <n v="409"/>
    <n v="0"/>
    <n v="409"/>
    <m/>
    <n v="91"/>
    <n v="4"/>
  </r>
  <r>
    <m/>
    <m/>
    <x v="2"/>
    <x v="0"/>
    <s v="P1"/>
    <x v="0"/>
    <x v="4"/>
    <m/>
    <x v="0"/>
    <x v="20"/>
    <m/>
    <s v="-"/>
    <n v="120"/>
    <n v="420"/>
    <n v="120"/>
    <n v="382"/>
    <n v="0"/>
    <n v="382"/>
    <m/>
    <n v="94"/>
    <n v="3"/>
  </r>
  <r>
    <m/>
    <m/>
    <x v="2"/>
    <x v="0"/>
    <s v="P1"/>
    <x v="0"/>
    <x v="4"/>
    <m/>
    <x v="0"/>
    <x v="21"/>
    <m/>
    <s v="-"/>
    <n v="120"/>
    <n v="420"/>
    <n v="18"/>
    <n v="420"/>
    <n v="102"/>
    <n v="522"/>
    <m/>
    <n v="79"/>
    <n v="8"/>
  </r>
  <r>
    <m/>
    <m/>
    <x v="2"/>
    <x v="0"/>
    <s v="P1"/>
    <x v="0"/>
    <x v="4"/>
    <m/>
    <x v="0"/>
    <x v="22"/>
    <m/>
    <s v="-"/>
    <n v="120"/>
    <n v="420"/>
    <n v="120"/>
    <n v="331"/>
    <n v="0"/>
    <n v="331"/>
    <m/>
    <n v="100"/>
    <n v="1"/>
  </r>
  <r>
    <m/>
    <m/>
    <x v="2"/>
    <x v="0"/>
    <s v="P1"/>
    <x v="0"/>
    <x v="4"/>
    <m/>
    <x v="0"/>
    <x v="23"/>
    <m/>
    <s v="-"/>
    <n v="120"/>
    <n v="420"/>
    <n v="120"/>
    <n v="410"/>
    <n v="0"/>
    <n v="410"/>
    <m/>
    <n v="88"/>
    <n v="5"/>
  </r>
  <r>
    <m/>
    <m/>
    <x v="3"/>
    <x v="0"/>
    <s v="P1"/>
    <x v="0"/>
    <x v="4"/>
    <m/>
    <x v="0"/>
    <x v="24"/>
    <m/>
    <s v="-"/>
    <n v="120"/>
    <n v="420"/>
    <n v="120"/>
    <n v="365"/>
    <n v="0"/>
    <n v="365"/>
    <m/>
    <n v="94"/>
    <n v="3"/>
  </r>
  <r>
    <m/>
    <m/>
    <x v="3"/>
    <x v="0"/>
    <s v="P1"/>
    <x v="0"/>
    <x v="4"/>
    <m/>
    <x v="0"/>
    <x v="25"/>
    <m/>
    <s v="-"/>
    <n v="120"/>
    <n v="420"/>
    <n v="114"/>
    <n v="420"/>
    <n v="6"/>
    <n v="426"/>
    <m/>
    <n v="88"/>
    <n v="5"/>
  </r>
  <r>
    <m/>
    <m/>
    <x v="3"/>
    <x v="0"/>
    <s v="P1"/>
    <x v="0"/>
    <x v="4"/>
    <m/>
    <x v="0"/>
    <x v="26"/>
    <m/>
    <s v="-"/>
    <n v="120"/>
    <n v="420"/>
    <n v="120"/>
    <n v="341"/>
    <n v="0"/>
    <n v="341"/>
    <m/>
    <n v="97"/>
    <n v="2"/>
  </r>
  <r>
    <m/>
    <m/>
    <x v="3"/>
    <x v="0"/>
    <s v="P1"/>
    <x v="0"/>
    <x v="4"/>
    <m/>
    <x v="0"/>
    <x v="27"/>
    <m/>
    <s v="-"/>
    <n v="120"/>
    <n v="420"/>
    <n v="110"/>
    <n v="420"/>
    <n v="10"/>
    <n v="430"/>
    <m/>
    <n v="85"/>
    <n v="6"/>
  </r>
  <r>
    <m/>
    <m/>
    <x v="3"/>
    <x v="0"/>
    <s v="P1"/>
    <x v="0"/>
    <x v="4"/>
    <m/>
    <x v="0"/>
    <x v="28"/>
    <m/>
    <s v="-"/>
    <n v="120"/>
    <n v="420"/>
    <n v="119"/>
    <n v="420"/>
    <n v="1"/>
    <n v="421"/>
    <m/>
    <n v="91"/>
    <n v="4"/>
  </r>
  <r>
    <m/>
    <m/>
    <x v="3"/>
    <x v="0"/>
    <s v="P1"/>
    <x v="0"/>
    <x v="4"/>
    <m/>
    <x v="0"/>
    <x v="29"/>
    <m/>
    <s v="-"/>
    <n v="120"/>
    <n v="420"/>
    <n v="120"/>
    <n v="313"/>
    <n v="0"/>
    <n v="313"/>
    <m/>
    <n v="100"/>
    <n v="1"/>
  </r>
  <r>
    <m/>
    <m/>
    <x v="4"/>
    <x v="1"/>
    <m/>
    <x v="1"/>
    <x v="4"/>
    <m/>
    <x v="0"/>
    <x v="30"/>
    <m/>
    <m/>
    <n v="110"/>
    <n v="420"/>
    <n v="71"/>
    <n v="420"/>
    <n v="39"/>
    <n v="459"/>
    <m/>
    <n v="94"/>
    <n v="3"/>
  </r>
  <r>
    <m/>
    <m/>
    <x v="4"/>
    <x v="1"/>
    <m/>
    <x v="1"/>
    <x v="4"/>
    <m/>
    <x v="0"/>
    <x v="31"/>
    <m/>
    <m/>
    <n v="110"/>
    <n v="420"/>
    <n v="110"/>
    <n v="342"/>
    <n v="0"/>
    <n v="342"/>
    <m/>
    <n v="100"/>
    <n v="1"/>
  </r>
  <r>
    <m/>
    <m/>
    <x v="4"/>
    <x v="1"/>
    <m/>
    <x v="1"/>
    <x v="4"/>
    <m/>
    <x v="0"/>
    <x v="32"/>
    <m/>
    <m/>
    <n v="110"/>
    <n v="420"/>
    <n v="110"/>
    <n v="418"/>
    <n v="0"/>
    <n v="418"/>
    <m/>
    <n v="97"/>
    <n v="2"/>
  </r>
  <r>
    <m/>
    <m/>
    <x v="5"/>
    <x v="0"/>
    <s v="P1"/>
    <x v="0"/>
    <x v="4"/>
    <m/>
    <x v="0"/>
    <x v="33"/>
    <m/>
    <s v="-"/>
    <n v="115"/>
    <n v="420"/>
    <n v="114"/>
    <n v="420"/>
    <n v="1"/>
    <n v="421"/>
    <m/>
    <n v="91"/>
    <n v="4"/>
  </r>
  <r>
    <m/>
    <m/>
    <x v="5"/>
    <x v="0"/>
    <s v="P1"/>
    <x v="0"/>
    <x v="4"/>
    <m/>
    <x v="0"/>
    <x v="34"/>
    <m/>
    <s v="-"/>
    <n v="115"/>
    <n v="420"/>
    <n v="115"/>
    <n v="408"/>
    <n v="0"/>
    <n v="408"/>
    <m/>
    <n v="94"/>
    <n v="3"/>
  </r>
  <r>
    <m/>
    <m/>
    <x v="5"/>
    <x v="0"/>
    <s v="P1"/>
    <x v="0"/>
    <x v="4"/>
    <m/>
    <x v="0"/>
    <x v="35"/>
    <m/>
    <s v="-"/>
    <n v="115"/>
    <n v="420"/>
    <n v="95"/>
    <n v="420"/>
    <n v="20"/>
    <n v="440"/>
    <m/>
    <n v="85"/>
    <n v="6"/>
  </r>
  <r>
    <m/>
    <m/>
    <x v="5"/>
    <x v="0"/>
    <s v="P1"/>
    <x v="0"/>
    <x v="4"/>
    <m/>
    <x v="0"/>
    <x v="36"/>
    <m/>
    <s v="-"/>
    <n v="115"/>
    <n v="420"/>
    <n v="115"/>
    <n v="365"/>
    <n v="0"/>
    <n v="365"/>
    <m/>
    <n v="97"/>
    <n v="2"/>
  </r>
  <r>
    <m/>
    <m/>
    <x v="5"/>
    <x v="0"/>
    <s v="P1"/>
    <x v="0"/>
    <x v="4"/>
    <m/>
    <x v="0"/>
    <x v="37"/>
    <m/>
    <s v="-"/>
    <n v="115"/>
    <n v="420"/>
    <n v="115"/>
    <n v="315"/>
    <n v="0"/>
    <n v="315"/>
    <m/>
    <n v="100"/>
    <n v="1"/>
  </r>
  <r>
    <m/>
    <m/>
    <x v="5"/>
    <x v="0"/>
    <s v="P1"/>
    <x v="0"/>
    <x v="4"/>
    <m/>
    <x v="0"/>
    <x v="38"/>
    <m/>
    <s v="-"/>
    <n v="115"/>
    <n v="420"/>
    <n v="107"/>
    <n v="420"/>
    <n v="8"/>
    <n v="428"/>
    <m/>
    <n v="88"/>
    <n v="5"/>
  </r>
  <r>
    <m/>
    <m/>
    <x v="6"/>
    <x v="0"/>
    <s v="P1"/>
    <x v="0"/>
    <x v="4"/>
    <m/>
    <x v="0"/>
    <x v="39"/>
    <m/>
    <s v="-"/>
    <n v="130"/>
    <n v="420"/>
    <n v="127"/>
    <n v="420"/>
    <n v="3"/>
    <n v="423"/>
    <m/>
    <n v="91"/>
    <n v="4"/>
  </r>
  <r>
    <m/>
    <m/>
    <x v="6"/>
    <x v="0"/>
    <s v="P1"/>
    <x v="0"/>
    <x v="4"/>
    <m/>
    <x v="0"/>
    <x v="40"/>
    <m/>
    <m/>
    <n v="130"/>
    <n v="420"/>
    <n v="123"/>
    <n v="420"/>
    <n v="7"/>
    <n v="427"/>
    <m/>
    <n v="85"/>
    <n v="6"/>
  </r>
  <r>
    <m/>
    <m/>
    <x v="6"/>
    <x v="0"/>
    <s v="P1"/>
    <x v="0"/>
    <x v="4"/>
    <m/>
    <x v="0"/>
    <x v="41"/>
    <m/>
    <m/>
    <n v="130"/>
    <n v="420"/>
    <n v="130"/>
    <n v="360"/>
    <n v="0"/>
    <n v="360"/>
    <m/>
    <n v="100"/>
    <n v="1"/>
  </r>
  <r>
    <m/>
    <m/>
    <x v="6"/>
    <x v="0"/>
    <s v="P1"/>
    <x v="0"/>
    <x v="4"/>
    <m/>
    <x v="0"/>
    <x v="42"/>
    <m/>
    <m/>
    <n v="130"/>
    <n v="420"/>
    <n v="124"/>
    <n v="420"/>
    <n v="6"/>
    <n v="426"/>
    <m/>
    <n v="88"/>
    <n v="5"/>
  </r>
  <r>
    <m/>
    <m/>
    <x v="6"/>
    <x v="0"/>
    <s v="P1"/>
    <x v="0"/>
    <x v="4"/>
    <m/>
    <x v="0"/>
    <x v="43"/>
    <m/>
    <m/>
    <n v="130"/>
    <n v="420"/>
    <n v="130"/>
    <n v="396"/>
    <n v="0"/>
    <n v="396"/>
    <m/>
    <n v="97"/>
    <n v="2"/>
  </r>
  <r>
    <m/>
    <m/>
    <x v="6"/>
    <x v="0"/>
    <s v="P1"/>
    <x v="0"/>
    <x v="4"/>
    <m/>
    <x v="0"/>
    <x v="44"/>
    <m/>
    <m/>
    <n v="130"/>
    <n v="420"/>
    <n v="111"/>
    <n v="420"/>
    <n v="19"/>
    <n v="439"/>
    <m/>
    <n v="79"/>
    <n v="8"/>
  </r>
  <r>
    <m/>
    <m/>
    <x v="6"/>
    <x v="0"/>
    <s v="P1"/>
    <x v="0"/>
    <x v="4"/>
    <m/>
    <x v="0"/>
    <x v="45"/>
    <m/>
    <m/>
    <n v="130"/>
    <n v="420"/>
    <n v="130"/>
    <n v="408"/>
    <n v="0"/>
    <n v="408"/>
    <m/>
    <n v="94"/>
    <n v="3"/>
  </r>
  <r>
    <m/>
    <m/>
    <x v="6"/>
    <x v="0"/>
    <s v="P1"/>
    <x v="0"/>
    <x v="4"/>
    <m/>
    <x v="0"/>
    <x v="46"/>
    <m/>
    <m/>
    <n v="130"/>
    <n v="420"/>
    <n v="115"/>
    <n v="420"/>
    <n v="15"/>
    <n v="435"/>
    <m/>
    <n v="82"/>
    <n v="7"/>
  </r>
  <r>
    <m/>
    <m/>
    <x v="7"/>
    <x v="0"/>
    <s v="P1"/>
    <x v="0"/>
    <x v="4"/>
    <m/>
    <x v="0"/>
    <x v="47"/>
    <m/>
    <m/>
    <n v="115"/>
    <n v="420"/>
    <n v="110"/>
    <n v="420"/>
    <n v="5"/>
    <n v="425"/>
    <m/>
    <n v="94"/>
    <n v="3"/>
  </r>
  <r>
    <m/>
    <m/>
    <x v="7"/>
    <x v="0"/>
    <s v="P1"/>
    <x v="0"/>
    <x v="4"/>
    <m/>
    <x v="0"/>
    <x v="48"/>
    <m/>
    <m/>
    <n v="115"/>
    <n v="420"/>
    <n v="92"/>
    <n v="420"/>
    <n v="23"/>
    <n v="443"/>
    <m/>
    <n v="88"/>
    <n v="5"/>
  </r>
  <r>
    <m/>
    <m/>
    <x v="7"/>
    <x v="0"/>
    <s v="P1"/>
    <x v="0"/>
    <x v="4"/>
    <m/>
    <x v="0"/>
    <x v="49"/>
    <m/>
    <m/>
    <n v="115"/>
    <n v="420"/>
    <n v="93"/>
    <n v="420"/>
    <n v="22"/>
    <n v="442"/>
    <m/>
    <n v="91"/>
    <n v="4"/>
  </r>
  <r>
    <m/>
    <m/>
    <x v="7"/>
    <x v="0"/>
    <s v="P1"/>
    <x v="0"/>
    <x v="4"/>
    <m/>
    <x v="0"/>
    <x v="50"/>
    <m/>
    <m/>
    <n v="115"/>
    <n v="420"/>
    <n v="90"/>
    <n v="420"/>
    <n v="25"/>
    <n v="445"/>
    <m/>
    <n v="85"/>
    <n v="6"/>
  </r>
  <r>
    <m/>
    <m/>
    <x v="7"/>
    <x v="0"/>
    <s v="P1"/>
    <x v="0"/>
    <x v="4"/>
    <m/>
    <x v="0"/>
    <x v="51"/>
    <m/>
    <m/>
    <n v="115"/>
    <n v="420"/>
    <n v="115"/>
    <n v="420"/>
    <n v="0"/>
    <n v="420"/>
    <m/>
    <n v="100"/>
    <n v="1"/>
  </r>
  <r>
    <m/>
    <m/>
    <x v="7"/>
    <x v="0"/>
    <s v="P1"/>
    <x v="0"/>
    <x v="4"/>
    <m/>
    <x v="0"/>
    <x v="52"/>
    <m/>
    <m/>
    <n v="115"/>
    <n v="420"/>
    <n v="113"/>
    <n v="420"/>
    <n v="2"/>
    <n v="422"/>
    <m/>
    <n v="97"/>
    <n v="2"/>
  </r>
  <r>
    <m/>
    <m/>
    <x v="7"/>
    <x v="0"/>
    <s v="P1"/>
    <x v="0"/>
    <x v="4"/>
    <m/>
    <x v="0"/>
    <x v="53"/>
    <m/>
    <m/>
    <n v="115"/>
    <n v="420"/>
    <n v="86"/>
    <n v="420"/>
    <n v="29"/>
    <n v="449"/>
    <m/>
    <n v="82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9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rowHeaderCaption="Equipe/Atleta" colHeaderCaption="Provas">
  <location ref="A3:G15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1">
    <i>
      <x v="251"/>
    </i>
    <i>
      <x v="224"/>
    </i>
    <i>
      <x v="31"/>
    </i>
    <i>
      <x v="176"/>
    </i>
    <i>
      <x v="231"/>
    </i>
    <i>
      <x v="173"/>
    </i>
    <i>
      <x v="93"/>
    </i>
    <i>
      <x v="36"/>
    </i>
    <i>
      <x v="124"/>
    </i>
    <i>
      <x v="156"/>
    </i>
    <i>
      <x v="95"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7">
    <format dxfId="636">
      <pivotArea type="origin" dataOnly="0" labelOnly="1" outline="0" fieldPosition="0"/>
    </format>
    <format dxfId="635">
      <pivotArea field="3" type="button" dataOnly="0" labelOnly="1" outline="0"/>
    </format>
    <format dxfId="634">
      <pivotArea field="6" type="button" dataOnly="0" labelOnly="1" outline="0" axis="axisCol" fieldPosition="0"/>
    </format>
    <format dxfId="633">
      <pivotArea field="5" type="button" dataOnly="0" labelOnly="1" outline="0"/>
    </format>
    <format dxfId="632">
      <pivotArea field="8" type="button" dataOnly="0" labelOnly="1" outline="0"/>
    </format>
    <format dxfId="631">
      <pivotArea type="topRight" dataOnly="0" labelOnly="1" outline="0" fieldPosition="0"/>
    </format>
    <format dxfId="630">
      <pivotArea type="origin" dataOnly="0" labelOnly="1" outline="0" fieldPosition="0"/>
    </format>
    <format dxfId="629">
      <pivotArea field="3" type="button" dataOnly="0" labelOnly="1" outline="0"/>
    </format>
    <format dxfId="628">
      <pivotArea field="6" type="button" dataOnly="0" labelOnly="1" outline="0" axis="axisCol" fieldPosition="0"/>
    </format>
    <format dxfId="627">
      <pivotArea field="5" type="button" dataOnly="0" labelOnly="1" outline="0"/>
    </format>
    <format dxfId="626">
      <pivotArea field="8" type="button" dataOnly="0" labelOnly="1" outline="0"/>
    </format>
    <format dxfId="625">
      <pivotArea type="topRight" dataOnly="0" labelOnly="1" outline="0" fieldPosition="0"/>
    </format>
    <format dxfId="624">
      <pivotArea dataOnly="0" grandCol="1" outline="0" fieldPosition="0"/>
    </format>
    <format dxfId="623">
      <pivotArea dataOnly="0" grandCol="1" outline="0" fieldPosition="0"/>
    </format>
    <format dxfId="622">
      <pivotArea field="9" type="button" dataOnly="0" labelOnly="1" outline="0" axis="axisRow" fieldPosition="0"/>
    </format>
    <format dxfId="621">
      <pivotArea field="9" type="button" dataOnly="0" labelOnly="1" outline="0" axis="axisRow" fieldPosition="0"/>
    </format>
    <format dxfId="620">
      <pivotArea field="9" type="button" dataOnly="0" labelOnly="1" outline="0" axis="axisRow" fieldPosition="0"/>
    </format>
    <format dxfId="619">
      <pivotArea grandRow="1" outline="0" collapsedLevelsAreSubtotals="1" fieldPosition="0"/>
    </format>
    <format dxfId="618">
      <pivotArea outline="0" fieldPosition="0">
        <references count="1">
          <reference field="4294967294" count="1">
            <x v="0"/>
          </reference>
        </references>
      </pivotArea>
    </format>
    <format dxfId="617">
      <pivotArea dataOnly="0" outline="0" fieldPosition="0">
        <references count="1">
          <reference field="6" count="1">
            <x v="2"/>
          </reference>
        </references>
      </pivotArea>
    </format>
    <format dxfId="616">
      <pivotArea dataOnly="0" outline="0" fieldPosition="0">
        <references count="1">
          <reference field="6" count="1">
            <x v="2"/>
          </reference>
        </references>
      </pivotArea>
    </format>
    <format dxfId="615">
      <pivotArea dataOnly="0" outline="0" fieldPosition="0">
        <references count="1">
          <reference field="6" count="1">
            <x v="3"/>
          </reference>
        </references>
      </pivotArea>
    </format>
    <format dxfId="614">
      <pivotArea dataOnly="0" outline="0" fieldPosition="0">
        <references count="1">
          <reference field="6" count="1">
            <x v="3"/>
          </reference>
        </references>
      </pivotArea>
    </format>
    <format dxfId="613">
      <pivotArea dataOnly="0" outline="0" fieldPosition="0">
        <references count="1">
          <reference field="6" count="1">
            <x v="0"/>
          </reference>
        </references>
      </pivotArea>
    </format>
    <format dxfId="612">
      <pivotArea dataOnly="0" outline="0" fieldPosition="0">
        <references count="1">
          <reference field="6" count="1">
            <x v="0"/>
          </reference>
        </references>
      </pivotArea>
    </format>
    <format dxfId="611">
      <pivotArea dataOnly="0" outline="0" fieldPosition="0">
        <references count="1">
          <reference field="6" count="1">
            <x v="1"/>
          </reference>
        </references>
      </pivotArea>
    </format>
    <format dxfId="610">
      <pivotArea dataOnly="0" outline="0" fieldPosition="0">
        <references count="1">
          <reference field="6" count="1">
            <x v="1"/>
          </reference>
        </references>
      </pivotArea>
    </format>
    <format dxfId="609">
      <pivotArea dataOnly="0" labelOnly="1" fieldPosition="0">
        <references count="1">
          <reference field="9" count="0"/>
        </references>
      </pivotArea>
    </format>
    <format dxfId="608">
      <pivotArea dataOnly="0" labelOnly="1" outline="0" fieldPosition="0">
        <references count="1">
          <reference field="2" count="0"/>
        </references>
      </pivotArea>
    </format>
    <format dxfId="607">
      <pivotArea field="9" type="button" dataOnly="0" labelOnly="1" outline="0" axis="axisRow" fieldPosition="0"/>
    </format>
    <format dxfId="606">
      <pivotArea dataOnly="0" labelOnly="1" fieldPosition="0">
        <references count="1">
          <reference field="6" count="0"/>
        </references>
      </pivotArea>
    </format>
    <format dxfId="605">
      <pivotArea dataOnly="0" labelOnly="1" grandCol="1" outline="0" fieldPosition="0"/>
    </format>
    <format dxfId="604">
      <pivotArea collapsedLevelsAreSubtotals="1" fieldPosition="0">
        <references count="2">
          <reference field="6" count="2" selected="0">
            <x v="12"/>
            <x v="14"/>
          </reference>
          <reference field="9" count="1">
            <x v="251"/>
          </reference>
        </references>
      </pivotArea>
    </format>
    <format dxfId="603">
      <pivotArea collapsedLevelsAreSubtotals="1" fieldPosition="0">
        <references count="2">
          <reference field="6" count="1" selected="0">
            <x v="8"/>
          </reference>
          <reference field="9" count="1">
            <x v="224"/>
          </reference>
        </references>
      </pivotArea>
    </format>
    <format dxfId="602">
      <pivotArea field="9" grandCol="1" collapsedLevelsAreSubtotals="1" axis="axisRow" fieldPosition="0">
        <references count="1">
          <reference field="9" count="1">
            <x v="31"/>
          </reference>
        </references>
      </pivotArea>
    </format>
    <format dxfId="601">
      <pivotArea field="9" grandCol="1" collapsedLevelsAreSubtotals="1" axis="axisRow" fieldPosition="0">
        <references count="1">
          <reference field="9" count="1">
            <x v="224"/>
          </reference>
        </references>
      </pivotArea>
    </format>
    <format dxfId="600">
      <pivotArea field="9" grandCol="1" collapsedLevelsAreSubtotals="1" axis="axisRow" fieldPosition="0">
        <references count="1">
          <reference field="9" count="1">
            <x v="251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9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rowHeaderCaption="Equipe/Atleta" colHeaderCaption="Provas">
  <location ref="A3:G9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5">
    <i>
      <x v="227"/>
    </i>
    <i>
      <x v="177"/>
    </i>
    <i>
      <x v="29"/>
    </i>
    <i>
      <x v="249"/>
    </i>
    <i>
      <x v="149"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1">
    <format dxfId="599">
      <pivotArea type="origin" dataOnly="0" labelOnly="1" outline="0" fieldPosition="0"/>
    </format>
    <format dxfId="598">
      <pivotArea field="3" type="button" dataOnly="0" labelOnly="1" outline="0"/>
    </format>
    <format dxfId="597">
      <pivotArea field="6" type="button" dataOnly="0" labelOnly="1" outline="0" axis="axisCol" fieldPosition="0"/>
    </format>
    <format dxfId="596">
      <pivotArea field="5" type="button" dataOnly="0" labelOnly="1" outline="0"/>
    </format>
    <format dxfId="595">
      <pivotArea field="8" type="button" dataOnly="0" labelOnly="1" outline="0"/>
    </format>
    <format dxfId="594">
      <pivotArea type="topRight" dataOnly="0" labelOnly="1" outline="0" fieldPosition="0"/>
    </format>
    <format dxfId="593">
      <pivotArea type="origin" dataOnly="0" labelOnly="1" outline="0" fieldPosition="0"/>
    </format>
    <format dxfId="592">
      <pivotArea field="3" type="button" dataOnly="0" labelOnly="1" outline="0"/>
    </format>
    <format dxfId="591">
      <pivotArea field="6" type="button" dataOnly="0" labelOnly="1" outline="0" axis="axisCol" fieldPosition="0"/>
    </format>
    <format dxfId="590">
      <pivotArea field="5" type="button" dataOnly="0" labelOnly="1" outline="0"/>
    </format>
    <format dxfId="589">
      <pivotArea field="8" type="button" dataOnly="0" labelOnly="1" outline="0"/>
    </format>
    <format dxfId="588">
      <pivotArea type="topRight" dataOnly="0" labelOnly="1" outline="0" fieldPosition="0"/>
    </format>
    <format dxfId="587">
      <pivotArea dataOnly="0" grandCol="1" outline="0" fieldPosition="0"/>
    </format>
    <format dxfId="586">
      <pivotArea dataOnly="0" grandCol="1" outline="0" fieldPosition="0"/>
    </format>
    <format dxfId="585">
      <pivotArea field="9" type="button" dataOnly="0" labelOnly="1" outline="0" axis="axisRow" fieldPosition="0"/>
    </format>
    <format dxfId="584">
      <pivotArea field="9" type="button" dataOnly="0" labelOnly="1" outline="0" axis="axisRow" fieldPosition="0"/>
    </format>
    <format dxfId="583">
      <pivotArea field="9" type="button" dataOnly="0" labelOnly="1" outline="0" axis="axisRow" fieldPosition="0"/>
    </format>
    <format dxfId="582">
      <pivotArea grandRow="1" outline="0" collapsedLevelsAreSubtotals="1" fieldPosition="0"/>
    </format>
    <format dxfId="581">
      <pivotArea outline="0" fieldPosition="0">
        <references count="1">
          <reference field="4294967294" count="1">
            <x v="0"/>
          </reference>
        </references>
      </pivotArea>
    </format>
    <format dxfId="580">
      <pivotArea dataOnly="0" outline="0" fieldPosition="0">
        <references count="1">
          <reference field="6" count="1">
            <x v="2"/>
          </reference>
        </references>
      </pivotArea>
    </format>
    <format dxfId="579">
      <pivotArea dataOnly="0" outline="0" fieldPosition="0">
        <references count="1">
          <reference field="6" count="1">
            <x v="2"/>
          </reference>
        </references>
      </pivotArea>
    </format>
    <format dxfId="578">
      <pivotArea dataOnly="0" outline="0" fieldPosition="0">
        <references count="1">
          <reference field="6" count="1">
            <x v="3"/>
          </reference>
        </references>
      </pivotArea>
    </format>
    <format dxfId="577">
      <pivotArea dataOnly="0" outline="0" fieldPosition="0">
        <references count="1">
          <reference field="6" count="1">
            <x v="3"/>
          </reference>
        </references>
      </pivotArea>
    </format>
    <format dxfId="576">
      <pivotArea dataOnly="0" outline="0" fieldPosition="0">
        <references count="1">
          <reference field="6" count="1">
            <x v="0"/>
          </reference>
        </references>
      </pivotArea>
    </format>
    <format dxfId="575">
      <pivotArea dataOnly="0" outline="0" fieldPosition="0">
        <references count="1">
          <reference field="6" count="1">
            <x v="0"/>
          </reference>
        </references>
      </pivotArea>
    </format>
    <format dxfId="574">
      <pivotArea dataOnly="0" outline="0" fieldPosition="0">
        <references count="1">
          <reference field="6" count="1">
            <x v="1"/>
          </reference>
        </references>
      </pivotArea>
    </format>
    <format dxfId="573">
      <pivotArea dataOnly="0" outline="0" fieldPosition="0">
        <references count="1">
          <reference field="6" count="1">
            <x v="1"/>
          </reference>
        </references>
      </pivotArea>
    </format>
    <format dxfId="572">
      <pivotArea dataOnly="0" labelOnly="1" fieldPosition="0">
        <references count="1">
          <reference field="9" count="0"/>
        </references>
      </pivotArea>
    </format>
    <format dxfId="571">
      <pivotArea dataOnly="0" labelOnly="1" outline="0" fieldPosition="0">
        <references count="1">
          <reference field="2" count="0"/>
        </references>
      </pivotArea>
    </format>
    <format dxfId="570">
      <pivotArea dataOnly="0" labelOnly="1" outline="0" fieldPosition="0">
        <references count="1">
          <reference field="2" count="0"/>
        </references>
      </pivotArea>
    </format>
    <format dxfId="569">
      <pivotArea field="9" type="button" dataOnly="0" labelOnly="1" outline="0" axis="axisRow" fieldPosition="0"/>
    </format>
    <format dxfId="568">
      <pivotArea dataOnly="0" labelOnly="1" fieldPosition="0">
        <references count="1">
          <reference field="6" count="0"/>
        </references>
      </pivotArea>
    </format>
    <format dxfId="567">
      <pivotArea dataOnly="0" labelOnly="1" grandCol="1" outline="0" fieldPosition="0"/>
    </format>
    <format dxfId="566">
      <pivotArea field="9" type="button" dataOnly="0" labelOnly="1" outline="0" axis="axisRow" fieldPosition="0"/>
    </format>
    <format dxfId="565">
      <pivotArea dataOnly="0" labelOnly="1" fieldPosition="0">
        <references count="1">
          <reference field="6" count="0"/>
        </references>
      </pivotArea>
    </format>
    <format dxfId="564">
      <pivotArea dataOnly="0" labelOnly="1" grandCol="1" outline="0" fieldPosition="0"/>
    </format>
    <format dxfId="563">
      <pivotArea collapsedLevelsAreSubtotals="1" fieldPosition="0">
        <references count="2">
          <reference field="6" count="3" selected="0">
            <x v="11"/>
            <x v="12"/>
            <x v="14"/>
          </reference>
          <reference field="9" count="1">
            <x v="227"/>
          </reference>
        </references>
      </pivotArea>
    </format>
    <format dxfId="562">
      <pivotArea collapsedLevelsAreSubtotals="1" fieldPosition="0">
        <references count="2">
          <reference field="6" count="2" selected="0">
            <x v="7"/>
            <x v="8"/>
          </reference>
          <reference field="9" count="1">
            <x v="177"/>
          </reference>
        </references>
      </pivotArea>
    </format>
    <format dxfId="561">
      <pivotArea field="9" grandCol="1" collapsedLevelsAreSubtotals="1" axis="axisRow" fieldPosition="0">
        <references count="1">
          <reference field="9" count="1">
            <x v="227"/>
          </reference>
        </references>
      </pivotArea>
    </format>
    <format dxfId="560">
      <pivotArea field="9" grandCol="1" collapsedLevelsAreSubtotals="1" axis="axisRow" fieldPosition="0">
        <references count="1">
          <reference field="9" count="1">
            <x v="177"/>
          </reference>
        </references>
      </pivotArea>
    </format>
    <format dxfId="559">
      <pivotArea field="9" grandCol="1" collapsedLevelsAreSubtotals="1" axis="axisRow" fieldPosition="0">
        <references count="1">
          <reference field="9" count="1">
            <x v="29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9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7"/>
    </i>
    <i>
      <x v="24"/>
    </i>
    <i>
      <x v="118"/>
    </i>
    <i>
      <x v="109"/>
    </i>
    <i>
      <x v="209"/>
    </i>
    <i>
      <x v="172"/>
    </i>
    <i>
      <x v="257"/>
    </i>
    <i>
      <x v="228"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9">
    <format dxfId="558">
      <pivotArea type="origin" dataOnly="0" labelOnly="1" outline="0" fieldPosition="0"/>
    </format>
    <format dxfId="557">
      <pivotArea field="3" type="button" dataOnly="0" labelOnly="1" outline="0"/>
    </format>
    <format dxfId="556">
      <pivotArea field="6" type="button" dataOnly="0" labelOnly="1" outline="0" axis="axisCol" fieldPosition="0"/>
    </format>
    <format dxfId="555">
      <pivotArea field="5" type="button" dataOnly="0" labelOnly="1" outline="0"/>
    </format>
    <format dxfId="554">
      <pivotArea field="8" type="button" dataOnly="0" labelOnly="1" outline="0"/>
    </format>
    <format dxfId="553">
      <pivotArea type="topRight" dataOnly="0" labelOnly="1" outline="0" fieldPosition="0"/>
    </format>
    <format dxfId="552">
      <pivotArea type="origin" dataOnly="0" labelOnly="1" outline="0" fieldPosition="0"/>
    </format>
    <format dxfId="551">
      <pivotArea field="3" type="button" dataOnly="0" labelOnly="1" outline="0"/>
    </format>
    <format dxfId="550">
      <pivotArea field="6" type="button" dataOnly="0" labelOnly="1" outline="0" axis="axisCol" fieldPosition="0"/>
    </format>
    <format dxfId="549">
      <pivotArea field="5" type="button" dataOnly="0" labelOnly="1" outline="0"/>
    </format>
    <format dxfId="548">
      <pivotArea field="8" type="button" dataOnly="0" labelOnly="1" outline="0"/>
    </format>
    <format dxfId="547">
      <pivotArea type="topRight" dataOnly="0" labelOnly="1" outline="0" fieldPosition="0"/>
    </format>
    <format dxfId="546">
      <pivotArea dataOnly="0" grandCol="1" outline="0" fieldPosition="0"/>
    </format>
    <format dxfId="545">
      <pivotArea dataOnly="0" grandCol="1" outline="0" fieldPosition="0"/>
    </format>
    <format dxfId="544">
      <pivotArea field="9" type="button" dataOnly="0" labelOnly="1" outline="0" axis="axisRow" fieldPosition="0"/>
    </format>
    <format dxfId="543">
      <pivotArea field="9" type="button" dataOnly="0" labelOnly="1" outline="0" axis="axisRow" fieldPosition="0"/>
    </format>
    <format dxfId="542">
      <pivotArea field="9" type="button" dataOnly="0" labelOnly="1" outline="0" axis="axisRow" fieldPosition="0"/>
    </format>
    <format dxfId="541">
      <pivotArea grandRow="1" outline="0" collapsedLevelsAreSubtotals="1" fieldPosition="0"/>
    </format>
    <format dxfId="540">
      <pivotArea outline="0" fieldPosition="0">
        <references count="1">
          <reference field="4294967294" count="1">
            <x v="0"/>
          </reference>
        </references>
      </pivotArea>
    </format>
    <format dxfId="539">
      <pivotArea dataOnly="0" outline="0" fieldPosition="0">
        <references count="1">
          <reference field="6" count="1">
            <x v="2"/>
          </reference>
        </references>
      </pivotArea>
    </format>
    <format dxfId="538">
      <pivotArea dataOnly="0" outline="0" fieldPosition="0">
        <references count="1">
          <reference field="6" count="1">
            <x v="2"/>
          </reference>
        </references>
      </pivotArea>
    </format>
    <format dxfId="537">
      <pivotArea dataOnly="0" outline="0" fieldPosition="0">
        <references count="1">
          <reference field="6" count="1">
            <x v="3"/>
          </reference>
        </references>
      </pivotArea>
    </format>
    <format dxfId="536">
      <pivotArea dataOnly="0" outline="0" fieldPosition="0">
        <references count="1">
          <reference field="6" count="1">
            <x v="3"/>
          </reference>
        </references>
      </pivotArea>
    </format>
    <format dxfId="535">
      <pivotArea dataOnly="0" outline="0" fieldPosition="0">
        <references count="1">
          <reference field="6" count="1">
            <x v="0"/>
          </reference>
        </references>
      </pivotArea>
    </format>
    <format dxfId="534">
      <pivotArea dataOnly="0" outline="0" fieldPosition="0">
        <references count="1">
          <reference field="6" count="1">
            <x v="0"/>
          </reference>
        </references>
      </pivotArea>
    </format>
    <format dxfId="533">
      <pivotArea dataOnly="0" outline="0" fieldPosition="0">
        <references count="1">
          <reference field="6" count="1">
            <x v="1"/>
          </reference>
        </references>
      </pivotArea>
    </format>
    <format dxfId="532">
      <pivotArea dataOnly="0" outline="0" fieldPosition="0">
        <references count="1">
          <reference field="6" count="1">
            <x v="1"/>
          </reference>
        </references>
      </pivotArea>
    </format>
    <format dxfId="531">
      <pivotArea dataOnly="0" labelOnly="1" fieldPosition="0">
        <references count="1">
          <reference field="9" count="0"/>
        </references>
      </pivotArea>
    </format>
    <format dxfId="530">
      <pivotArea dataOnly="0" labelOnly="1" outline="0" fieldPosition="0">
        <references count="1">
          <reference field="2" count="0"/>
        </references>
      </pivotArea>
    </format>
    <format dxfId="529">
      <pivotArea dataOnly="0" labelOnly="1" grandCol="1" outline="0" fieldPosition="0"/>
    </format>
    <format dxfId="528">
      <pivotArea field="9" type="button" dataOnly="0" labelOnly="1" outline="0" axis="axisRow" fieldPosition="0"/>
    </format>
    <format dxfId="527">
      <pivotArea dataOnly="0" labelOnly="1" fieldPosition="0">
        <references count="1">
          <reference field="6" count="0"/>
        </references>
      </pivotArea>
    </format>
    <format dxfId="526">
      <pivotArea dataOnly="0" labelOnly="1" grandCol="1" outline="0" fieldPosition="0"/>
    </format>
    <format dxfId="525">
      <pivotArea field="9" type="button" dataOnly="0" labelOnly="1" outline="0" axis="axisRow" fieldPosition="0"/>
    </format>
    <format dxfId="524">
      <pivotArea dataOnly="0" labelOnly="1" fieldPosition="0">
        <references count="1">
          <reference field="6" count="0"/>
        </references>
      </pivotArea>
    </format>
    <format dxfId="523">
      <pivotArea dataOnly="0" labelOnly="1" grandCol="1" outline="0" fieldPosition="0"/>
    </format>
    <format dxfId="522">
      <pivotArea field="9" grandCol="1" collapsedLevelsAreSubtotals="1" axis="axisRow" fieldPosition="0">
        <references count="1">
          <reference field="9" count="1">
            <x v="7"/>
          </reference>
        </references>
      </pivotArea>
    </format>
    <format dxfId="521">
      <pivotArea field="9" grandCol="1" collapsedLevelsAreSubtotals="1" axis="axisRow" fieldPosition="0">
        <references count="1">
          <reference field="9" count="1">
            <x v="24"/>
          </reference>
        </references>
      </pivotArea>
    </format>
    <format dxfId="520">
      <pivotArea field="9" grandCol="1" collapsedLevelsAreSubtotals="1" axis="axisRow" fieldPosition="0">
        <references count="1">
          <reference field="9" count="1">
            <x v="118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9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92"/>
    </i>
    <i>
      <x v="44"/>
    </i>
    <i>
      <x v="18"/>
    </i>
    <i>
      <x v="147"/>
    </i>
    <i>
      <x v="252"/>
    </i>
    <i>
      <x v="215"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519">
      <pivotArea type="origin" dataOnly="0" labelOnly="1" outline="0" fieldPosition="0"/>
    </format>
    <format dxfId="518">
      <pivotArea field="3" type="button" dataOnly="0" labelOnly="1" outline="0"/>
    </format>
    <format dxfId="517">
      <pivotArea field="6" type="button" dataOnly="0" labelOnly="1" outline="0" axis="axisCol" fieldPosition="0"/>
    </format>
    <format dxfId="516">
      <pivotArea field="5" type="button" dataOnly="0" labelOnly="1" outline="0"/>
    </format>
    <format dxfId="515">
      <pivotArea field="8" type="button" dataOnly="0" labelOnly="1" outline="0"/>
    </format>
    <format dxfId="514">
      <pivotArea type="topRight" dataOnly="0" labelOnly="1" outline="0" fieldPosition="0"/>
    </format>
    <format dxfId="513">
      <pivotArea type="origin" dataOnly="0" labelOnly="1" outline="0" fieldPosition="0"/>
    </format>
    <format dxfId="512">
      <pivotArea field="3" type="button" dataOnly="0" labelOnly="1" outline="0"/>
    </format>
    <format dxfId="511">
      <pivotArea field="6" type="button" dataOnly="0" labelOnly="1" outline="0" axis="axisCol" fieldPosition="0"/>
    </format>
    <format dxfId="510">
      <pivotArea field="5" type="button" dataOnly="0" labelOnly="1" outline="0"/>
    </format>
    <format dxfId="509">
      <pivotArea field="8" type="button" dataOnly="0" labelOnly="1" outline="0"/>
    </format>
    <format dxfId="508">
      <pivotArea type="topRight" dataOnly="0" labelOnly="1" outline="0" fieldPosition="0"/>
    </format>
    <format dxfId="507">
      <pivotArea dataOnly="0" grandCol="1" outline="0" fieldPosition="0"/>
    </format>
    <format dxfId="506">
      <pivotArea dataOnly="0" grandCol="1" outline="0" fieldPosition="0"/>
    </format>
    <format dxfId="505">
      <pivotArea field="9" type="button" dataOnly="0" labelOnly="1" outline="0" axis="axisRow" fieldPosition="0"/>
    </format>
    <format dxfId="504">
      <pivotArea field="9" type="button" dataOnly="0" labelOnly="1" outline="0" axis="axisRow" fieldPosition="0"/>
    </format>
    <format dxfId="503">
      <pivotArea field="9" type="button" dataOnly="0" labelOnly="1" outline="0" axis="axisRow" fieldPosition="0"/>
    </format>
    <format dxfId="502">
      <pivotArea grandRow="1" outline="0" collapsedLevelsAreSubtotals="1" fieldPosition="0"/>
    </format>
    <format dxfId="501">
      <pivotArea outline="0" fieldPosition="0">
        <references count="1">
          <reference field="4294967294" count="1">
            <x v="0"/>
          </reference>
        </references>
      </pivotArea>
    </format>
    <format dxfId="500">
      <pivotArea dataOnly="0" outline="0" fieldPosition="0">
        <references count="1">
          <reference field="6" count="1">
            <x v="2"/>
          </reference>
        </references>
      </pivotArea>
    </format>
    <format dxfId="499">
      <pivotArea dataOnly="0" outline="0" fieldPosition="0">
        <references count="1">
          <reference field="6" count="1">
            <x v="2"/>
          </reference>
        </references>
      </pivotArea>
    </format>
    <format dxfId="498">
      <pivotArea dataOnly="0" outline="0" fieldPosition="0">
        <references count="1">
          <reference field="6" count="1">
            <x v="3"/>
          </reference>
        </references>
      </pivotArea>
    </format>
    <format dxfId="497">
      <pivotArea dataOnly="0" outline="0" fieldPosition="0">
        <references count="1">
          <reference field="6" count="1">
            <x v="3"/>
          </reference>
        </references>
      </pivotArea>
    </format>
    <format dxfId="496">
      <pivotArea dataOnly="0" outline="0" fieldPosition="0">
        <references count="1">
          <reference field="6" count="1">
            <x v="0"/>
          </reference>
        </references>
      </pivotArea>
    </format>
    <format dxfId="495">
      <pivotArea dataOnly="0" outline="0" fieldPosition="0">
        <references count="1">
          <reference field="6" count="1">
            <x v="0"/>
          </reference>
        </references>
      </pivotArea>
    </format>
    <format dxfId="494">
      <pivotArea dataOnly="0" outline="0" fieldPosition="0">
        <references count="1">
          <reference field="6" count="1">
            <x v="1"/>
          </reference>
        </references>
      </pivotArea>
    </format>
    <format dxfId="493">
      <pivotArea dataOnly="0" outline="0" fieldPosition="0">
        <references count="1">
          <reference field="6" count="1">
            <x v="1"/>
          </reference>
        </references>
      </pivotArea>
    </format>
    <format dxfId="492">
      <pivotArea dataOnly="0" labelOnly="1" fieldPosition="0">
        <references count="1">
          <reference field="9" count="0"/>
        </references>
      </pivotArea>
    </format>
    <format dxfId="491">
      <pivotArea dataOnly="0" labelOnly="1" outline="0" fieldPosition="0">
        <references count="1">
          <reference field="2" count="0"/>
        </references>
      </pivotArea>
    </format>
    <format dxfId="490">
      <pivotArea dataOnly="0" labelOnly="1" outline="0" fieldPosition="0">
        <references count="1">
          <reference field="2" count="0"/>
        </references>
      </pivotArea>
    </format>
    <format dxfId="489">
      <pivotArea field="9" type="button" dataOnly="0" labelOnly="1" outline="0" axis="axisRow" fieldPosition="0"/>
    </format>
    <format dxfId="488">
      <pivotArea dataOnly="0" labelOnly="1" fieldPosition="0">
        <references count="1">
          <reference field="6" count="0"/>
        </references>
      </pivotArea>
    </format>
    <format dxfId="487">
      <pivotArea dataOnly="0" labelOnly="1" grandCol="1" outline="0" fieldPosition="0"/>
    </format>
    <format dxfId="486">
      <pivotArea field="9" type="button" dataOnly="0" labelOnly="1" outline="0" axis="axisRow" fieldPosition="0"/>
    </format>
    <format dxfId="485">
      <pivotArea dataOnly="0" labelOnly="1" fieldPosition="0">
        <references count="1">
          <reference field="6" count="0"/>
        </references>
      </pivotArea>
    </format>
    <format dxfId="484">
      <pivotArea dataOnly="0" labelOnly="1" grandCol="1" outline="0" fieldPosition="0"/>
    </format>
    <format dxfId="483">
      <pivotArea collapsedLevelsAreSubtotals="1" fieldPosition="0">
        <references count="2">
          <reference field="6" count="1" selected="0">
            <x v="8"/>
          </reference>
          <reference field="9" count="1">
            <x v="147"/>
          </reference>
        </references>
      </pivotArea>
    </format>
    <format dxfId="482">
      <pivotArea field="9" grandCol="1" collapsedLevelsAreSubtotals="1" axis="axisRow" fieldPosition="0">
        <references count="1">
          <reference field="9" count="1">
            <x v="147"/>
          </reference>
        </references>
      </pivotArea>
    </format>
    <format dxfId="481">
      <pivotArea field="9" grandCol="1" collapsedLevelsAreSubtotals="1" axis="axisRow" fieldPosition="0">
        <references count="1">
          <reference field="9" count="1">
            <x v="92"/>
          </reference>
        </references>
      </pivotArea>
    </format>
    <format dxfId="480">
      <pivotArea field="9" grandCol="1" collapsedLevelsAreSubtotals="1" axis="axisRow" fieldPosition="0">
        <references count="1">
          <reference field="9" count="1">
            <x v="44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9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rowHeaderCaption="Equipe/Atleta" colHeaderCaption="Provas">
  <location ref="A3:G7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3">
    <i>
      <x v="263"/>
    </i>
    <i>
      <x v="113"/>
    </i>
    <i>
      <x v="170"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9">
    <format dxfId="479">
      <pivotArea type="origin" dataOnly="0" labelOnly="1" outline="0" fieldPosition="0"/>
    </format>
    <format dxfId="478">
      <pivotArea field="3" type="button" dataOnly="0" labelOnly="1" outline="0"/>
    </format>
    <format dxfId="477">
      <pivotArea field="6" type="button" dataOnly="0" labelOnly="1" outline="0" axis="axisCol" fieldPosition="0"/>
    </format>
    <format dxfId="476">
      <pivotArea field="5" type="button" dataOnly="0" labelOnly="1" outline="0"/>
    </format>
    <format dxfId="475">
      <pivotArea field="8" type="button" dataOnly="0" labelOnly="1" outline="0"/>
    </format>
    <format dxfId="474">
      <pivotArea type="topRight" dataOnly="0" labelOnly="1" outline="0" fieldPosition="0"/>
    </format>
    <format dxfId="473">
      <pivotArea type="origin" dataOnly="0" labelOnly="1" outline="0" fieldPosition="0"/>
    </format>
    <format dxfId="472">
      <pivotArea field="3" type="button" dataOnly="0" labelOnly="1" outline="0"/>
    </format>
    <format dxfId="471">
      <pivotArea field="6" type="button" dataOnly="0" labelOnly="1" outline="0" axis="axisCol" fieldPosition="0"/>
    </format>
    <format dxfId="470">
      <pivotArea field="5" type="button" dataOnly="0" labelOnly="1" outline="0"/>
    </format>
    <format dxfId="469">
      <pivotArea field="8" type="button" dataOnly="0" labelOnly="1" outline="0"/>
    </format>
    <format dxfId="468">
      <pivotArea type="topRight" dataOnly="0" labelOnly="1" outline="0" fieldPosition="0"/>
    </format>
    <format dxfId="467">
      <pivotArea dataOnly="0" grandCol="1" outline="0" fieldPosition="0"/>
    </format>
    <format dxfId="466">
      <pivotArea dataOnly="0" grandCol="1" outline="0" fieldPosition="0"/>
    </format>
    <format dxfId="465">
      <pivotArea field="9" type="button" dataOnly="0" labelOnly="1" outline="0" axis="axisRow" fieldPosition="0"/>
    </format>
    <format dxfId="464">
      <pivotArea field="9" type="button" dataOnly="0" labelOnly="1" outline="0" axis="axisRow" fieldPosition="0"/>
    </format>
    <format dxfId="463">
      <pivotArea field="9" type="button" dataOnly="0" labelOnly="1" outline="0" axis="axisRow" fieldPosition="0"/>
    </format>
    <format dxfId="462">
      <pivotArea grandRow="1" outline="0" collapsedLevelsAreSubtotals="1" fieldPosition="0"/>
    </format>
    <format dxfId="461">
      <pivotArea outline="0" fieldPosition="0">
        <references count="1">
          <reference field="4294967294" count="1">
            <x v="0"/>
          </reference>
        </references>
      </pivotArea>
    </format>
    <format dxfId="460">
      <pivotArea dataOnly="0" outline="0" fieldPosition="0">
        <references count="1">
          <reference field="6" count="1">
            <x v="2"/>
          </reference>
        </references>
      </pivotArea>
    </format>
    <format dxfId="459">
      <pivotArea dataOnly="0" outline="0" fieldPosition="0">
        <references count="1">
          <reference field="6" count="1">
            <x v="2"/>
          </reference>
        </references>
      </pivotArea>
    </format>
    <format dxfId="458">
      <pivotArea dataOnly="0" outline="0" fieldPosition="0">
        <references count="1">
          <reference field="6" count="1">
            <x v="3"/>
          </reference>
        </references>
      </pivotArea>
    </format>
    <format dxfId="457">
      <pivotArea dataOnly="0" outline="0" fieldPosition="0">
        <references count="1">
          <reference field="6" count="1">
            <x v="3"/>
          </reference>
        </references>
      </pivotArea>
    </format>
    <format dxfId="456">
      <pivotArea dataOnly="0" outline="0" fieldPosition="0">
        <references count="1">
          <reference field="6" count="1">
            <x v="0"/>
          </reference>
        </references>
      </pivotArea>
    </format>
    <format dxfId="455">
      <pivotArea dataOnly="0" outline="0" fieldPosition="0">
        <references count="1">
          <reference field="6" count="1">
            <x v="0"/>
          </reference>
        </references>
      </pivotArea>
    </format>
    <format dxfId="454">
      <pivotArea dataOnly="0" outline="0" fieldPosition="0">
        <references count="1">
          <reference field="6" count="1">
            <x v="1"/>
          </reference>
        </references>
      </pivotArea>
    </format>
    <format dxfId="453">
      <pivotArea dataOnly="0" outline="0" fieldPosition="0">
        <references count="1">
          <reference field="6" count="1">
            <x v="1"/>
          </reference>
        </references>
      </pivotArea>
    </format>
    <format dxfId="452">
      <pivotArea dataOnly="0" labelOnly="1" fieldPosition="0">
        <references count="1">
          <reference field="9" count="0"/>
        </references>
      </pivotArea>
    </format>
    <format dxfId="451">
      <pivotArea dataOnly="0" labelOnly="1" outline="0" fieldPosition="0">
        <references count="1">
          <reference field="2" count="0"/>
        </references>
      </pivotArea>
    </format>
    <format dxfId="450">
      <pivotArea dataOnly="0" labelOnly="1" outline="0" fieldPosition="0">
        <references count="1">
          <reference field="2" count="0"/>
        </references>
      </pivotArea>
    </format>
    <format dxfId="449">
      <pivotArea field="9" type="button" dataOnly="0" labelOnly="1" outline="0" axis="axisRow" fieldPosition="0"/>
    </format>
    <format dxfId="448">
      <pivotArea dataOnly="0" labelOnly="1" fieldPosition="0">
        <references count="1">
          <reference field="6" count="0"/>
        </references>
      </pivotArea>
    </format>
    <format dxfId="447">
      <pivotArea dataOnly="0" labelOnly="1" grandCol="1" outline="0" fieldPosition="0"/>
    </format>
    <format dxfId="446">
      <pivotArea field="9" type="button" dataOnly="0" labelOnly="1" outline="0" axis="axisRow" fieldPosition="0"/>
    </format>
    <format dxfId="445">
      <pivotArea dataOnly="0" labelOnly="1" fieldPosition="0">
        <references count="1">
          <reference field="6" count="0"/>
        </references>
      </pivotArea>
    </format>
    <format dxfId="444">
      <pivotArea dataOnly="0" labelOnly="1" grandCol="1" outline="0" fieldPosition="0"/>
    </format>
    <format dxfId="443">
      <pivotArea field="9" grandCol="1" collapsedLevelsAreSubtotals="1" axis="axisRow" fieldPosition="0">
        <references count="1">
          <reference field="9" count="1">
            <x v="170"/>
          </reference>
        </references>
      </pivotArea>
    </format>
    <format dxfId="442">
      <pivotArea field="9" grandCol="1" collapsedLevelsAreSubtotals="1" axis="axisRow" fieldPosition="0">
        <references count="1">
          <reference field="9" count="1">
            <x v="113"/>
          </reference>
        </references>
      </pivotArea>
    </format>
    <format dxfId="441">
      <pivotArea field="9" grandCol="1" collapsedLevelsAreSubtotals="1" axis="axisRow" fieldPosition="0">
        <references count="1">
          <reference field="9" count="1">
            <x v="26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9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210"/>
    </i>
    <i>
      <x v="123"/>
    </i>
    <i>
      <x v="237"/>
    </i>
    <i>
      <x v="139"/>
    </i>
    <i>
      <x v="125"/>
    </i>
    <i>
      <x v="188"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9">
    <format dxfId="440">
      <pivotArea type="origin" dataOnly="0" labelOnly="1" outline="0" fieldPosition="0"/>
    </format>
    <format dxfId="439">
      <pivotArea field="3" type="button" dataOnly="0" labelOnly="1" outline="0"/>
    </format>
    <format dxfId="438">
      <pivotArea field="6" type="button" dataOnly="0" labelOnly="1" outline="0" axis="axisCol" fieldPosition="0"/>
    </format>
    <format dxfId="437">
      <pivotArea field="5" type="button" dataOnly="0" labelOnly="1" outline="0"/>
    </format>
    <format dxfId="436">
      <pivotArea field="8" type="button" dataOnly="0" labelOnly="1" outline="0"/>
    </format>
    <format dxfId="435">
      <pivotArea type="topRight" dataOnly="0" labelOnly="1" outline="0" fieldPosition="0"/>
    </format>
    <format dxfId="434">
      <pivotArea type="origin" dataOnly="0" labelOnly="1" outline="0" fieldPosition="0"/>
    </format>
    <format dxfId="433">
      <pivotArea field="3" type="button" dataOnly="0" labelOnly="1" outline="0"/>
    </format>
    <format dxfId="432">
      <pivotArea field="6" type="button" dataOnly="0" labelOnly="1" outline="0" axis="axisCol" fieldPosition="0"/>
    </format>
    <format dxfId="431">
      <pivotArea field="5" type="button" dataOnly="0" labelOnly="1" outline="0"/>
    </format>
    <format dxfId="430">
      <pivotArea field="8" type="button" dataOnly="0" labelOnly="1" outline="0"/>
    </format>
    <format dxfId="429">
      <pivotArea type="topRight" dataOnly="0" labelOnly="1" outline="0" fieldPosition="0"/>
    </format>
    <format dxfId="428">
      <pivotArea dataOnly="0" grandCol="1" outline="0" fieldPosition="0"/>
    </format>
    <format dxfId="427">
      <pivotArea dataOnly="0" grandCol="1" outline="0" fieldPosition="0"/>
    </format>
    <format dxfId="426">
      <pivotArea field="9" type="button" dataOnly="0" labelOnly="1" outline="0" axis="axisRow" fieldPosition="0"/>
    </format>
    <format dxfId="425">
      <pivotArea field="9" type="button" dataOnly="0" labelOnly="1" outline="0" axis="axisRow" fieldPosition="0"/>
    </format>
    <format dxfId="424">
      <pivotArea field="9" type="button" dataOnly="0" labelOnly="1" outline="0" axis="axisRow" fieldPosition="0"/>
    </format>
    <format dxfId="423">
      <pivotArea grandRow="1" outline="0" collapsedLevelsAreSubtotals="1" fieldPosition="0"/>
    </format>
    <format dxfId="422">
      <pivotArea outline="0" fieldPosition="0">
        <references count="1">
          <reference field="4294967294" count="1">
            <x v="0"/>
          </reference>
        </references>
      </pivotArea>
    </format>
    <format dxfId="421">
      <pivotArea dataOnly="0" outline="0" fieldPosition="0">
        <references count="1">
          <reference field="6" count="1">
            <x v="2"/>
          </reference>
        </references>
      </pivotArea>
    </format>
    <format dxfId="420">
      <pivotArea dataOnly="0" outline="0" fieldPosition="0">
        <references count="1">
          <reference field="6" count="1">
            <x v="2"/>
          </reference>
        </references>
      </pivotArea>
    </format>
    <format dxfId="419">
      <pivotArea dataOnly="0" outline="0" fieldPosition="0">
        <references count="1">
          <reference field="6" count="1">
            <x v="3"/>
          </reference>
        </references>
      </pivotArea>
    </format>
    <format dxfId="418">
      <pivotArea dataOnly="0" outline="0" fieldPosition="0">
        <references count="1">
          <reference field="6" count="1">
            <x v="3"/>
          </reference>
        </references>
      </pivotArea>
    </format>
    <format dxfId="417">
      <pivotArea dataOnly="0" outline="0" fieldPosition="0">
        <references count="1">
          <reference field="6" count="1">
            <x v="0"/>
          </reference>
        </references>
      </pivotArea>
    </format>
    <format dxfId="416">
      <pivotArea dataOnly="0" outline="0" fieldPosition="0">
        <references count="1">
          <reference field="6" count="1">
            <x v="0"/>
          </reference>
        </references>
      </pivotArea>
    </format>
    <format dxfId="415">
      <pivotArea dataOnly="0" outline="0" fieldPosition="0">
        <references count="1">
          <reference field="6" count="1">
            <x v="1"/>
          </reference>
        </references>
      </pivotArea>
    </format>
    <format dxfId="414">
      <pivotArea dataOnly="0" outline="0" fieldPosition="0">
        <references count="1">
          <reference field="6" count="1">
            <x v="1"/>
          </reference>
        </references>
      </pivotArea>
    </format>
    <format dxfId="413">
      <pivotArea dataOnly="0" labelOnly="1" fieldPosition="0">
        <references count="1">
          <reference field="9" count="0"/>
        </references>
      </pivotArea>
    </format>
    <format dxfId="412">
      <pivotArea dataOnly="0" labelOnly="1" outline="0" fieldPosition="0">
        <references count="1">
          <reference field="2" count="0"/>
        </references>
      </pivotArea>
    </format>
    <format dxfId="411">
      <pivotArea dataOnly="0" labelOnly="1" outline="0" fieldPosition="0">
        <references count="1">
          <reference field="2" count="0"/>
        </references>
      </pivotArea>
    </format>
    <format dxfId="410">
      <pivotArea field="9" type="button" dataOnly="0" labelOnly="1" outline="0" axis="axisRow" fieldPosition="0"/>
    </format>
    <format dxfId="409">
      <pivotArea dataOnly="0" labelOnly="1" fieldPosition="0">
        <references count="1">
          <reference field="6" count="0"/>
        </references>
      </pivotArea>
    </format>
    <format dxfId="408">
      <pivotArea dataOnly="0" labelOnly="1" grandCol="1" outline="0" fieldPosition="0"/>
    </format>
    <format dxfId="407">
      <pivotArea field="9" type="button" dataOnly="0" labelOnly="1" outline="0" axis="axisRow" fieldPosition="0"/>
    </format>
    <format dxfId="406">
      <pivotArea dataOnly="0" labelOnly="1" fieldPosition="0">
        <references count="1">
          <reference field="6" count="0"/>
        </references>
      </pivotArea>
    </format>
    <format dxfId="405">
      <pivotArea dataOnly="0" labelOnly="1" grandCol="1" outline="0" fieldPosition="0"/>
    </format>
    <format dxfId="404">
      <pivotArea field="9" grandCol="1" collapsedLevelsAreSubtotals="1" axis="axisRow" fieldPosition="0">
        <references count="1">
          <reference field="9" count="1">
            <x v="210"/>
          </reference>
        </references>
      </pivotArea>
    </format>
    <format dxfId="403">
      <pivotArea field="9" grandCol="1" collapsedLevelsAreSubtotals="1" axis="axisRow" fieldPosition="0">
        <references count="1">
          <reference field="9" count="1">
            <x v="123"/>
          </reference>
        </references>
      </pivotArea>
    </format>
    <format dxfId="402">
      <pivotArea field="9" grandCol="1" collapsedLevelsAreSubtotals="1" axis="axisRow" fieldPosition="0">
        <references count="1">
          <reference field="9" count="1">
            <x v="237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9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254"/>
    </i>
    <i>
      <x v="71"/>
    </i>
    <i>
      <x v="37"/>
    </i>
    <i>
      <x v="135"/>
    </i>
    <i>
      <x v="230"/>
    </i>
    <i>
      <x v="6"/>
    </i>
    <i>
      <x v="157"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9">
    <format dxfId="401">
      <pivotArea type="origin" dataOnly="0" labelOnly="1" outline="0" fieldPosition="0"/>
    </format>
    <format dxfId="400">
      <pivotArea field="3" type="button" dataOnly="0" labelOnly="1" outline="0"/>
    </format>
    <format dxfId="399">
      <pivotArea field="6" type="button" dataOnly="0" labelOnly="1" outline="0" axis="axisCol" fieldPosition="0"/>
    </format>
    <format dxfId="398">
      <pivotArea field="5" type="button" dataOnly="0" labelOnly="1" outline="0"/>
    </format>
    <format dxfId="397">
      <pivotArea field="8" type="button" dataOnly="0" labelOnly="1" outline="0"/>
    </format>
    <format dxfId="396">
      <pivotArea type="topRight" dataOnly="0" labelOnly="1" outline="0" fieldPosition="0"/>
    </format>
    <format dxfId="395">
      <pivotArea type="origin" dataOnly="0" labelOnly="1" outline="0" fieldPosition="0"/>
    </format>
    <format dxfId="394">
      <pivotArea field="3" type="button" dataOnly="0" labelOnly="1" outline="0"/>
    </format>
    <format dxfId="393">
      <pivotArea field="6" type="button" dataOnly="0" labelOnly="1" outline="0" axis="axisCol" fieldPosition="0"/>
    </format>
    <format dxfId="392">
      <pivotArea field="5" type="button" dataOnly="0" labelOnly="1" outline="0"/>
    </format>
    <format dxfId="391">
      <pivotArea field="8" type="button" dataOnly="0" labelOnly="1" outline="0"/>
    </format>
    <format dxfId="390">
      <pivotArea type="topRight" dataOnly="0" labelOnly="1" outline="0" fieldPosition="0"/>
    </format>
    <format dxfId="389">
      <pivotArea dataOnly="0" grandCol="1" outline="0" fieldPosition="0"/>
    </format>
    <format dxfId="388">
      <pivotArea dataOnly="0" grandCol="1" outline="0" fieldPosition="0"/>
    </format>
    <format dxfId="387">
      <pivotArea field="9" type="button" dataOnly="0" labelOnly="1" outline="0" axis="axisRow" fieldPosition="0"/>
    </format>
    <format dxfId="386">
      <pivotArea field="9" type="button" dataOnly="0" labelOnly="1" outline="0" axis="axisRow" fieldPosition="0"/>
    </format>
    <format dxfId="385">
      <pivotArea field="9" type="button" dataOnly="0" labelOnly="1" outline="0" axis="axisRow" fieldPosition="0"/>
    </format>
    <format dxfId="384">
      <pivotArea grandRow="1" outline="0" collapsedLevelsAreSubtotals="1" fieldPosition="0"/>
    </format>
    <format dxfId="383">
      <pivotArea outline="0" fieldPosition="0">
        <references count="1">
          <reference field="4294967294" count="1">
            <x v="0"/>
          </reference>
        </references>
      </pivotArea>
    </format>
    <format dxfId="382">
      <pivotArea dataOnly="0" outline="0" fieldPosition="0">
        <references count="1">
          <reference field="6" count="1">
            <x v="2"/>
          </reference>
        </references>
      </pivotArea>
    </format>
    <format dxfId="381">
      <pivotArea dataOnly="0" outline="0" fieldPosition="0">
        <references count="1">
          <reference field="6" count="1">
            <x v="2"/>
          </reference>
        </references>
      </pivotArea>
    </format>
    <format dxfId="380">
      <pivotArea dataOnly="0" outline="0" fieldPosition="0">
        <references count="1">
          <reference field="6" count="1">
            <x v="3"/>
          </reference>
        </references>
      </pivotArea>
    </format>
    <format dxfId="379">
      <pivotArea dataOnly="0" outline="0" fieldPosition="0">
        <references count="1">
          <reference field="6" count="1">
            <x v="3"/>
          </reference>
        </references>
      </pivotArea>
    </format>
    <format dxfId="378">
      <pivotArea dataOnly="0" outline="0" fieldPosition="0">
        <references count="1">
          <reference field="6" count="1">
            <x v="0"/>
          </reference>
        </references>
      </pivotArea>
    </format>
    <format dxfId="377">
      <pivotArea dataOnly="0" outline="0" fieldPosition="0">
        <references count="1">
          <reference field="6" count="1">
            <x v="0"/>
          </reference>
        </references>
      </pivotArea>
    </format>
    <format dxfId="376">
      <pivotArea dataOnly="0" outline="0" fieldPosition="0">
        <references count="1">
          <reference field="6" count="1">
            <x v="1"/>
          </reference>
        </references>
      </pivotArea>
    </format>
    <format dxfId="375">
      <pivotArea dataOnly="0" outline="0" fieldPosition="0">
        <references count="1">
          <reference field="6" count="1">
            <x v="1"/>
          </reference>
        </references>
      </pivotArea>
    </format>
    <format dxfId="374">
      <pivotArea dataOnly="0" labelOnly="1" fieldPosition="0">
        <references count="1">
          <reference field="9" count="0"/>
        </references>
      </pivotArea>
    </format>
    <format dxfId="373">
      <pivotArea dataOnly="0" labelOnly="1" outline="0" fieldPosition="0">
        <references count="1">
          <reference field="2" count="0"/>
        </references>
      </pivotArea>
    </format>
    <format dxfId="372">
      <pivotArea dataOnly="0" labelOnly="1" outline="0" fieldPosition="0">
        <references count="1">
          <reference field="2" count="0"/>
        </references>
      </pivotArea>
    </format>
    <format dxfId="371">
      <pivotArea field="9" type="button" dataOnly="0" labelOnly="1" outline="0" axis="axisRow" fieldPosition="0"/>
    </format>
    <format dxfId="370">
      <pivotArea dataOnly="0" labelOnly="1" fieldPosition="0">
        <references count="1">
          <reference field="6" count="0"/>
        </references>
      </pivotArea>
    </format>
    <format dxfId="369">
      <pivotArea dataOnly="0" labelOnly="1" grandCol="1" outline="0" fieldPosition="0"/>
    </format>
    <format dxfId="368">
      <pivotArea field="9" type="button" dataOnly="0" labelOnly="1" outline="0" axis="axisRow" fieldPosition="0"/>
    </format>
    <format dxfId="367">
      <pivotArea dataOnly="0" labelOnly="1" fieldPosition="0">
        <references count="1">
          <reference field="6" count="0"/>
        </references>
      </pivotArea>
    </format>
    <format dxfId="366">
      <pivotArea dataOnly="0" labelOnly="1" grandCol="1" outline="0" fieldPosition="0"/>
    </format>
    <format dxfId="365">
      <pivotArea field="9" grandCol="1" collapsedLevelsAreSubtotals="1" axis="axisRow" fieldPosition="0">
        <references count="1">
          <reference field="9" count="1">
            <x v="37"/>
          </reference>
        </references>
      </pivotArea>
    </format>
    <format dxfId="364">
      <pivotArea field="9" grandCol="1" collapsedLevelsAreSubtotals="1" axis="axisRow" fieldPosition="0">
        <references count="1">
          <reference field="9" count="1">
            <x v="71"/>
          </reference>
        </references>
      </pivotArea>
    </format>
    <format dxfId="363">
      <pivotArea field="9" grandCol="1" collapsedLevelsAreSubtotals="1" axis="axisRow" fieldPosition="0">
        <references count="1">
          <reference field="9" count="1">
            <x v="254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9" applyNumberFormats="0" applyBorderFormats="0" applyFontFormats="0" applyPatternFormats="0" applyAlignmentFormats="0" applyWidthHeightFormats="1" dataCaption="Valores" updatedVersion="8" minRefreshableVersion="3" rowGrandTotals="0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233"/>
    </i>
    <i>
      <x v="165"/>
    </i>
    <i>
      <x v="129"/>
    </i>
    <i>
      <x v="56"/>
    </i>
    <i>
      <x v="258"/>
    </i>
    <i>
      <x v="152"/>
    </i>
    <i>
      <x v="97"/>
    </i>
    <i>
      <x v="183"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4">
    <format dxfId="362">
      <pivotArea type="origin" dataOnly="0" labelOnly="1" outline="0" fieldPosition="0"/>
    </format>
    <format dxfId="361">
      <pivotArea field="3" type="button" dataOnly="0" labelOnly="1" outline="0"/>
    </format>
    <format dxfId="360">
      <pivotArea field="6" type="button" dataOnly="0" labelOnly="1" outline="0" axis="axisCol" fieldPosition="0"/>
    </format>
    <format dxfId="359">
      <pivotArea field="5" type="button" dataOnly="0" labelOnly="1" outline="0"/>
    </format>
    <format dxfId="358">
      <pivotArea field="8" type="button" dataOnly="0" labelOnly="1" outline="0"/>
    </format>
    <format dxfId="357">
      <pivotArea type="topRight" dataOnly="0" labelOnly="1" outline="0" fieldPosition="0"/>
    </format>
    <format dxfId="356">
      <pivotArea type="origin" dataOnly="0" labelOnly="1" outline="0" fieldPosition="0"/>
    </format>
    <format dxfId="355">
      <pivotArea field="3" type="button" dataOnly="0" labelOnly="1" outline="0"/>
    </format>
    <format dxfId="354">
      <pivotArea field="6" type="button" dataOnly="0" labelOnly="1" outline="0" axis="axisCol" fieldPosition="0"/>
    </format>
    <format dxfId="353">
      <pivotArea field="5" type="button" dataOnly="0" labelOnly="1" outline="0"/>
    </format>
    <format dxfId="352">
      <pivotArea field="8" type="button" dataOnly="0" labelOnly="1" outline="0"/>
    </format>
    <format dxfId="351">
      <pivotArea type="topRight" dataOnly="0" labelOnly="1" outline="0" fieldPosition="0"/>
    </format>
    <format dxfId="350">
      <pivotArea dataOnly="0" grandCol="1" outline="0" fieldPosition="0"/>
    </format>
    <format dxfId="349">
      <pivotArea dataOnly="0" grandCol="1" outline="0" fieldPosition="0"/>
    </format>
    <format dxfId="348">
      <pivotArea field="9" type="button" dataOnly="0" labelOnly="1" outline="0" axis="axisRow" fieldPosition="0"/>
    </format>
    <format dxfId="347">
      <pivotArea field="9" type="button" dataOnly="0" labelOnly="1" outline="0" axis="axisRow" fieldPosition="0"/>
    </format>
    <format dxfId="346">
      <pivotArea field="9" type="button" dataOnly="0" labelOnly="1" outline="0" axis="axisRow" fieldPosition="0"/>
    </format>
    <format dxfId="345">
      <pivotArea grandRow="1" outline="0" collapsedLevelsAreSubtotals="1" fieldPosition="0"/>
    </format>
    <format dxfId="344">
      <pivotArea outline="0" fieldPosition="0">
        <references count="1">
          <reference field="4294967294" count="1">
            <x v="0"/>
          </reference>
        </references>
      </pivotArea>
    </format>
    <format dxfId="343">
      <pivotArea dataOnly="0" outline="0" fieldPosition="0">
        <references count="1">
          <reference field="6" count="1">
            <x v="2"/>
          </reference>
        </references>
      </pivotArea>
    </format>
    <format dxfId="342">
      <pivotArea dataOnly="0" outline="0" fieldPosition="0">
        <references count="1">
          <reference field="6" count="1">
            <x v="2"/>
          </reference>
        </references>
      </pivotArea>
    </format>
    <format dxfId="341">
      <pivotArea dataOnly="0" outline="0" fieldPosition="0">
        <references count="1">
          <reference field="6" count="1">
            <x v="3"/>
          </reference>
        </references>
      </pivotArea>
    </format>
    <format dxfId="340">
      <pivotArea dataOnly="0" outline="0" fieldPosition="0">
        <references count="1">
          <reference field="6" count="1">
            <x v="3"/>
          </reference>
        </references>
      </pivotArea>
    </format>
    <format dxfId="339">
      <pivotArea dataOnly="0" outline="0" fieldPosition="0">
        <references count="1">
          <reference field="6" count="1">
            <x v="0"/>
          </reference>
        </references>
      </pivotArea>
    </format>
    <format dxfId="338">
      <pivotArea dataOnly="0" outline="0" fieldPosition="0">
        <references count="1">
          <reference field="6" count="1">
            <x v="0"/>
          </reference>
        </references>
      </pivotArea>
    </format>
    <format dxfId="337">
      <pivotArea dataOnly="0" outline="0" fieldPosition="0">
        <references count="1">
          <reference field="6" count="1">
            <x v="1"/>
          </reference>
        </references>
      </pivotArea>
    </format>
    <format dxfId="336">
      <pivotArea dataOnly="0" outline="0" fieldPosition="0">
        <references count="1">
          <reference field="6" count="1">
            <x v="1"/>
          </reference>
        </references>
      </pivotArea>
    </format>
    <format dxfId="335">
      <pivotArea dataOnly="0" labelOnly="1" fieldPosition="0">
        <references count="1">
          <reference field="9" count="0"/>
        </references>
      </pivotArea>
    </format>
    <format dxfId="334">
      <pivotArea dataOnly="0" labelOnly="1" outline="0" fieldPosition="0">
        <references count="1">
          <reference field="2" count="0"/>
        </references>
      </pivotArea>
    </format>
    <format dxfId="333">
      <pivotArea dataOnly="0" labelOnly="1" outline="0" fieldPosition="0">
        <references count="1">
          <reference field="2" count="0"/>
        </references>
      </pivotArea>
    </format>
    <format dxfId="332">
      <pivotArea field="2" type="button" dataOnly="0" labelOnly="1" outline="0" axis="axisPage" fieldPosition="0"/>
    </format>
    <format dxfId="331">
      <pivotArea dataOnly="0" labelOnly="1" outline="0" fieldPosition="0">
        <references count="1">
          <reference field="2" count="0"/>
        </references>
      </pivotArea>
    </format>
    <format dxfId="330">
      <pivotArea dataOnly="0" labelOnly="1" outline="0" fieldPosition="0">
        <references count="1">
          <reference field="2" count="0"/>
        </references>
      </pivotArea>
    </format>
    <format dxfId="329">
      <pivotArea field="9" type="button" dataOnly="0" labelOnly="1" outline="0" axis="axisRow" fieldPosition="0"/>
    </format>
    <format dxfId="328">
      <pivotArea dataOnly="0" labelOnly="1" fieldPosition="0">
        <references count="1">
          <reference field="6" count="0"/>
        </references>
      </pivotArea>
    </format>
    <format dxfId="327">
      <pivotArea dataOnly="0" labelOnly="1" grandCol="1" outline="0" fieldPosition="0"/>
    </format>
    <format dxfId="326">
      <pivotArea field="9" type="button" dataOnly="0" labelOnly="1" outline="0" axis="axisRow" fieldPosition="0"/>
    </format>
    <format dxfId="325">
      <pivotArea dataOnly="0" labelOnly="1" fieldPosition="0">
        <references count="1">
          <reference field="6" count="0"/>
        </references>
      </pivotArea>
    </format>
    <format dxfId="324">
      <pivotArea dataOnly="0" labelOnly="1" grandCol="1" outline="0" fieldPosition="0"/>
    </format>
    <format dxfId="323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  <format dxfId="322">
      <pivotArea field="9" grandCol="1" collapsedLevelsAreSubtotals="1" axis="axisRow" fieldPosition="0">
        <references count="1">
          <reference field="9" count="1">
            <x v="233"/>
          </reference>
        </references>
      </pivotArea>
    </format>
    <format dxfId="321">
      <pivotArea field="9" grandCol="1" collapsedLevelsAreSubtotals="1" axis="axisRow" fieldPosition="0">
        <references count="1">
          <reference field="9" count="1">
            <x v="165"/>
          </reference>
        </references>
      </pivotArea>
    </format>
    <format dxfId="320">
      <pivotArea field="9" grandCol="1" collapsedLevelsAreSubtotals="1" axis="axisRow" fieldPosition="0">
        <references count="1">
          <reference field="9" count="1">
            <x v="56"/>
          </reference>
        </references>
      </pivotArea>
    </format>
    <format dxfId="319">
      <pivotArea collapsedLevelsAreSubtotals="1" fieldPosition="0">
        <references count="2">
          <reference field="6" count="1" selected="0">
            <x v="14"/>
          </reference>
          <reference field="9" count="1">
            <x v="56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644">
  <autoFilter ref="A2:U272" xr:uid="{00000000-0009-0000-0100-000001000000}">
    <filterColumn colId="2">
      <filters>
        <filter val="RX Masc"/>
      </filters>
    </filterColumn>
    <filterColumn colId="6">
      <filters>
        <filter val="Prova 3A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643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642"/>
    <tableColumn id="17" xr3:uid="{00000000-0010-0000-0000-000011000000}" name="Tempo P. (s)" dataDxfId="641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640">
      <calculatedColumnFormula>SUM(Tabela2[[#This Row],[Tempo CP (s)]],Tabela2[[#This Row],[Tempo P. (s)]])</calculatedColumnFormula>
    </tableColumn>
    <tableColumn id="12" xr3:uid="{00000000-0010-0000-0000-00000C000000}" name="Tempo Final (min)" dataDxfId="639"/>
    <tableColumn id="13" xr3:uid="{00000000-0010-0000-0000-00000D000000}" name="Pontuação" dataDxfId="638">
      <calculatedColumnFormula>IFERROR(VLOOKUP(Tabela2[[#This Row],[Colocação]],Tabela1[#All],2,0),0)</calculatedColumnFormula>
    </tableColumn>
    <tableColumn id="15" xr3:uid="{00000000-0010-0000-0000-00000F000000}" name="Colocação" dataDxfId="637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318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tabSelected="1" zoomScale="80" zoomScaleNormal="80" workbookViewId="0">
      <pane xSplit="11" ySplit="2" topLeftCell="L42" activePane="bottomRight" state="frozen"/>
      <selection pane="topRight" activeCell="K1" sqref="K1"/>
      <selection pane="bottomLeft" activeCell="A3" sqref="A3"/>
      <selection pane="bottomRight" activeCell="N279" sqref="N279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9">
        <f>SUBTOTAL(3,C3:C2352)</f>
        <v>8</v>
      </c>
      <c r="J1" s="9">
        <f>SUBTOTAL(3,J3:J2352)</f>
        <v>8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5" t="s">
        <v>14</v>
      </c>
      <c r="P2" s="14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7">
        <v>105</v>
      </c>
      <c r="Q3" s="7">
        <f>IF(AND(Tabela2[[#This Row],[Reps]]&lt;Tabela2[[#This Row],[Reps Cap]],Tabela2[[#This Row],[Reps]]&gt;0),(Tabela2[[#This Row],[Reps Cap]]-Tabela2[[#This Row],[Reps]])*1,0)</f>
        <v>0</v>
      </c>
      <c r="R3" s="7">
        <f>SUM(Tabela2[[#This Row],[Tempo CP (s)]],Tabela2[[#This Row],[Tempo P. (s)]])</f>
        <v>105</v>
      </c>
      <c r="S3" s="7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7">
        <v>124</v>
      </c>
      <c r="Q4" s="7">
        <f>IF(AND(Tabela2[[#This Row],[Reps]]&lt;Tabela2[[#This Row],[Reps Cap]],Tabela2[[#This Row],[Reps]]&gt;0),(Tabela2[[#This Row],[Reps Cap]]-Tabela2[[#This Row],[Reps]])*1,0)</f>
        <v>0</v>
      </c>
      <c r="R4" s="7">
        <f>SUM(Tabela2[[#This Row],[Tempo CP (s)]],Tabela2[[#This Row],[Tempo P. (s)]])</f>
        <v>124</v>
      </c>
      <c r="S4" s="7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7">
        <v>113</v>
      </c>
      <c r="Q5" s="7">
        <f>IF(AND(Tabela2[[#This Row],[Reps]]&lt;Tabela2[[#This Row],[Reps Cap]],Tabela2[[#This Row],[Reps]]&gt;0),(Tabela2[[#This Row],[Reps Cap]]-Tabela2[[#This Row],[Reps]])*1,0)</f>
        <v>0</v>
      </c>
      <c r="R5" s="7">
        <f>SUM(Tabela2[[#This Row],[Tempo CP (s)]],Tabela2[[#This Row],[Tempo P. (s)]])</f>
        <v>113</v>
      </c>
      <c r="S5" s="7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7">
        <v>113</v>
      </c>
      <c r="Q6" s="7">
        <f>IF(AND(Tabela2[[#This Row],[Reps]]&lt;Tabela2[[#This Row],[Reps Cap]],Tabela2[[#This Row],[Reps]]&gt;0),(Tabela2[[#This Row],[Reps Cap]]-Tabela2[[#This Row],[Reps]])*1,0)</f>
        <v>0</v>
      </c>
      <c r="R6" s="7">
        <f>SUM(Tabela2[[#This Row],[Tempo CP (s)]],Tabela2[[#This Row],[Tempo P. (s)]])</f>
        <v>113</v>
      </c>
      <c r="S6" s="7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7">
        <v>130</v>
      </c>
      <c r="Q7" s="7">
        <f>IF(AND(Tabela2[[#This Row],[Reps]]&lt;Tabela2[[#This Row],[Reps Cap]],Tabela2[[#This Row],[Reps]]&gt;0),(Tabela2[[#This Row],[Reps Cap]]-Tabela2[[#This Row],[Reps]])*1,0)</f>
        <v>0</v>
      </c>
      <c r="R7" s="7">
        <f>SUM(Tabela2[[#This Row],[Tempo CP (s)]],Tabela2[[#This Row],[Tempo P. (s)]])</f>
        <v>130</v>
      </c>
      <c r="S7" s="7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7">
        <v>99</v>
      </c>
      <c r="Q8" s="7">
        <f>IF(AND(Tabela2[[#This Row],[Reps]]&lt;Tabela2[[#This Row],[Reps Cap]],Tabela2[[#This Row],[Reps]]&gt;0),(Tabela2[[#This Row],[Reps Cap]]-Tabela2[[#This Row],[Reps]])*1,0)</f>
        <v>0</v>
      </c>
      <c r="R8" s="7">
        <f>SUM(Tabela2[[#This Row],[Tempo CP (s)]],Tabela2[[#This Row],[Tempo P. (s)]])</f>
        <v>99</v>
      </c>
      <c r="S8" s="7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7">
        <v>109</v>
      </c>
      <c r="Q9" s="7">
        <f>IF(AND(Tabela2[[#This Row],[Reps]]&lt;Tabela2[[#This Row],[Reps Cap]],Tabela2[[#This Row],[Reps]]&gt;0),(Tabela2[[#This Row],[Reps Cap]]-Tabela2[[#This Row],[Reps]])*1,0)</f>
        <v>0</v>
      </c>
      <c r="R9" s="7">
        <f>SUM(Tabela2[[#This Row],[Tempo CP (s)]],Tabela2[[#This Row],[Tempo P. (s)]])</f>
        <v>109</v>
      </c>
      <c r="S9" s="7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7">
        <v>107</v>
      </c>
      <c r="Q10" s="7">
        <f>IF(AND(Tabela2[[#This Row],[Reps]]&lt;Tabela2[[#This Row],[Reps Cap]],Tabela2[[#This Row],[Reps]]&gt;0),(Tabela2[[#This Row],[Reps Cap]]-Tabela2[[#This Row],[Reps]])*1,0)</f>
        <v>0</v>
      </c>
      <c r="R10" s="7">
        <f>SUM(Tabela2[[#This Row],[Tempo CP (s)]],Tabela2[[#This Row],[Tempo P. (s)]])</f>
        <v>107</v>
      </c>
      <c r="S10" s="7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7">
        <v>136</v>
      </c>
      <c r="Q11" s="7">
        <f>IF(AND(Tabela2[[#This Row],[Reps]]&lt;Tabela2[[#This Row],[Reps Cap]],Tabela2[[#This Row],[Reps]]&gt;0),(Tabela2[[#This Row],[Reps Cap]]-Tabela2[[#This Row],[Reps]])*1,0)</f>
        <v>0</v>
      </c>
      <c r="R11" s="7">
        <f>SUM(Tabela2[[#This Row],[Tempo CP (s)]],Tabela2[[#This Row],[Tempo P. (s)]])</f>
        <v>136</v>
      </c>
      <c r="S11" s="7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7">
        <v>135</v>
      </c>
      <c r="Q12" s="7">
        <f>IF(AND(Tabela2[[#This Row],[Reps]]&lt;Tabela2[[#This Row],[Reps Cap]],Tabela2[[#This Row],[Reps]]&gt;0),(Tabela2[[#This Row],[Reps Cap]]-Tabela2[[#This Row],[Reps]])*1,0)</f>
        <v>0</v>
      </c>
      <c r="R12" s="7">
        <f>SUM(Tabela2[[#This Row],[Tempo CP (s)]],Tabela2[[#This Row],[Tempo P. (s)]])</f>
        <v>135</v>
      </c>
      <c r="S12" s="7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0">
        <v>1</v>
      </c>
      <c r="C13" s="10" t="s">
        <v>21</v>
      </c>
      <c r="D13" s="10" t="s">
        <v>22</v>
      </c>
      <c r="E13" s="10" t="s">
        <v>23</v>
      </c>
      <c r="F13" s="10" t="s">
        <v>24</v>
      </c>
      <c r="G13" s="10" t="s">
        <v>22</v>
      </c>
      <c r="H13" s="10"/>
      <c r="I13" s="10"/>
      <c r="J13" s="10" t="s">
        <v>48</v>
      </c>
      <c r="K13" s="11"/>
      <c r="L13" s="13"/>
      <c r="M13" s="10">
        <v>40</v>
      </c>
      <c r="N13" s="10">
        <v>150</v>
      </c>
      <c r="O13" s="10">
        <v>40</v>
      </c>
      <c r="P13" s="12">
        <v>119</v>
      </c>
      <c r="Q13" s="12">
        <f>IF(AND(Tabela2[[#This Row],[Reps]]&lt;Tabela2[[#This Row],[Reps Cap]],Tabela2[[#This Row],[Reps]]&gt;0),(Tabela2[[#This Row],[Reps Cap]]-Tabela2[[#This Row],[Reps]])*1,0)</f>
        <v>0</v>
      </c>
      <c r="R13" s="12">
        <f>SUM(Tabela2[[#This Row],[Tempo CP (s)]],Tabela2[[#This Row],[Tempo P. (s)]])</f>
        <v>119</v>
      </c>
      <c r="S13" s="12"/>
      <c r="T13" s="13">
        <f>IFERROR(VLOOKUP(Tabela2[[#This Row],[Colocação]],Tabela1[#All],2,0),0)</f>
        <v>82</v>
      </c>
      <c r="U13" s="13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7">
        <v>98</v>
      </c>
      <c r="Q14" s="7">
        <f>IF(AND(Tabela2[[#This Row],[Reps]]&lt;Tabela2[[#This Row],[Reps Cap]],Tabela2[[#This Row],[Reps]]&gt;0),(Tabela2[[#This Row],[Reps Cap]]-Tabela2[[#This Row],[Reps]])*1,0)</f>
        <v>0</v>
      </c>
      <c r="R14" s="7">
        <f>SUM(Tabela2[[#This Row],[Tempo CP (s)]],Tabela2[[#This Row],[Tempo P. (s)]])</f>
        <v>98</v>
      </c>
      <c r="S14" s="7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7">
        <v>106</v>
      </c>
      <c r="Q15" s="7">
        <f>IF(AND(Tabela2[[#This Row],[Reps]]&lt;Tabela2[[#This Row],[Reps Cap]],Tabela2[[#This Row],[Reps]]&gt;0),(Tabela2[[#This Row],[Reps Cap]]-Tabela2[[#This Row],[Reps]])*1,0)</f>
        <v>0</v>
      </c>
      <c r="R15" s="7">
        <f>SUM(Tabela2[[#This Row],[Tempo CP (s)]],Tabela2[[#This Row],[Tempo P. (s)]])</f>
        <v>106</v>
      </c>
      <c r="S15" s="7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7">
        <v>84</v>
      </c>
      <c r="Q16" s="7">
        <f>IF(AND(Tabela2[[#This Row],[Reps]]&lt;Tabela2[[#This Row],[Reps Cap]],Tabela2[[#This Row],[Reps]]&gt;0),(Tabela2[[#This Row],[Reps Cap]]-Tabela2[[#This Row],[Reps]])*1,0)</f>
        <v>0</v>
      </c>
      <c r="R16" s="7">
        <f>SUM(Tabela2[[#This Row],[Tempo CP (s)]],Tabela2[[#This Row],[Tempo P. (s)]])</f>
        <v>84</v>
      </c>
      <c r="S16" s="7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7">
        <v>97</v>
      </c>
      <c r="Q17" s="7">
        <f>IF(AND(Tabela2[[#This Row],[Reps]]&lt;Tabela2[[#This Row],[Reps Cap]],Tabela2[[#This Row],[Reps]]&gt;0),(Tabela2[[#This Row],[Reps Cap]]-Tabela2[[#This Row],[Reps]])*1,0)</f>
        <v>0</v>
      </c>
      <c r="R17" s="7">
        <f>SUM(Tabela2[[#This Row],[Tempo CP (s)]],Tabela2[[#This Row],[Tempo P. (s)]])</f>
        <v>97</v>
      </c>
      <c r="S17" s="7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0" t="s">
        <v>26</v>
      </c>
      <c r="D18" t="s">
        <v>22</v>
      </c>
      <c r="E18" t="s">
        <v>23</v>
      </c>
      <c r="F18" t="s">
        <v>24</v>
      </c>
      <c r="G18" s="10" t="s">
        <v>22</v>
      </c>
      <c r="J18" s="10" t="s">
        <v>56</v>
      </c>
      <c r="K18" s="11"/>
      <c r="L18" s="13"/>
      <c r="M18" s="10">
        <v>40</v>
      </c>
      <c r="N18" s="10">
        <v>150</v>
      </c>
      <c r="O18" s="10">
        <v>40</v>
      </c>
      <c r="P18" s="12">
        <v>87</v>
      </c>
      <c r="Q18" s="12">
        <f>IF(AND(Tabela2[[#This Row],[Reps]]&lt;Tabela2[[#This Row],[Reps Cap]],Tabela2[[#This Row],[Reps]]&gt;0),(Tabela2[[#This Row],[Reps Cap]]-Tabela2[[#This Row],[Reps]])*1,0)</f>
        <v>0</v>
      </c>
      <c r="R18" s="12">
        <f>SUM(Tabela2[[#This Row],[Tempo CP (s)]],Tabela2[[#This Row],[Tempo P. (s)]])</f>
        <v>87</v>
      </c>
      <c r="S18" s="12"/>
      <c r="T18" s="13">
        <f>IFERROR(VLOOKUP(Tabela2[[#This Row],[Colocação]],Tabela1[#All],2,0),0)</f>
        <v>97</v>
      </c>
      <c r="U18" s="13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7">
        <v>105</v>
      </c>
      <c r="Q19" s="7">
        <f>IF(AND(Tabela2[[#This Row],[Reps]]&lt;Tabela2[[#This Row],[Reps Cap]],Tabela2[[#This Row],[Reps]]&gt;0),(Tabela2[[#This Row],[Reps Cap]]-Tabela2[[#This Row],[Reps]])*1,0)</f>
        <v>0</v>
      </c>
      <c r="R19" s="7">
        <f>SUM(Tabela2[[#This Row],[Tempo CP (s)]],Tabela2[[#This Row],[Tempo P. (s)]])</f>
        <v>105</v>
      </c>
      <c r="S19" s="7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7">
        <v>121</v>
      </c>
      <c r="Q20" s="7">
        <f>IF(AND(Tabela2[[#This Row],[Reps]]&lt;Tabela2[[#This Row],[Reps Cap]],Tabela2[[#This Row],[Reps]]&gt;0),(Tabela2[[#This Row],[Reps Cap]]-Tabela2[[#This Row],[Reps]])*1,0)</f>
        <v>0</v>
      </c>
      <c r="R20" s="7">
        <f>SUM(Tabela2[[#This Row],[Tempo CP (s)]],Tabela2[[#This Row],[Tempo P. (s)]])</f>
        <v>121</v>
      </c>
      <c r="S20" s="7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7">
        <v>91</v>
      </c>
      <c r="Q21" s="7">
        <f>IF(AND(Tabela2[[#This Row],[Reps]]&lt;Tabela2[[#This Row],[Reps Cap]],Tabela2[[#This Row],[Reps]]&gt;0),(Tabela2[[#This Row],[Reps Cap]]-Tabela2[[#This Row],[Reps]])*1,0)</f>
        <v>0</v>
      </c>
      <c r="R21" s="7">
        <f>SUM(Tabela2[[#This Row],[Tempo CP (s)]],Tabela2[[#This Row],[Tempo P. (s)]])</f>
        <v>91</v>
      </c>
      <c r="S21" s="7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7">
        <v>122</v>
      </c>
      <c r="Q22" s="7">
        <f>IF(AND(Tabela2[[#This Row],[Reps]]&lt;Tabela2[[#This Row],[Reps Cap]],Tabela2[[#This Row],[Reps]]&gt;0),(Tabela2[[#This Row],[Reps Cap]]-Tabela2[[#This Row],[Reps]])*1,0)</f>
        <v>0</v>
      </c>
      <c r="R22" s="7">
        <f>SUM(Tabela2[[#This Row],[Tempo CP (s)]],Tabela2[[#This Row],[Tempo P. (s)]])</f>
        <v>122</v>
      </c>
      <c r="S22" s="7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7">
        <v>75</v>
      </c>
      <c r="Q23" s="7">
        <f>IF(AND(Tabela2[[#This Row],[Reps]]&lt;Tabela2[[#This Row],[Reps Cap]],Tabela2[[#This Row],[Reps]]&gt;0),(Tabela2[[#This Row],[Reps Cap]]-Tabela2[[#This Row],[Reps]])*1,0)</f>
        <v>0</v>
      </c>
      <c r="R23" s="7">
        <f>SUM(Tabela2[[#This Row],[Tempo CP (s)]],Tabela2[[#This Row],[Tempo P. (s)]])</f>
        <v>75</v>
      </c>
      <c r="S23" s="7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7">
        <v>132</v>
      </c>
      <c r="Q24" s="7">
        <f>IF(AND(Tabela2[[#This Row],[Reps]]&lt;Tabela2[[#This Row],[Reps Cap]],Tabela2[[#This Row],[Reps]]&gt;0),(Tabela2[[#This Row],[Reps Cap]]-Tabela2[[#This Row],[Reps]])*1,0)</f>
        <v>0</v>
      </c>
      <c r="R24" s="7">
        <f>SUM(Tabela2[[#This Row],[Tempo CP (s)]],Tabela2[[#This Row],[Tempo P. (s)]])</f>
        <v>132</v>
      </c>
      <c r="S24" s="7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7">
        <v>122</v>
      </c>
      <c r="Q25" s="7">
        <f>IF(AND(Tabela2[[#This Row],[Reps]]&lt;Tabela2[[#This Row],[Reps Cap]],Tabela2[[#This Row],[Reps]]&gt;0),(Tabela2[[#This Row],[Reps Cap]]-Tabela2[[#This Row],[Reps]])*1,0)</f>
        <v>0</v>
      </c>
      <c r="R25" s="7">
        <f>SUM(Tabela2[[#This Row],[Tempo CP (s)]],Tabela2[[#This Row],[Tempo P. (s)]])</f>
        <v>122</v>
      </c>
      <c r="S25" s="7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0">
        <v>3</v>
      </c>
      <c r="C26" s="10" t="s">
        <v>27</v>
      </c>
      <c r="D26" s="10" t="s">
        <v>22</v>
      </c>
      <c r="E26" s="10" t="s">
        <v>23</v>
      </c>
      <c r="F26" s="10" t="s">
        <v>24</v>
      </c>
      <c r="G26" s="10" t="s">
        <v>22</v>
      </c>
      <c r="H26" s="10"/>
      <c r="I26" s="10"/>
      <c r="J26" s="10" t="s">
        <v>62</v>
      </c>
      <c r="K26" s="11"/>
      <c r="L26" s="13"/>
      <c r="M26" s="10">
        <v>30</v>
      </c>
      <c r="N26" s="10">
        <v>150</v>
      </c>
      <c r="O26" s="10">
        <v>30</v>
      </c>
      <c r="P26" s="12">
        <v>104</v>
      </c>
      <c r="Q26" s="12">
        <f>IF(AND(Tabela2[[#This Row],[Reps]]&lt;Tabela2[[#This Row],[Reps Cap]],Tabela2[[#This Row],[Reps]]&gt;0),(Tabela2[[#This Row],[Reps Cap]]-Tabela2[[#This Row],[Reps]])*1,0)</f>
        <v>0</v>
      </c>
      <c r="R26" s="12">
        <f>SUM(Tabela2[[#This Row],[Tempo CP (s)]],Tabela2[[#This Row],[Tempo P. (s)]])</f>
        <v>104</v>
      </c>
      <c r="S26" s="12"/>
      <c r="T26" s="13">
        <f>IFERROR(VLOOKUP(Tabela2[[#This Row],[Colocação]],Tabela1[#All],2,0),0)</f>
        <v>94</v>
      </c>
      <c r="U26" s="13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7">
        <v>74</v>
      </c>
      <c r="Q27" s="7">
        <f>IF(AND(Tabela2[[#This Row],[Reps]]&lt;Tabela2[[#This Row],[Reps Cap]],Tabela2[[#This Row],[Reps]]&gt;0),(Tabela2[[#This Row],[Reps Cap]]-Tabela2[[#This Row],[Reps]])*1,0)</f>
        <v>0</v>
      </c>
      <c r="R27" s="7">
        <f>SUM(Tabela2[[#This Row],[Tempo CP (s)]],Tabela2[[#This Row],[Tempo P. (s)]])</f>
        <v>74</v>
      </c>
      <c r="S27" s="7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7">
        <v>92</v>
      </c>
      <c r="Q28" s="7">
        <f>IF(AND(Tabela2[[#This Row],[Reps]]&lt;Tabela2[[#This Row],[Reps Cap]],Tabela2[[#This Row],[Reps]]&gt;0),(Tabela2[[#This Row],[Reps Cap]]-Tabela2[[#This Row],[Reps]])*1,0)</f>
        <v>0</v>
      </c>
      <c r="R28" s="7">
        <f>SUM(Tabela2[[#This Row],[Tempo CP (s)]],Tabela2[[#This Row],[Tempo P. (s)]])</f>
        <v>92</v>
      </c>
      <c r="S28" s="7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7">
        <v>85</v>
      </c>
      <c r="Q29" s="7">
        <f>IF(AND(Tabela2[[#This Row],[Reps]]&lt;Tabela2[[#This Row],[Reps Cap]],Tabela2[[#This Row],[Reps]]&gt;0),(Tabela2[[#This Row],[Reps Cap]]-Tabela2[[#This Row],[Reps]])*1,0)</f>
        <v>0</v>
      </c>
      <c r="R29" s="7">
        <f>SUM(Tabela2[[#This Row],[Tempo CP (s)]],Tabela2[[#This Row],[Tempo P. (s)]])</f>
        <v>85</v>
      </c>
      <c r="S29" s="7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7">
        <v>89</v>
      </c>
      <c r="Q30" s="7">
        <f>IF(AND(Tabela2[[#This Row],[Reps]]&lt;Tabela2[[#This Row],[Reps Cap]],Tabela2[[#This Row],[Reps]]&gt;0),(Tabela2[[#This Row],[Reps Cap]]-Tabela2[[#This Row],[Reps]])*1,0)</f>
        <v>0</v>
      </c>
      <c r="R30" s="7">
        <f>SUM(Tabela2[[#This Row],[Tempo CP (s)]],Tabela2[[#This Row],[Tempo P. (s)]])</f>
        <v>89</v>
      </c>
      <c r="S30" s="7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7">
        <v>82</v>
      </c>
      <c r="Q31" s="7">
        <f>IF(AND(Tabela2[[#This Row],[Reps]]&lt;Tabela2[[#This Row],[Reps Cap]],Tabela2[[#This Row],[Reps]]&gt;0),(Tabela2[[#This Row],[Reps Cap]]-Tabela2[[#This Row],[Reps]])*1,0)</f>
        <v>0</v>
      </c>
      <c r="R31" s="7">
        <f>SUM(Tabela2[[#This Row],[Tempo CP (s)]],Tabela2[[#This Row],[Tempo P. (s)]])</f>
        <v>82</v>
      </c>
      <c r="S31" s="7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0">
        <v>5</v>
      </c>
      <c r="C32" s="10" t="s">
        <v>28</v>
      </c>
      <c r="D32" s="10" t="s">
        <v>22</v>
      </c>
      <c r="E32" s="10" t="s">
        <v>23</v>
      </c>
      <c r="F32" s="10" t="s">
        <v>24</v>
      </c>
      <c r="G32" s="10" t="s">
        <v>22</v>
      </c>
      <c r="H32" s="10"/>
      <c r="I32" s="10"/>
      <c r="J32" s="10" t="s">
        <v>67</v>
      </c>
      <c r="K32" s="11"/>
      <c r="L32" s="13" t="s">
        <v>25</v>
      </c>
      <c r="M32" s="10">
        <v>30</v>
      </c>
      <c r="N32" s="10">
        <v>150</v>
      </c>
      <c r="O32" s="10">
        <v>30</v>
      </c>
      <c r="P32" s="12">
        <v>81</v>
      </c>
      <c r="Q32" s="12">
        <f>IF(AND(Tabela2[[#This Row],[Reps]]&lt;Tabela2[[#This Row],[Reps Cap]],Tabela2[[#This Row],[Reps]]&gt;0),(Tabela2[[#This Row],[Reps Cap]]-Tabela2[[#This Row],[Reps]])*1,0)</f>
        <v>0</v>
      </c>
      <c r="R32" s="12">
        <f>SUM(Tabela2[[#This Row],[Tempo CP (s)]],Tabela2[[#This Row],[Tempo P. (s)]])</f>
        <v>81</v>
      </c>
      <c r="S32" s="12"/>
      <c r="T32" s="13">
        <f>IFERROR(VLOOKUP(Tabela2[[#This Row],[Colocação]],Tabela1[#All],2,0),0)</f>
        <v>97</v>
      </c>
      <c r="U32" s="13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O33">
        <v>30</v>
      </c>
      <c r="P33" s="7">
        <v>100</v>
      </c>
      <c r="Q33" s="7">
        <f>IF(AND(Tabela2[[#This Row],[Reps]]&lt;Tabela2[[#This Row],[Reps Cap]],Tabela2[[#This Row],[Reps]]&gt;0),(Tabela2[[#This Row],[Reps Cap]]-Tabela2[[#This Row],[Reps]])*1,0)</f>
        <v>0</v>
      </c>
      <c r="R33" s="7">
        <f>SUM(Tabela2[[#This Row],[Tempo CP (s)]],Tabela2[[#This Row],[Tempo P. (s)]])</f>
        <v>100</v>
      </c>
      <c r="S33" s="7"/>
      <c r="T33" s="1">
        <f>IFERROR(VLOOKUP(Tabela2[[#This Row],[Colocação]],Tabela1[#All],2,0),0)</f>
        <v>100</v>
      </c>
      <c r="U33" s="1">
        <f>IF(Tabela2[[#This Row],[Tempo Final (s)]]&gt;0,_xlfn.RANK.EQ(R33,$R$33:$R$35,1),"A definir")</f>
        <v>1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O34">
        <v>30</v>
      </c>
      <c r="P34" s="7">
        <v>126</v>
      </c>
      <c r="Q34" s="7">
        <f>IF(AND(Tabela2[[#This Row],[Reps]]&lt;Tabela2[[#This Row],[Reps Cap]],Tabela2[[#This Row],[Reps]]&gt;0),(Tabela2[[#This Row],[Reps Cap]]-Tabela2[[#This Row],[Reps]])*1,0)</f>
        <v>0</v>
      </c>
      <c r="R34" s="7">
        <f>SUM(Tabela2[[#This Row],[Tempo CP (s)]],Tabela2[[#This Row],[Tempo P. (s)]])</f>
        <v>126</v>
      </c>
      <c r="S34" s="7"/>
      <c r="T34" s="1">
        <f>IFERROR(VLOOKUP(Tabela2[[#This Row],[Colocação]],Tabela1[#All],2,0),0)</f>
        <v>94</v>
      </c>
      <c r="U34" s="1">
        <f>IF(Tabela2[[#This Row],[Tempo Final (s)]]&gt;0,_xlfn.RANK.EQ(R34,$R$33:$R$35,1),"A definir")</f>
        <v>3</v>
      </c>
    </row>
    <row r="35" spans="1:21" ht="15" hidden="1" thickBot="1" x14ac:dyDescent="0.35">
      <c r="B35" s="10"/>
      <c r="C35" s="10" t="s">
        <v>37</v>
      </c>
      <c r="D35" s="10"/>
      <c r="E35" s="10"/>
      <c r="F35" s="10"/>
      <c r="G35" s="10" t="s">
        <v>22</v>
      </c>
      <c r="H35" s="10"/>
      <c r="I35" s="10"/>
      <c r="J35" s="10" t="s">
        <v>71</v>
      </c>
      <c r="K35" s="11"/>
      <c r="L35" s="13"/>
      <c r="M35" s="10">
        <v>30</v>
      </c>
      <c r="N35" s="10">
        <v>150</v>
      </c>
      <c r="O35" s="10">
        <v>30</v>
      </c>
      <c r="P35" s="12">
        <v>116</v>
      </c>
      <c r="Q35" s="12">
        <f>IF(AND(Tabela2[[#This Row],[Reps]]&lt;Tabela2[[#This Row],[Reps Cap]],Tabela2[[#This Row],[Reps]]&gt;0),(Tabela2[[#This Row],[Reps Cap]]-Tabela2[[#This Row],[Reps]])*1,0)</f>
        <v>0</v>
      </c>
      <c r="R35" s="12">
        <f>SUM(Tabela2[[#This Row],[Tempo CP (s)]],Tabela2[[#This Row],[Tempo P. (s)]])</f>
        <v>116</v>
      </c>
      <c r="S35" s="12"/>
      <c r="T35" s="13">
        <f>IFERROR(VLOOKUP(Tabela2[[#This Row],[Colocação]],Tabela1[#All],2,0),0)</f>
        <v>97</v>
      </c>
      <c r="U35" s="13">
        <f>IF(Tabela2[[#This Row],[Tempo Final (s)]]&gt;0,_xlfn.RANK.EQ(R35,$R$33:$R$35,1),"A definir")</f>
        <v>2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O36">
        <v>30</v>
      </c>
      <c r="P36" s="7">
        <v>83</v>
      </c>
      <c r="Q36" s="7">
        <f>IF(AND(Tabela2[[#This Row],[Reps]]&lt;Tabela2[[#This Row],[Reps Cap]],Tabela2[[#This Row],[Reps]]&gt;0),(Tabela2[[#This Row],[Reps Cap]]-Tabela2[[#This Row],[Reps]])*1,0)</f>
        <v>0</v>
      </c>
      <c r="R36" s="7">
        <f>SUM(Tabela2[[#This Row],[Tempo CP (s)]],Tabela2[[#This Row],[Tempo P. (s)]])</f>
        <v>83</v>
      </c>
      <c r="S36" s="7"/>
      <c r="T36" s="1">
        <f>IFERROR(VLOOKUP(Tabela2[[#This Row],[Colocação]],Tabela1[#All],2,0),0)</f>
        <v>91</v>
      </c>
      <c r="U36" s="1">
        <f>IF(Tabela2[[#This Row],[Tempo Final (s)]]&gt;0,_xlfn.RANK.EQ(R36,$R$36:$R$41,1),"A definir")</f>
        <v>4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O37">
        <v>30</v>
      </c>
      <c r="P37" s="7">
        <v>110</v>
      </c>
      <c r="Q37" s="7">
        <f>IF(AND(Tabela2[[#This Row],[Reps]]&lt;Tabela2[[#This Row],[Reps Cap]],Tabela2[[#This Row],[Reps]]&gt;0),(Tabela2[[#This Row],[Reps Cap]]-Tabela2[[#This Row],[Reps]])*1,0)</f>
        <v>0</v>
      </c>
      <c r="R37" s="7">
        <f>SUM(Tabela2[[#This Row],[Tempo CP (s)]],Tabela2[[#This Row],[Tempo P. (s)]])</f>
        <v>110</v>
      </c>
      <c r="S37" s="7"/>
      <c r="T37" s="1">
        <f>IFERROR(VLOOKUP(Tabela2[[#This Row],[Colocação]],Tabela1[#All],2,0),0)</f>
        <v>85</v>
      </c>
      <c r="U37" s="1">
        <f>IF(Tabela2[[#This Row],[Tempo Final (s)]]&gt;0,_xlfn.RANK.EQ(R37,$R$36:$R$41,1),"A definir")</f>
        <v>6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O38">
        <v>30</v>
      </c>
      <c r="P38" s="7">
        <v>68</v>
      </c>
      <c r="Q38" s="7">
        <f>IF(AND(Tabela2[[#This Row],[Reps]]&lt;Tabela2[[#This Row],[Reps Cap]],Tabela2[[#This Row],[Reps]]&gt;0),(Tabela2[[#This Row],[Reps Cap]]-Tabela2[[#This Row],[Reps]])*1,0)</f>
        <v>0</v>
      </c>
      <c r="R38" s="7">
        <f>SUM(Tabela2[[#This Row],[Tempo CP (s)]],Tabela2[[#This Row],[Tempo P. (s)]])</f>
        <v>68</v>
      </c>
      <c r="S38" s="7"/>
      <c r="T38" s="1">
        <f>IFERROR(VLOOKUP(Tabela2[[#This Row],[Colocação]],Tabela1[#All],2,0),0)</f>
        <v>100</v>
      </c>
      <c r="U38" s="1">
        <f>IF(Tabela2[[#This Row],[Tempo Final (s)]]&gt;0,_xlfn.RANK.EQ(R38,$R$36:$R$41,1),"A definir")</f>
        <v>1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O39">
        <v>30</v>
      </c>
      <c r="P39" s="7">
        <v>70</v>
      </c>
      <c r="Q39" s="7">
        <f>IF(AND(Tabela2[[#This Row],[Reps]]&lt;Tabela2[[#This Row],[Reps Cap]],Tabela2[[#This Row],[Reps]]&gt;0),(Tabela2[[#This Row],[Reps Cap]]-Tabela2[[#This Row],[Reps]])*1,0)</f>
        <v>0</v>
      </c>
      <c r="R39" s="7">
        <f>SUM(Tabela2[[#This Row],[Tempo CP (s)]],Tabela2[[#This Row],[Tempo P. (s)]])</f>
        <v>70</v>
      </c>
      <c r="S39" s="7"/>
      <c r="T39" s="1">
        <f>IFERROR(VLOOKUP(Tabela2[[#This Row],[Colocação]],Tabela1[#All],2,0),0)</f>
        <v>97</v>
      </c>
      <c r="U39" s="1">
        <f>IF(Tabela2[[#This Row],[Tempo Final (s)]]&gt;0,_xlfn.RANK.EQ(R39,$R$36:$R$41,1),"A definir")</f>
        <v>2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O40">
        <v>30</v>
      </c>
      <c r="P40" s="7">
        <v>82</v>
      </c>
      <c r="Q40" s="7">
        <f>IF(AND(Tabela2[[#This Row],[Reps]]&lt;Tabela2[[#This Row],[Reps Cap]],Tabela2[[#This Row],[Reps]]&gt;0),(Tabela2[[#This Row],[Reps Cap]]-Tabela2[[#This Row],[Reps]])*1,0)</f>
        <v>0</v>
      </c>
      <c r="R40" s="7">
        <f>SUM(Tabela2[[#This Row],[Tempo CP (s)]],Tabela2[[#This Row],[Tempo P. (s)]])</f>
        <v>82</v>
      </c>
      <c r="S40" s="7"/>
      <c r="T40" s="1">
        <f>IFERROR(VLOOKUP(Tabela2[[#This Row],[Colocação]],Tabela1[#All],2,0),0)</f>
        <v>94</v>
      </c>
      <c r="U40" s="1">
        <f>IF(Tabela2[[#This Row],[Tempo Final (s)]]&gt;0,_xlfn.RANK.EQ(R40,$R$36:$R$41,1),"A definir")</f>
        <v>3</v>
      </c>
    </row>
    <row r="41" spans="1:21" ht="15" hidden="1" thickBot="1" x14ac:dyDescent="0.35">
      <c r="A41">
        <v>43</v>
      </c>
      <c r="B41">
        <v>9</v>
      </c>
      <c r="C41" s="10" t="s">
        <v>36</v>
      </c>
      <c r="D41" s="10" t="s">
        <v>22</v>
      </c>
      <c r="E41" s="10" t="s">
        <v>23</v>
      </c>
      <c r="F41" s="10" t="s">
        <v>24</v>
      </c>
      <c r="G41" s="10" t="s">
        <v>22</v>
      </c>
      <c r="H41" s="10"/>
      <c r="I41" s="10"/>
      <c r="J41" s="10" t="s">
        <v>75</v>
      </c>
      <c r="K41" s="11"/>
      <c r="L41" s="13"/>
      <c r="M41" s="10">
        <v>30</v>
      </c>
      <c r="N41" s="10">
        <v>150</v>
      </c>
      <c r="O41" s="10">
        <v>30</v>
      </c>
      <c r="P41" s="12">
        <v>87</v>
      </c>
      <c r="Q41" s="12">
        <f>IF(AND(Tabela2[[#This Row],[Reps]]&lt;Tabela2[[#This Row],[Reps Cap]],Tabela2[[#This Row],[Reps]]&gt;0),(Tabela2[[#This Row],[Reps Cap]]-Tabela2[[#This Row],[Reps]])*1,0)</f>
        <v>0</v>
      </c>
      <c r="R41" s="12">
        <f>SUM(Tabela2[[#This Row],[Tempo CP (s)]],Tabela2[[#This Row],[Tempo P. (s)]])</f>
        <v>87</v>
      </c>
      <c r="S41" s="12"/>
      <c r="T41" s="13">
        <f>IFERROR(VLOOKUP(Tabela2[[#This Row],[Colocação]],Tabela1[#All],2,0),0)</f>
        <v>88</v>
      </c>
      <c r="U41" s="13">
        <f>IF(Tabela2[[#This Row],[Tempo Final (s)]]&gt;0,_xlfn.RANK.EQ(R41,$R$36:$R$41,1),"A definir")</f>
        <v>5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O42">
        <v>40</v>
      </c>
      <c r="P42" s="7">
        <v>96</v>
      </c>
      <c r="Q42" s="7">
        <f>IF(AND(Tabela2[[#This Row],[Reps]]&lt;Tabela2[[#This Row],[Reps Cap]],Tabela2[[#This Row],[Reps]]&gt;0),(Tabela2[[#This Row],[Reps Cap]]-Tabela2[[#This Row],[Reps]])*1,0)</f>
        <v>0</v>
      </c>
      <c r="R42" s="7">
        <f>SUM(Tabela2[[#This Row],[Tempo CP (s)]],Tabela2[[#This Row],[Tempo P. (s)]])</f>
        <v>96</v>
      </c>
      <c r="S42" s="7"/>
      <c r="T42" s="1">
        <f>IFERROR(VLOOKUP(Tabela2[[#This Row],[Colocação]],Tabela1[#All],2,0),0)</f>
        <v>94</v>
      </c>
      <c r="U42" s="1">
        <f>IF(Tabela2[[#This Row],[Tempo Final (s)]]&gt;0,_xlfn.RANK.EQ(R42,$R$42:$R$49,1),"A definir")</f>
        <v>3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O43">
        <v>40</v>
      </c>
      <c r="P43" s="7">
        <v>123</v>
      </c>
      <c r="Q43" s="7">
        <f>IF(AND(Tabela2[[#This Row],[Reps]]&lt;Tabela2[[#This Row],[Reps Cap]],Tabela2[[#This Row],[Reps]]&gt;0),(Tabela2[[#This Row],[Reps Cap]]-Tabela2[[#This Row],[Reps]])*1,0)</f>
        <v>0</v>
      </c>
      <c r="R43" s="7">
        <f>SUM(Tabela2[[#This Row],[Tempo CP (s)]],Tabela2[[#This Row],[Tempo P. (s)]])</f>
        <v>123</v>
      </c>
      <c r="S43" s="7"/>
      <c r="T43" s="1">
        <f>IFERROR(VLOOKUP(Tabela2[[#This Row],[Colocação]],Tabela1[#All],2,0),0)</f>
        <v>79</v>
      </c>
      <c r="U43" s="1">
        <f>IF(Tabela2[[#This Row],[Tempo Final (s)]]&gt;0,_xlfn.RANK.EQ(R43,$R$42:$R$49,1),"A definir")</f>
        <v>8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O44">
        <v>40</v>
      </c>
      <c r="P44" s="7">
        <v>110</v>
      </c>
      <c r="Q44" s="7">
        <f>IF(AND(Tabela2[[#This Row],[Reps]]&lt;Tabela2[[#This Row],[Reps Cap]],Tabela2[[#This Row],[Reps]]&gt;0),(Tabela2[[#This Row],[Reps Cap]]-Tabela2[[#This Row],[Reps]])*1,0)</f>
        <v>0</v>
      </c>
      <c r="R44" s="7">
        <f>SUM(Tabela2[[#This Row],[Tempo CP (s)]],Tabela2[[#This Row],[Tempo P. (s)]])</f>
        <v>110</v>
      </c>
      <c r="S44" s="7"/>
      <c r="T44" s="1">
        <f>IFERROR(VLOOKUP(Tabela2[[#This Row],[Colocação]],Tabela1[#All],2,0),0)</f>
        <v>82</v>
      </c>
      <c r="U44" s="1">
        <f>IF(Tabela2[[#This Row],[Tempo Final (s)]]&gt;0,_xlfn.RANK.EQ(R44,$R$42:$R$49,1),"A definir")</f>
        <v>7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O45">
        <v>40</v>
      </c>
      <c r="P45" s="7">
        <f>110-4</f>
        <v>106</v>
      </c>
      <c r="Q45" s="7">
        <f>IF(AND(Tabela2[[#This Row],[Reps]]&lt;Tabela2[[#This Row],[Reps Cap]],Tabela2[[#This Row],[Reps]]&gt;0),(Tabela2[[#This Row],[Reps Cap]]-Tabela2[[#This Row],[Reps]])*1,0)</f>
        <v>0</v>
      </c>
      <c r="R45" s="7">
        <f>SUM(Tabela2[[#This Row],[Tempo CP (s)]],Tabela2[[#This Row],[Tempo P. (s)]])</f>
        <v>106</v>
      </c>
      <c r="S45" s="7"/>
      <c r="T45" s="1">
        <f>IFERROR(VLOOKUP(Tabela2[[#This Row],[Colocação]],Tabela1[#All],2,0),0)</f>
        <v>91</v>
      </c>
      <c r="U45" s="1">
        <f>IF(Tabela2[[#This Row],[Tempo Final (s)]]&gt;0,_xlfn.RANK.EQ(R45,$R$42:$R$49,1),"A definir")</f>
        <v>4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O46">
        <v>40</v>
      </c>
      <c r="P46" s="7">
        <v>81</v>
      </c>
      <c r="Q46" s="7">
        <f>IF(AND(Tabela2[[#This Row],[Reps]]&lt;Tabela2[[#This Row],[Reps Cap]],Tabela2[[#This Row],[Reps]]&gt;0),(Tabela2[[#This Row],[Reps Cap]]-Tabela2[[#This Row],[Reps]])*1,0)</f>
        <v>0</v>
      </c>
      <c r="R46" s="7">
        <f>SUM(Tabela2[[#This Row],[Tempo CP (s)]],Tabela2[[#This Row],[Tempo P. (s)]])</f>
        <v>81</v>
      </c>
      <c r="S46" s="7"/>
      <c r="T46" s="1">
        <f>IFERROR(VLOOKUP(Tabela2[[#This Row],[Colocação]],Tabela1[#All],2,0),0)</f>
        <v>100</v>
      </c>
      <c r="U46" s="1">
        <f>IF(Tabela2[[#This Row],[Tempo Final (s)]]&gt;0,_xlfn.RANK.EQ(R46,$R$42:$R$49,1),"A definir")</f>
        <v>1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O47">
        <v>40</v>
      </c>
      <c r="P47" s="7">
        <v>109</v>
      </c>
      <c r="Q47" s="7">
        <f>IF(AND(Tabela2[[#This Row],[Reps]]&lt;Tabela2[[#This Row],[Reps Cap]],Tabela2[[#This Row],[Reps]]&gt;0),(Tabela2[[#This Row],[Reps Cap]]-Tabela2[[#This Row],[Reps]])*1,0)</f>
        <v>0</v>
      </c>
      <c r="R47" s="7">
        <f>SUM(Tabela2[[#This Row],[Tempo CP (s)]],Tabela2[[#This Row],[Tempo P. (s)]])</f>
        <v>109</v>
      </c>
      <c r="S47" s="7"/>
      <c r="T47" s="1">
        <f>IFERROR(VLOOKUP(Tabela2[[#This Row],[Colocação]],Tabela1[#All],2,0),0)</f>
        <v>88</v>
      </c>
      <c r="U47" s="1">
        <f>IF(Tabela2[[#This Row],[Tempo Final (s)]]&gt;0,_xlfn.RANK.EQ(R47,$R$42:$R$49,1),"A definir")</f>
        <v>5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O48">
        <v>40</v>
      </c>
      <c r="P48" s="7">
        <v>93</v>
      </c>
      <c r="Q48" s="7">
        <f>IF(AND(Tabela2[[#This Row],[Reps]]&lt;Tabela2[[#This Row],[Reps Cap]],Tabela2[[#This Row],[Reps]]&gt;0),(Tabela2[[#This Row],[Reps Cap]]-Tabela2[[#This Row],[Reps]])*1,0)</f>
        <v>0</v>
      </c>
      <c r="R48" s="7">
        <f>SUM(Tabela2[[#This Row],[Tempo CP (s)]],Tabela2[[#This Row],[Tempo P. (s)]])</f>
        <v>93</v>
      </c>
      <c r="S48" s="7"/>
      <c r="T48" s="1">
        <f>IFERROR(VLOOKUP(Tabela2[[#This Row],[Colocação]],Tabela1[#All],2,0),0)</f>
        <v>97</v>
      </c>
      <c r="U48" s="1">
        <f>IF(Tabela2[[#This Row],[Tempo Final (s)]]&gt;0,_xlfn.RANK.EQ(R48,$R$42:$R$49,1),"A definir")</f>
        <v>2</v>
      </c>
    </row>
    <row r="49" spans="1:21" ht="15" hidden="1" thickBot="1" x14ac:dyDescent="0.35">
      <c r="A49">
        <v>53</v>
      </c>
      <c r="B49" s="10">
        <v>10</v>
      </c>
      <c r="C49" s="10" t="s">
        <v>29</v>
      </c>
      <c r="D49" s="10" t="s">
        <v>22</v>
      </c>
      <c r="E49" s="10" t="s">
        <v>23</v>
      </c>
      <c r="F49" s="10" t="s">
        <v>24</v>
      </c>
      <c r="G49" s="10" t="s">
        <v>22</v>
      </c>
      <c r="H49" s="10"/>
      <c r="I49" s="10"/>
      <c r="J49" s="10" t="s">
        <v>90</v>
      </c>
      <c r="K49" s="11"/>
      <c r="L49" s="13"/>
      <c r="M49" s="10">
        <v>40</v>
      </c>
      <c r="N49" s="10">
        <v>150</v>
      </c>
      <c r="O49" s="10">
        <v>40</v>
      </c>
      <c r="P49" s="12">
        <v>109</v>
      </c>
      <c r="Q49" s="12">
        <f>IF(AND(Tabela2[[#This Row],[Reps]]&lt;Tabela2[[#This Row],[Reps Cap]],Tabela2[[#This Row],[Reps]]&gt;0),(Tabela2[[#This Row],[Reps Cap]]-Tabela2[[#This Row],[Reps]])*1,0)</f>
        <v>0</v>
      </c>
      <c r="R49" s="12">
        <f>SUM(Tabela2[[#This Row],[Tempo CP (s)]],Tabela2[[#This Row],[Tempo P. (s)]])</f>
        <v>109</v>
      </c>
      <c r="S49" s="12"/>
      <c r="T49" s="13">
        <f>IFERROR(VLOOKUP(Tabela2[[#This Row],[Colocação]],Tabela1[#All],2,0),0)</f>
        <v>88</v>
      </c>
      <c r="U49" s="13">
        <f>IF(Tabela2[[#This Row],[Tempo Final (s)]]&gt;0,_xlfn.RANK.EQ(R49,$R$42:$R$49,1),"A definir")</f>
        <v>5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O50">
        <v>40</v>
      </c>
      <c r="P50" s="26">
        <f>114-4</f>
        <v>110</v>
      </c>
      <c r="Q50" s="7">
        <f>IF(AND(Tabela2[[#This Row],[Reps]]&lt;Tabela2[[#This Row],[Reps Cap]],Tabela2[[#This Row],[Reps]]&gt;0),(Tabela2[[#This Row],[Reps Cap]]-Tabela2[[#This Row],[Reps]])*1,0)</f>
        <v>0</v>
      </c>
      <c r="R50" s="7">
        <f>SUM(Tabela2[[#This Row],[Tempo CP (s)]],Tabela2[[#This Row],[Tempo P. (s)]])</f>
        <v>110</v>
      </c>
      <c r="S50" s="7"/>
      <c r="T50" s="1">
        <f>IFERROR(VLOOKUP(Tabela2[[#This Row],[Colocação]],Tabela1[#All],2,0),0)</f>
        <v>94</v>
      </c>
      <c r="U50" s="1">
        <f>IF(Tabela2[[#This Row],[Tempo Final (s)]]&gt;0,_xlfn.RANK.EQ(R50,$R$50:$R$56,1),"A definir")</f>
        <v>3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O51">
        <v>40</v>
      </c>
      <c r="P51" s="7">
        <v>103</v>
      </c>
      <c r="Q51" s="7">
        <f>IF(AND(Tabela2[[#This Row],[Reps]]&lt;Tabela2[[#This Row],[Reps Cap]],Tabela2[[#This Row],[Reps]]&gt;0),(Tabela2[[#This Row],[Reps Cap]]-Tabela2[[#This Row],[Reps]])*1,0)</f>
        <v>0</v>
      </c>
      <c r="R51" s="7">
        <f>SUM(Tabela2[[#This Row],[Tempo CP (s)]],Tabela2[[#This Row],[Tempo P. (s)]])</f>
        <v>103</v>
      </c>
      <c r="S51" s="7"/>
      <c r="T51" s="1">
        <f>IFERROR(VLOOKUP(Tabela2[[#This Row],[Colocação]],Tabela1[#All],2,0),0)</f>
        <v>100</v>
      </c>
      <c r="U51" s="1">
        <f>IF(Tabela2[[#This Row],[Tempo Final (s)]]&gt;0,_xlfn.RANK.EQ(R51,$R$50:$R$56,1),"A definir")</f>
        <v>1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O52">
        <v>40</v>
      </c>
      <c r="P52" s="7">
        <v>119</v>
      </c>
      <c r="Q52" s="7">
        <f>IF(AND(Tabela2[[#This Row],[Reps]]&lt;Tabela2[[#This Row],[Reps Cap]],Tabela2[[#This Row],[Reps]]&gt;0),(Tabela2[[#This Row],[Reps Cap]]-Tabela2[[#This Row],[Reps]])*1,0)</f>
        <v>0</v>
      </c>
      <c r="R52" s="7">
        <f>SUM(Tabela2[[#This Row],[Tempo CP (s)]],Tabela2[[#This Row],[Tempo P. (s)]])</f>
        <v>119</v>
      </c>
      <c r="S52" s="7"/>
      <c r="T52" s="1">
        <f>IFERROR(VLOOKUP(Tabela2[[#This Row],[Colocação]],Tabela1[#All],2,0),0)</f>
        <v>85</v>
      </c>
      <c r="U52" s="1">
        <f>IF(Tabela2[[#This Row],[Tempo Final (s)]]&gt;0,_xlfn.RANK.EQ(R52,$R$50:$R$56,1),"A definir")</f>
        <v>6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O53">
        <v>40</v>
      </c>
      <c r="P53" s="7">
        <v>143</v>
      </c>
      <c r="Q53" s="7">
        <f>IF(AND(Tabela2[[#This Row],[Reps]]&lt;Tabela2[[#This Row],[Reps Cap]],Tabela2[[#This Row],[Reps]]&gt;0),(Tabela2[[#This Row],[Reps Cap]]-Tabela2[[#This Row],[Reps]])*1,0)</f>
        <v>0</v>
      </c>
      <c r="R53" s="7">
        <f>SUM(Tabela2[[#This Row],[Tempo CP (s)]],Tabela2[[#This Row],[Tempo P. (s)]])</f>
        <v>143</v>
      </c>
      <c r="S53" s="7"/>
      <c r="T53" s="1">
        <f>IFERROR(VLOOKUP(Tabela2[[#This Row],[Colocação]],Tabela1[#All],2,0),0)</f>
        <v>82</v>
      </c>
      <c r="U53" s="1">
        <f>IF(Tabela2[[#This Row],[Tempo Final (s)]]&gt;0,_xlfn.RANK.EQ(R53,$R$50:$R$56,1),"A definir")</f>
        <v>7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O54">
        <v>40</v>
      </c>
      <c r="P54" s="26">
        <f>107-2</f>
        <v>105</v>
      </c>
      <c r="Q54" s="7">
        <f>IF(AND(Tabela2[[#This Row],[Reps]]&lt;Tabela2[[#This Row],[Reps Cap]],Tabela2[[#This Row],[Reps]]&gt;0),(Tabela2[[#This Row],[Reps Cap]]-Tabela2[[#This Row],[Reps]])*1,0)</f>
        <v>0</v>
      </c>
      <c r="R54" s="7">
        <f>SUM(Tabela2[[#This Row],[Tempo CP (s)]],Tabela2[[#This Row],[Tempo P. (s)]])</f>
        <v>105</v>
      </c>
      <c r="S54" s="7"/>
      <c r="T54" s="1">
        <f>IFERROR(VLOOKUP(Tabela2[[#This Row],[Colocação]],Tabela1[#All],2,0),0)</f>
        <v>97</v>
      </c>
      <c r="U54" s="1">
        <f>IF(Tabela2[[#This Row],[Tempo Final (s)]]&gt;0,_xlfn.RANK.EQ(R54,$R$50:$R$56,1),"A definir")</f>
        <v>2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O55">
        <v>40</v>
      </c>
      <c r="P55" s="7">
        <f>117</f>
        <v>117</v>
      </c>
      <c r="Q55" s="7">
        <f>IF(AND(Tabela2[[#This Row],[Reps]]&lt;Tabela2[[#This Row],[Reps Cap]],Tabela2[[#This Row],[Reps]]&gt;0),(Tabela2[[#This Row],[Reps Cap]]-Tabela2[[#This Row],[Reps]])*1,0)</f>
        <v>0</v>
      </c>
      <c r="R55" s="7">
        <f>SUM(Tabela2[[#This Row],[Tempo CP (s)]],Tabela2[[#This Row],[Tempo P. (s)]])</f>
        <v>117</v>
      </c>
      <c r="S55" s="7"/>
      <c r="T55" s="1">
        <f>IFERROR(VLOOKUP(Tabela2[[#This Row],[Colocação]],Tabela1[#All],2,0),0)</f>
        <v>88</v>
      </c>
      <c r="U55" s="1">
        <f>IF(Tabela2[[#This Row],[Tempo Final (s)]]&gt;0,_xlfn.RANK.EQ(R55,$R$50:$R$56,1),"A definir")</f>
        <v>5</v>
      </c>
    </row>
    <row r="56" spans="1:21" ht="15" hidden="1" thickBot="1" x14ac:dyDescent="0.35">
      <c r="A56">
        <v>64</v>
      </c>
      <c r="B56">
        <v>7</v>
      </c>
      <c r="C56" s="10" t="s">
        <v>30</v>
      </c>
      <c r="D56" t="s">
        <v>22</v>
      </c>
      <c r="E56" t="s">
        <v>23</v>
      </c>
      <c r="F56" t="s">
        <v>24</v>
      </c>
      <c r="G56" s="10" t="s">
        <v>22</v>
      </c>
      <c r="J56" s="10" t="s">
        <v>82</v>
      </c>
      <c r="K56" s="11"/>
      <c r="L56" s="13"/>
      <c r="M56" s="10">
        <v>40</v>
      </c>
      <c r="N56" s="10">
        <v>150</v>
      </c>
      <c r="O56" s="10">
        <v>40</v>
      </c>
      <c r="P56" s="12">
        <v>116</v>
      </c>
      <c r="Q56" s="12">
        <f>IF(AND(Tabela2[[#This Row],[Reps]]&lt;Tabela2[[#This Row],[Reps Cap]],Tabela2[[#This Row],[Reps]]&gt;0),(Tabela2[[#This Row],[Reps Cap]]-Tabela2[[#This Row],[Reps]])*1,0)</f>
        <v>0</v>
      </c>
      <c r="R56" s="12">
        <f>SUM(Tabela2[[#This Row],[Tempo CP (s)]],Tabela2[[#This Row],[Tempo P. (s)]])</f>
        <v>116</v>
      </c>
      <c r="S56" s="12"/>
      <c r="T56" s="13">
        <f>IFERROR(VLOOKUP(Tabela2[[#This Row],[Colocação]],Tabela1[#All],2,0),0)</f>
        <v>91</v>
      </c>
      <c r="U56" s="13">
        <f>IF(Tabela2[[#This Row],[Tempo Final (s)]]&gt;0,_xlfn.RANK.EQ(R56,$R$50:$R$56,1),"A definir")</f>
        <v>4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7">
        <v>756</v>
      </c>
      <c r="Q57" s="7">
        <f>IF(AND(Tabela2[[#This Row],[Reps]]&lt;Tabela2[[#This Row],[Reps Cap]],Tabela2[[#This Row],[Reps]]&gt;0),(Tabela2[[#This Row],[Reps Cap]]-Tabela2[[#This Row],[Reps]])*1,0)</f>
        <v>0</v>
      </c>
      <c r="R57" s="7">
        <f>SUM(Tabela2[[#This Row],[Tempo CP (s)]],Tabela2[[#This Row],[Tempo P. (s)]])</f>
        <v>756</v>
      </c>
      <c r="S57" s="7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7">
        <v>840</v>
      </c>
      <c r="Q58" s="7">
        <f>IF(AND(Tabela2[[#This Row],[Reps]]&lt;Tabela2[[#This Row],[Reps Cap]],Tabela2[[#This Row],[Reps]]&gt;0),(Tabela2[[#This Row],[Reps Cap]]-Tabela2[[#This Row],[Reps]])*1,0)</f>
        <v>4</v>
      </c>
      <c r="R58" s="7">
        <f>SUM(Tabela2[[#This Row],[Tempo CP (s)]],Tabela2[[#This Row],[Tempo P. (s)]])</f>
        <v>844</v>
      </c>
      <c r="S58" s="7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7">
        <v>840</v>
      </c>
      <c r="Q59" s="7">
        <f>IF(AND(Tabela2[[#This Row],[Reps]]&lt;Tabela2[[#This Row],[Reps Cap]],Tabela2[[#This Row],[Reps]]&gt;0),(Tabela2[[#This Row],[Reps Cap]]-Tabela2[[#This Row],[Reps]])*1,0)</f>
        <v>8</v>
      </c>
      <c r="R59" s="7">
        <f>SUM(Tabela2[[#This Row],[Tempo CP (s)]],Tabela2[[#This Row],[Tempo P. (s)]])</f>
        <v>848</v>
      </c>
      <c r="S59" s="7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7">
        <v>757</v>
      </c>
      <c r="Q60" s="7">
        <f>IF(AND(Tabela2[[#This Row],[Reps]]&lt;Tabela2[[#This Row],[Reps Cap]],Tabela2[[#This Row],[Reps]]&gt;0),(Tabela2[[#This Row],[Reps Cap]]-Tabela2[[#This Row],[Reps]])*1,0)</f>
        <v>0</v>
      </c>
      <c r="R60" s="7">
        <f>SUM(Tabela2[[#This Row],[Tempo CP (s)]],Tabela2[[#This Row],[Tempo P. (s)]])</f>
        <v>757</v>
      </c>
      <c r="S60" s="7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7">
        <v>840</v>
      </c>
      <c r="Q61" s="7">
        <f>IF(AND(Tabela2[[#This Row],[Reps]]&lt;Tabela2[[#This Row],[Reps Cap]],Tabela2[[#This Row],[Reps]]&gt;0),(Tabela2[[#This Row],[Reps Cap]]-Tabela2[[#This Row],[Reps]])*1,0)</f>
        <v>35</v>
      </c>
      <c r="R61" s="7">
        <f>SUM(Tabela2[[#This Row],[Tempo CP (s)]],Tabela2[[#This Row],[Tempo P. (s)]])</f>
        <v>875</v>
      </c>
      <c r="S61" s="7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7">
        <v>790</v>
      </c>
      <c r="Q62" s="7">
        <f>IF(AND(Tabela2[[#This Row],[Reps]]&lt;Tabela2[[#This Row],[Reps Cap]],Tabela2[[#This Row],[Reps]]&gt;0),(Tabela2[[#This Row],[Reps Cap]]-Tabela2[[#This Row],[Reps]])*1,0)</f>
        <v>0</v>
      </c>
      <c r="R62" s="7">
        <f>SUM(Tabela2[[#This Row],[Tempo CP (s)]],Tabela2[[#This Row],[Tempo P. (s)]])</f>
        <v>790</v>
      </c>
      <c r="S62" s="7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7">
        <v>740</v>
      </c>
      <c r="Q63" s="7">
        <f>IF(AND(Tabela2[[#This Row],[Reps]]&lt;Tabela2[[#This Row],[Reps Cap]],Tabela2[[#This Row],[Reps]]&gt;0),(Tabela2[[#This Row],[Reps Cap]]-Tabela2[[#This Row],[Reps]])*1,0)</f>
        <v>0</v>
      </c>
      <c r="R63" s="7">
        <f>SUM(Tabela2[[#This Row],[Tempo CP (s)]],Tabela2[[#This Row],[Tempo P. (s)]])</f>
        <v>740</v>
      </c>
      <c r="S63" s="7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7">
        <v>741</v>
      </c>
      <c r="Q64" s="7">
        <f>IF(AND(Tabela2[[#This Row],[Reps]]&lt;Tabela2[[#This Row],[Reps Cap]],Tabela2[[#This Row],[Reps]]&gt;0),(Tabela2[[#This Row],[Reps Cap]]-Tabela2[[#This Row],[Reps]])*1,0)</f>
        <v>0</v>
      </c>
      <c r="R64" s="7">
        <f>SUM(Tabela2[[#This Row],[Tempo CP (s)]],Tabela2[[#This Row],[Tempo P. (s)]])</f>
        <v>741</v>
      </c>
      <c r="S64" s="7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7">
        <v>840</v>
      </c>
      <c r="Q65" s="7">
        <f>IF(AND(Tabela2[[#This Row],[Reps]]&lt;Tabela2[[#This Row],[Reps Cap]],Tabela2[[#This Row],[Reps]]&gt;0),(Tabela2[[#This Row],[Reps Cap]]-Tabela2[[#This Row],[Reps]])*1,0)</f>
        <v>20</v>
      </c>
      <c r="R65" s="7">
        <f>SUM(Tabela2[[#This Row],[Tempo CP (s)]],Tabela2[[#This Row],[Tempo P. (s)]])</f>
        <v>860</v>
      </c>
      <c r="S65" s="7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7">
        <v>840</v>
      </c>
      <c r="Q66" s="7">
        <f>IF(AND(Tabela2[[#This Row],[Reps]]&lt;Tabela2[[#This Row],[Reps Cap]],Tabela2[[#This Row],[Reps]]&gt;0),(Tabela2[[#This Row],[Reps Cap]]-Tabela2[[#This Row],[Reps]])*1,0)</f>
        <v>7</v>
      </c>
      <c r="R66" s="7">
        <f>SUM(Tabela2[[#This Row],[Tempo CP (s)]],Tabela2[[#This Row],[Tempo P. (s)]])</f>
        <v>847</v>
      </c>
      <c r="S66" s="7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0" t="s">
        <v>21</v>
      </c>
      <c r="D67" s="10" t="s">
        <v>22</v>
      </c>
      <c r="E67" s="10" t="s">
        <v>23</v>
      </c>
      <c r="F67" s="10" t="s">
        <v>24</v>
      </c>
      <c r="G67" s="10" t="s">
        <v>31</v>
      </c>
      <c r="H67" s="10"/>
      <c r="I67" s="10"/>
      <c r="J67" s="10" t="s">
        <v>48</v>
      </c>
      <c r="K67" s="11"/>
      <c r="L67" s="13" t="s">
        <v>25</v>
      </c>
      <c r="M67" s="10">
        <v>630</v>
      </c>
      <c r="N67" s="10">
        <v>840</v>
      </c>
      <c r="O67" s="10">
        <v>630</v>
      </c>
      <c r="P67" s="12">
        <v>830</v>
      </c>
      <c r="Q67" s="12">
        <f>IF(AND(Tabela2[[#This Row],[Reps]]&lt;Tabela2[[#This Row],[Reps Cap]],Tabela2[[#This Row],[Reps]]&gt;0),(Tabela2[[#This Row],[Reps Cap]]-Tabela2[[#This Row],[Reps]])*1,0)</f>
        <v>0</v>
      </c>
      <c r="R67" s="12">
        <f>SUM(Tabela2[[#This Row],[Tempo CP (s)]],Tabela2[[#This Row],[Tempo P. (s)]])</f>
        <v>830</v>
      </c>
      <c r="S67" s="12"/>
      <c r="T67" s="13">
        <f>IFERROR(VLOOKUP(Tabela2[[#This Row],[Colocação]],Tabela1[#All],2,0),0)</f>
        <v>85</v>
      </c>
      <c r="U67" s="13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7">
        <v>840</v>
      </c>
      <c r="Q68" s="7">
        <f>IF(AND(Tabela2[[#This Row],[Reps]]&lt;Tabela2[[#This Row],[Reps Cap]],Tabela2[[#This Row],[Reps]]&gt;0),(Tabela2[[#This Row],[Reps Cap]]-Tabela2[[#This Row],[Reps]])*1,0)</f>
        <v>19</v>
      </c>
      <c r="R68" s="7">
        <f>SUM(Tabela2[[#This Row],[Tempo CP (s)]],Tabela2[[#This Row],[Tempo P. (s)]])</f>
        <v>859</v>
      </c>
      <c r="S68" s="7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7">
        <v>840</v>
      </c>
      <c r="Q69" s="7">
        <f>IF(AND(Tabela2[[#This Row],[Reps]]&lt;Tabela2[[#This Row],[Reps Cap]],Tabela2[[#This Row],[Reps]]&gt;0),(Tabela2[[#This Row],[Reps Cap]]-Tabela2[[#This Row],[Reps]])*1,0)</f>
        <v>228</v>
      </c>
      <c r="R69" s="7">
        <f>SUM(Tabela2[[#This Row],[Tempo CP (s)]],Tabela2[[#This Row],[Tempo P. (s)]])</f>
        <v>1068</v>
      </c>
      <c r="S69" s="7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7">
        <v>763</v>
      </c>
      <c r="Q70" s="7">
        <f>IF(AND(Tabela2[[#This Row],[Reps]]&lt;Tabela2[[#This Row],[Reps Cap]],Tabela2[[#This Row],[Reps]]&gt;0),(Tabela2[[#This Row],[Reps Cap]]-Tabela2[[#This Row],[Reps]])*1,0)</f>
        <v>0</v>
      </c>
      <c r="R70" s="7">
        <f>SUM(Tabela2[[#This Row],[Tempo CP (s)]],Tabela2[[#This Row],[Tempo P. (s)]])</f>
        <v>763</v>
      </c>
      <c r="S70" s="7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7">
        <v>840</v>
      </c>
      <c r="Q71" s="7">
        <f>IF(AND(Tabela2[[#This Row],[Reps]]&lt;Tabela2[[#This Row],[Reps Cap]],Tabela2[[#This Row],[Reps]]&gt;0),(Tabela2[[#This Row],[Reps Cap]]-Tabela2[[#This Row],[Reps]])*1,0)</f>
        <v>184</v>
      </c>
      <c r="R71" s="7">
        <f>SUM(Tabela2[[#This Row],[Tempo CP (s)]],Tabela2[[#This Row],[Tempo P. (s)]])</f>
        <v>1024</v>
      </c>
      <c r="S71" s="7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0" t="s">
        <v>26</v>
      </c>
      <c r="D72" t="s">
        <v>22</v>
      </c>
      <c r="E72" t="s">
        <v>23</v>
      </c>
      <c r="F72" t="s">
        <v>24</v>
      </c>
      <c r="G72" s="10" t="s">
        <v>31</v>
      </c>
      <c r="J72" s="10" t="s">
        <v>56</v>
      </c>
      <c r="K72" s="11"/>
      <c r="L72" s="13"/>
      <c r="M72" s="10">
        <v>630</v>
      </c>
      <c r="N72" s="10">
        <v>840</v>
      </c>
      <c r="O72" s="10">
        <v>576</v>
      </c>
      <c r="P72" s="12">
        <v>840</v>
      </c>
      <c r="Q72" s="12">
        <f>IF(AND(Tabela2[[#This Row],[Reps]]&lt;Tabela2[[#This Row],[Reps Cap]],Tabela2[[#This Row],[Reps]]&gt;0),(Tabela2[[#This Row],[Reps Cap]]-Tabela2[[#This Row],[Reps]])*1,0)</f>
        <v>54</v>
      </c>
      <c r="R72" s="12">
        <f>SUM(Tabela2[[#This Row],[Tempo CP (s)]],Tabela2[[#This Row],[Tempo P. (s)]])</f>
        <v>894</v>
      </c>
      <c r="S72" s="12"/>
      <c r="T72" s="13">
        <f>IFERROR(VLOOKUP(Tabela2[[#This Row],[Colocação]],Tabela1[#All],2,0),0)</f>
        <v>94</v>
      </c>
      <c r="U72" s="13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7">
        <v>840</v>
      </c>
      <c r="Q73" s="7">
        <f>IF(AND(Tabela2[[#This Row],[Reps]]&lt;Tabela2[[#This Row],[Reps Cap]],Tabela2[[#This Row],[Reps]]&gt;0),(Tabela2[[#This Row],[Reps Cap]]-Tabela2[[#This Row],[Reps]])*1,0)</f>
        <v>140</v>
      </c>
      <c r="R73" s="7">
        <f>SUM(Tabela2[[#This Row],[Tempo CP (s)]],Tabela2[[#This Row],[Tempo P. (s)]])</f>
        <v>980</v>
      </c>
      <c r="S73" s="7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7">
        <v>840</v>
      </c>
      <c r="Q74" s="7">
        <f>IF(AND(Tabela2[[#This Row],[Reps]]&lt;Tabela2[[#This Row],[Reps Cap]],Tabela2[[#This Row],[Reps]]&gt;0),(Tabela2[[#This Row],[Reps Cap]]-Tabela2[[#This Row],[Reps]])*1,0)</f>
        <v>277</v>
      </c>
      <c r="R74" s="7">
        <f>SUM(Tabela2[[#This Row],[Tempo CP (s)]],Tabela2[[#This Row],[Tempo P. (s)]])</f>
        <v>1117</v>
      </c>
      <c r="S74" s="7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7">
        <v>840</v>
      </c>
      <c r="Q75" s="7">
        <f>IF(AND(Tabela2[[#This Row],[Reps]]&lt;Tabela2[[#This Row],[Reps Cap]],Tabela2[[#This Row],[Reps]]&gt;0),(Tabela2[[#This Row],[Reps Cap]]-Tabela2[[#This Row],[Reps]])*1,0)</f>
        <v>54</v>
      </c>
      <c r="R75" s="7">
        <f>SUM(Tabela2[[#This Row],[Tempo CP (s)]],Tabela2[[#This Row],[Tempo P. (s)]])</f>
        <v>894</v>
      </c>
      <c r="S75" s="7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7">
        <v>840</v>
      </c>
      <c r="Q76" s="7">
        <f>IF(AND(Tabela2[[#This Row],[Reps]]&lt;Tabela2[[#This Row],[Reps Cap]],Tabela2[[#This Row],[Reps]]&gt;0),(Tabela2[[#This Row],[Reps Cap]]-Tabela2[[#This Row],[Reps]])*1,0)</f>
        <v>118</v>
      </c>
      <c r="R76" s="7">
        <f>SUM(Tabela2[[#This Row],[Tempo CP (s)]],Tabela2[[#This Row],[Tempo P. (s)]])</f>
        <v>958</v>
      </c>
      <c r="S76" s="7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7">
        <v>834</v>
      </c>
      <c r="Q77" s="7">
        <f>IF(AND(Tabela2[[#This Row],[Reps]]&lt;Tabela2[[#This Row],[Reps Cap]],Tabela2[[#This Row],[Reps]]&gt;0),(Tabela2[[#This Row],[Reps Cap]]-Tabela2[[#This Row],[Reps]])*1,0)</f>
        <v>0</v>
      </c>
      <c r="R77" s="7">
        <f>SUM(Tabela2[[#This Row],[Tempo CP (s)]],Tabela2[[#This Row],[Tempo P. (s)]])</f>
        <v>834</v>
      </c>
      <c r="S77" s="7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7">
        <v>840</v>
      </c>
      <c r="Q78" s="7">
        <f>IF(AND(Tabela2[[#This Row],[Reps]]&lt;Tabela2[[#This Row],[Reps Cap]],Tabela2[[#This Row],[Reps]]&gt;0),(Tabela2[[#This Row],[Reps Cap]]-Tabela2[[#This Row],[Reps]])*1,0)</f>
        <v>197</v>
      </c>
      <c r="R78" s="7">
        <f>SUM(Tabela2[[#This Row],[Tempo CP (s)]],Tabela2[[#This Row],[Tempo P. (s)]])</f>
        <v>1037</v>
      </c>
      <c r="S78" s="7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7">
        <v>840</v>
      </c>
      <c r="Q79" s="7">
        <f>IF(AND(Tabela2[[#This Row],[Reps]]&lt;Tabela2[[#This Row],[Reps Cap]],Tabela2[[#This Row],[Reps]]&gt;0),(Tabela2[[#This Row],[Reps Cap]]-Tabela2[[#This Row],[Reps]])*1,0)</f>
        <v>34</v>
      </c>
      <c r="R79" s="7">
        <f>SUM(Tabela2[[#This Row],[Tempo CP (s)]],Tabela2[[#This Row],[Tempo P. (s)]])</f>
        <v>874</v>
      </c>
      <c r="S79" s="7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0" t="s">
        <v>27</v>
      </c>
      <c r="D80" s="10" t="s">
        <v>22</v>
      </c>
      <c r="E80" s="10" t="s">
        <v>23</v>
      </c>
      <c r="F80" s="10" t="s">
        <v>24</v>
      </c>
      <c r="G80" s="10" t="s">
        <v>31</v>
      </c>
      <c r="H80" s="10"/>
      <c r="I80" s="10"/>
      <c r="J80" s="10" t="s">
        <v>62</v>
      </c>
      <c r="K80" s="11"/>
      <c r="L80" s="13"/>
      <c r="M80" s="10">
        <v>770</v>
      </c>
      <c r="N80" s="10">
        <v>840</v>
      </c>
      <c r="O80" s="27">
        <f>700+7</f>
        <v>707</v>
      </c>
      <c r="P80" s="12">
        <v>840</v>
      </c>
      <c r="Q80" s="12">
        <f>IF(AND(Tabela2[[#This Row],[Reps]]&lt;Tabela2[[#This Row],[Reps Cap]],Tabela2[[#This Row],[Reps]]&gt;0),(Tabela2[[#This Row],[Reps Cap]]-Tabela2[[#This Row],[Reps]])*1,0)</f>
        <v>63</v>
      </c>
      <c r="R80" s="12">
        <f>SUM(Tabela2[[#This Row],[Tempo CP (s)]],Tabela2[[#This Row],[Tempo P. (s)]])</f>
        <v>903</v>
      </c>
      <c r="S80" s="12"/>
      <c r="T80" s="13">
        <f>IFERROR(VLOOKUP(Tabela2[[#This Row],[Colocação]],Tabela1[#All],2,0),0)</f>
        <v>91</v>
      </c>
      <c r="U80" s="13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7">
        <v>840</v>
      </c>
      <c r="Q81" s="7">
        <f>IF(AND(Tabela2[[#This Row],[Reps]]&lt;Tabela2[[#This Row],[Reps Cap]],Tabela2[[#This Row],[Reps]]&gt;0),(Tabela2[[#This Row],[Reps Cap]]-Tabela2[[#This Row],[Reps]])*1,0)</f>
        <v>22</v>
      </c>
      <c r="R81" s="7">
        <f>SUM(Tabela2[[#This Row],[Tempo CP (s)]],Tabela2[[#This Row],[Tempo P. (s)]])</f>
        <v>862</v>
      </c>
      <c r="S81" s="7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7">
        <v>840</v>
      </c>
      <c r="Q82" s="7">
        <f>IF(AND(Tabela2[[#This Row],[Reps]]&lt;Tabela2[[#This Row],[Reps Cap]],Tabela2[[#This Row],[Reps]]&gt;0),(Tabela2[[#This Row],[Reps Cap]]-Tabela2[[#This Row],[Reps]])*1,0)</f>
        <v>51</v>
      </c>
      <c r="R82" s="7">
        <f>SUM(Tabela2[[#This Row],[Tempo CP (s)]],Tabela2[[#This Row],[Tempo P. (s)]])</f>
        <v>891</v>
      </c>
      <c r="S82" s="7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7">
        <v>833</v>
      </c>
      <c r="Q83" s="7">
        <f>IF(AND(Tabela2[[#This Row],[Reps]]&lt;Tabela2[[#This Row],[Reps Cap]],Tabela2[[#This Row],[Reps]]&gt;0),(Tabela2[[#This Row],[Reps Cap]]-Tabela2[[#This Row],[Reps]])*1,0)</f>
        <v>0</v>
      </c>
      <c r="R83" s="7">
        <f>SUM(Tabela2[[#This Row],[Tempo CP (s)]],Tabela2[[#This Row],[Tempo P. (s)]])</f>
        <v>833</v>
      </c>
      <c r="S83" s="7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7">
        <v>840</v>
      </c>
      <c r="Q84" s="7">
        <f>IF(AND(Tabela2[[#This Row],[Reps]]&lt;Tabela2[[#This Row],[Reps Cap]],Tabela2[[#This Row],[Reps]]&gt;0),(Tabela2[[#This Row],[Reps Cap]]-Tabela2[[#This Row],[Reps]])*1,0)</f>
        <v>318</v>
      </c>
      <c r="R84" s="7">
        <f>SUM(Tabela2[[#This Row],[Tempo CP (s)]],Tabela2[[#This Row],[Tempo P. (s)]])</f>
        <v>1158</v>
      </c>
      <c r="S84" s="7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7">
        <v>840</v>
      </c>
      <c r="Q85" s="7">
        <f>IF(AND(Tabela2[[#This Row],[Reps]]&lt;Tabela2[[#This Row],[Reps Cap]],Tabela2[[#This Row],[Reps]]&gt;0),(Tabela2[[#This Row],[Reps Cap]]-Tabela2[[#This Row],[Reps]])*1,0)</f>
        <v>46</v>
      </c>
      <c r="R85" s="7">
        <f>SUM(Tabela2[[#This Row],[Tempo CP (s)]],Tabela2[[#This Row],[Tempo P. (s)]])</f>
        <v>886</v>
      </c>
      <c r="S85" s="7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hidden="1" thickBot="1" x14ac:dyDescent="0.35">
      <c r="A86">
        <v>104</v>
      </c>
      <c r="C86" s="10" t="s">
        <v>28</v>
      </c>
      <c r="D86" s="10" t="s">
        <v>22</v>
      </c>
      <c r="E86" s="10" t="s">
        <v>23</v>
      </c>
      <c r="F86" s="10" t="s">
        <v>24</v>
      </c>
      <c r="G86" s="10" t="s">
        <v>31</v>
      </c>
      <c r="H86" s="10"/>
      <c r="I86" s="10"/>
      <c r="J86" s="10" t="s">
        <v>67</v>
      </c>
      <c r="K86" s="11"/>
      <c r="L86" s="13" t="s">
        <v>25</v>
      </c>
      <c r="M86" s="10">
        <v>770</v>
      </c>
      <c r="N86" s="10">
        <v>840</v>
      </c>
      <c r="O86" s="10">
        <v>739</v>
      </c>
      <c r="P86" s="12">
        <v>840</v>
      </c>
      <c r="Q86" s="12">
        <f>IF(AND(Tabela2[[#This Row],[Reps]]&lt;Tabela2[[#This Row],[Reps Cap]],Tabela2[[#This Row],[Reps]]&gt;0),(Tabela2[[#This Row],[Reps Cap]]-Tabela2[[#This Row],[Reps]])*1,0)</f>
        <v>31</v>
      </c>
      <c r="R86" s="12">
        <f>SUM(Tabela2[[#This Row],[Tempo CP (s)]],Tabela2[[#This Row],[Tempo P. (s)]])</f>
        <v>871</v>
      </c>
      <c r="S86" s="12"/>
      <c r="T86" s="13">
        <f>IFERROR(VLOOKUP(Tabela2[[#This Row],[Colocação]],Tabela1[#All],2,0),0)</f>
        <v>94</v>
      </c>
      <c r="U86" s="13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O87" s="25">
        <f>513+40</f>
        <v>553</v>
      </c>
      <c r="P87" s="7">
        <v>840</v>
      </c>
      <c r="Q87" s="7">
        <f>IF(AND(Tabela2[[#This Row],[Reps]]&lt;Tabela2[[#This Row],[Reps Cap]],Tabela2[[#This Row],[Reps]]&gt;0),(Tabela2[[#This Row],[Reps Cap]]-Tabela2[[#This Row],[Reps]])*1,0)</f>
        <v>217</v>
      </c>
      <c r="R87" s="7">
        <f>SUM(Tabela2[[#This Row],[Tempo CP (s)]],Tabela2[[#This Row],[Tempo P. (s)]])</f>
        <v>1057</v>
      </c>
      <c r="S87" s="7"/>
      <c r="T87" s="1">
        <f>IFERROR(VLOOKUP(Tabela2[[#This Row],[Colocação]],Tabela1[#All],2,0),0)</f>
        <v>97</v>
      </c>
      <c r="U87" s="1">
        <f>IF(Tabela2[[#This Row],[Tempo Final (s)]]&gt;0,_xlfn.RANK.EQ(R87,$R$87:$R$89,1),"A definir")</f>
        <v>2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O88">
        <v>626</v>
      </c>
      <c r="P88" s="7">
        <v>840</v>
      </c>
      <c r="Q88" s="7">
        <f>IF(AND(Tabela2[[#This Row],[Reps]]&lt;Tabela2[[#This Row],[Reps Cap]],Tabela2[[#This Row],[Reps]]&gt;0),(Tabela2[[#This Row],[Reps Cap]]-Tabela2[[#This Row],[Reps]])*1,0)</f>
        <v>144</v>
      </c>
      <c r="R88" s="7">
        <f>SUM(Tabela2[[#This Row],[Tempo CP (s)]],Tabela2[[#This Row],[Tempo P. (s)]])</f>
        <v>984</v>
      </c>
      <c r="S88" s="7"/>
      <c r="T88" s="1">
        <f>IFERROR(VLOOKUP(Tabela2[[#This Row],[Colocação]],Tabela1[#All],2,0),0)</f>
        <v>100</v>
      </c>
      <c r="U88" s="1">
        <f>IF(Tabela2[[#This Row],[Tempo Final (s)]]&gt;0,_xlfn.RANK.EQ(R88,$R$87:$R$89,1),"A definir")</f>
        <v>1</v>
      </c>
    </row>
    <row r="89" spans="1:21" ht="15" hidden="1" thickBot="1" x14ac:dyDescent="0.35">
      <c r="A89">
        <v>114</v>
      </c>
      <c r="C89" s="10" t="s">
        <v>37</v>
      </c>
      <c r="D89" s="10"/>
      <c r="E89" s="10"/>
      <c r="F89" s="10"/>
      <c r="G89" s="10" t="s">
        <v>31</v>
      </c>
      <c r="H89" s="10"/>
      <c r="I89" s="10"/>
      <c r="J89" s="10" t="s">
        <v>71</v>
      </c>
      <c r="K89" s="11"/>
      <c r="L89" s="13"/>
      <c r="M89" s="10">
        <v>770</v>
      </c>
      <c r="N89" s="10">
        <v>840</v>
      </c>
      <c r="O89" s="10">
        <v>416</v>
      </c>
      <c r="P89" s="12">
        <v>840</v>
      </c>
      <c r="Q89" s="12">
        <f>IF(AND(Tabela2[[#This Row],[Reps]]&lt;Tabela2[[#This Row],[Reps Cap]],Tabela2[[#This Row],[Reps]]&gt;0),(Tabela2[[#This Row],[Reps Cap]]-Tabela2[[#This Row],[Reps]])*1,0)</f>
        <v>354</v>
      </c>
      <c r="R89" s="12">
        <f>SUM(Tabela2[[#This Row],[Tempo CP (s)]],Tabela2[[#This Row],[Tempo P. (s)]])</f>
        <v>1194</v>
      </c>
      <c r="S89" s="12"/>
      <c r="T89" s="13">
        <f>IFERROR(VLOOKUP(Tabela2[[#This Row],[Colocação]],Tabela1[#All],2,0),0)</f>
        <v>94</v>
      </c>
      <c r="U89" s="13">
        <f>IF(Tabela2[[#This Row],[Tempo Final (s)]]&gt;0,_xlfn.RANK.EQ(R89,$R$87:$R$89,1),"A definir")</f>
        <v>3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O90">
        <v>730</v>
      </c>
      <c r="P90" s="7">
        <v>840</v>
      </c>
      <c r="Q90" s="7">
        <f>IF(AND(Tabela2[[#This Row],[Reps]]&lt;Tabela2[[#This Row],[Reps Cap]],Tabela2[[#This Row],[Reps]]&gt;0),(Tabela2[[#This Row],[Reps Cap]]-Tabela2[[#This Row],[Reps]])*1,0)</f>
        <v>40</v>
      </c>
      <c r="R90" s="7">
        <f>SUM(Tabela2[[#This Row],[Tempo CP (s)]],Tabela2[[#This Row],[Tempo P. (s)]])</f>
        <v>880</v>
      </c>
      <c r="S90" s="7"/>
      <c r="T90" s="1">
        <f>IFERROR(VLOOKUP(Tabela2[[#This Row],[Colocação]],Tabela1[#All],2,0),0)</f>
        <v>91</v>
      </c>
      <c r="U90" s="1">
        <f>IF(Tabela2[[#This Row],[Tempo Final (s)]]&gt;0,_xlfn.RANK.EQ(R90,$R$90:$R$95,1),"A definir")</f>
        <v>4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O91">
        <v>710</v>
      </c>
      <c r="P91" s="7">
        <v>840</v>
      </c>
      <c r="Q91" s="7">
        <f>IF(AND(Tabela2[[#This Row],[Reps]]&lt;Tabela2[[#This Row],[Reps Cap]],Tabela2[[#This Row],[Reps]]&gt;0),(Tabela2[[#This Row],[Reps Cap]]-Tabela2[[#This Row],[Reps]])*1,0)</f>
        <v>60</v>
      </c>
      <c r="R91" s="7">
        <f>SUM(Tabela2[[#This Row],[Tempo CP (s)]],Tabela2[[#This Row],[Tempo P. (s)]])</f>
        <v>900</v>
      </c>
      <c r="S91" s="7"/>
      <c r="T91" s="1">
        <f>IFERROR(VLOOKUP(Tabela2[[#This Row],[Colocação]],Tabela1[#All],2,0),0)</f>
        <v>88</v>
      </c>
      <c r="U91" s="1">
        <f>IF(Tabela2[[#This Row],[Tempo Final (s)]]&gt;0,_xlfn.RANK.EQ(R91,$R$90:$R$95,1),"A definir")</f>
        <v>5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O92">
        <v>741</v>
      </c>
      <c r="P92" s="7">
        <v>840</v>
      </c>
      <c r="Q92" s="7">
        <f>IF(AND(Tabela2[[#This Row],[Reps]]&lt;Tabela2[[#This Row],[Reps Cap]],Tabela2[[#This Row],[Reps]]&gt;0),(Tabela2[[#This Row],[Reps Cap]]-Tabela2[[#This Row],[Reps]])*1,0)</f>
        <v>29</v>
      </c>
      <c r="R92" s="7">
        <f>SUM(Tabela2[[#This Row],[Tempo CP (s)]],Tabela2[[#This Row],[Tempo P. (s)]])</f>
        <v>869</v>
      </c>
      <c r="S92" s="7"/>
      <c r="T92" s="1">
        <f>IFERROR(VLOOKUP(Tabela2[[#This Row],[Colocação]],Tabela1[#All],2,0),0)</f>
        <v>94</v>
      </c>
      <c r="U92" s="1">
        <f>IF(Tabela2[[#This Row],[Tempo Final (s)]]&gt;0,_xlfn.RANK.EQ(R92,$R$90:$R$95,1),"A definir")</f>
        <v>3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O93">
        <v>493</v>
      </c>
      <c r="P93" s="7">
        <v>840</v>
      </c>
      <c r="Q93" s="7">
        <f>IF(AND(Tabela2[[#This Row],[Reps]]&lt;Tabela2[[#This Row],[Reps Cap]],Tabela2[[#This Row],[Reps]]&gt;0),(Tabela2[[#This Row],[Reps Cap]]-Tabela2[[#This Row],[Reps]])*1,0)</f>
        <v>277</v>
      </c>
      <c r="R93" s="7">
        <f>SUM(Tabela2[[#This Row],[Tempo CP (s)]],Tabela2[[#This Row],[Tempo P. (s)]])</f>
        <v>1117</v>
      </c>
      <c r="S93" s="7"/>
      <c r="T93" s="1">
        <f>IFERROR(VLOOKUP(Tabela2[[#This Row],[Colocação]],Tabela1[#All],2,0),0)</f>
        <v>85</v>
      </c>
      <c r="U93" s="1">
        <f>IF(Tabela2[[#This Row],[Tempo Final (s)]]&gt;0,_xlfn.RANK.EQ(R93,$R$90:$R$95,1),"A definir")</f>
        <v>6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O94">
        <v>798</v>
      </c>
      <c r="P94" s="7">
        <v>840</v>
      </c>
      <c r="Q94" s="7">
        <f>IF(AND(Tabela2[[#This Row],[Reps]]&lt;Tabela2[[#This Row],[Reps Cap]],Tabela2[[#This Row],[Reps]]&gt;0),(Tabela2[[#This Row],[Reps Cap]]-Tabela2[[#This Row],[Reps]])*1,0)</f>
        <v>0</v>
      </c>
      <c r="R94" s="7">
        <f>SUM(Tabela2[[#This Row],[Tempo CP (s)]],Tabela2[[#This Row],[Tempo P. (s)]])</f>
        <v>840</v>
      </c>
      <c r="S94" s="7"/>
      <c r="T94" s="1">
        <f>IFERROR(VLOOKUP(Tabela2[[#This Row],[Colocação]],Tabela1[#All],2,0),0)</f>
        <v>100</v>
      </c>
      <c r="U94" s="1">
        <f>IF(Tabela2[[#This Row],[Tempo Final (s)]]&gt;0,_xlfn.RANK.EQ(R94,$R$90:$R$95,1),"A definir")</f>
        <v>1</v>
      </c>
    </row>
    <row r="95" spans="1:21" ht="15" hidden="1" thickBot="1" x14ac:dyDescent="0.35">
      <c r="A95">
        <v>124</v>
      </c>
      <c r="B95">
        <v>17</v>
      </c>
      <c r="C95" s="10" t="s">
        <v>36</v>
      </c>
      <c r="D95" s="10" t="s">
        <v>22</v>
      </c>
      <c r="E95" s="10" t="s">
        <v>23</v>
      </c>
      <c r="F95" s="10" t="s">
        <v>24</v>
      </c>
      <c r="G95" s="10" t="s">
        <v>31</v>
      </c>
      <c r="H95" s="10"/>
      <c r="I95" s="10"/>
      <c r="J95" s="10" t="s">
        <v>75</v>
      </c>
      <c r="K95" s="11"/>
      <c r="L95" s="13"/>
      <c r="M95" s="10">
        <v>770</v>
      </c>
      <c r="N95" s="10">
        <v>840</v>
      </c>
      <c r="O95" s="10">
        <v>747</v>
      </c>
      <c r="P95" s="12">
        <v>840</v>
      </c>
      <c r="Q95" s="12">
        <f>IF(AND(Tabela2[[#This Row],[Reps]]&lt;Tabela2[[#This Row],[Reps Cap]],Tabela2[[#This Row],[Reps]]&gt;0),(Tabela2[[#This Row],[Reps Cap]]-Tabela2[[#This Row],[Reps]])*1,0)</f>
        <v>23</v>
      </c>
      <c r="R95" s="12">
        <f>SUM(Tabela2[[#This Row],[Tempo CP (s)]],Tabela2[[#This Row],[Tempo P. (s)]])</f>
        <v>863</v>
      </c>
      <c r="S95" s="12"/>
      <c r="T95" s="13">
        <f>IFERROR(VLOOKUP(Tabela2[[#This Row],[Colocação]],Tabela1[#All],2,0),0)</f>
        <v>97</v>
      </c>
      <c r="U95" s="13">
        <f>IF(Tabela2[[#This Row],[Tempo Final (s)]]&gt;0,_xlfn.RANK.EQ(R95,$R$90:$R$95,1),"A definir")</f>
        <v>2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O96">
        <v>540</v>
      </c>
      <c r="P96" s="7">
        <v>698</v>
      </c>
      <c r="Q96" s="7">
        <f>IF(AND(Tabela2[[#This Row],[Reps]]&lt;Tabela2[[#This Row],[Reps Cap]],Tabela2[[#This Row],[Reps]]&gt;0),(Tabela2[[#This Row],[Reps Cap]]-Tabela2[[#This Row],[Reps]])*1,0)</f>
        <v>0</v>
      </c>
      <c r="R96" s="7">
        <f>SUM(Tabela2[[#This Row],[Tempo CP (s)]],Tabela2[[#This Row],[Tempo P. (s)]])</f>
        <v>698</v>
      </c>
      <c r="S96" s="7"/>
      <c r="T96" s="1">
        <f>IFERROR(VLOOKUP(Tabela2[[#This Row],[Colocação]],Tabela1[#All],2,0),0)</f>
        <v>100</v>
      </c>
      <c r="U96" s="1">
        <f>IF(Tabela2[[#This Row],[Tempo Final (s)]]&gt;0,_xlfn.RANK.EQ(R96,$R$96:$R$103,1),"A definir")</f>
        <v>1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O97">
        <v>540</v>
      </c>
      <c r="P97" s="7">
        <v>754</v>
      </c>
      <c r="Q97" s="7">
        <f>IF(AND(Tabela2[[#This Row],[Reps]]&lt;Tabela2[[#This Row],[Reps Cap]],Tabela2[[#This Row],[Reps]]&gt;0),(Tabela2[[#This Row],[Reps Cap]]-Tabela2[[#This Row],[Reps]])*1,0)</f>
        <v>0</v>
      </c>
      <c r="R97" s="7">
        <f>SUM(Tabela2[[#This Row],[Tempo CP (s)]],Tabela2[[#This Row],[Tempo P. (s)]])</f>
        <v>754</v>
      </c>
      <c r="S97" s="7"/>
      <c r="T97" s="1">
        <f>IFERROR(VLOOKUP(Tabela2[[#This Row],[Colocação]],Tabela1[#All],2,0),0)</f>
        <v>94</v>
      </c>
      <c r="U97" s="1">
        <f>IF(Tabela2[[#This Row],[Tempo Final (s)]]&gt;0,_xlfn.RANK.EQ(R97,$R$96:$R$103,1),"A definir")</f>
        <v>3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O98">
        <v>540</v>
      </c>
      <c r="P98" s="7">
        <v>796</v>
      </c>
      <c r="Q98" s="7">
        <f>IF(AND(Tabela2[[#This Row],[Reps]]&lt;Tabela2[[#This Row],[Reps Cap]],Tabela2[[#This Row],[Reps]]&gt;0),(Tabela2[[#This Row],[Reps Cap]]-Tabela2[[#This Row],[Reps]])*1,0)</f>
        <v>0</v>
      </c>
      <c r="R98" s="7">
        <f>SUM(Tabela2[[#This Row],[Tempo CP (s)]],Tabela2[[#This Row],[Tempo P. (s)]])</f>
        <v>796</v>
      </c>
      <c r="S98" s="7"/>
      <c r="T98" s="1">
        <f>IFERROR(VLOOKUP(Tabela2[[#This Row],[Colocação]],Tabela1[#All],2,0),0)</f>
        <v>91</v>
      </c>
      <c r="U98" s="1">
        <f>IF(Tabela2[[#This Row],[Tempo Final (s)]]&gt;0,_xlfn.RANK.EQ(R98,$R$96:$R$103,1),"A definir")</f>
        <v>4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O99">
        <v>532</v>
      </c>
      <c r="P99" s="7">
        <v>840</v>
      </c>
      <c r="Q99" s="7">
        <f>IF(AND(Tabela2[[#This Row],[Reps]]&lt;Tabela2[[#This Row],[Reps Cap]],Tabela2[[#This Row],[Reps]]&gt;0),(Tabela2[[#This Row],[Reps Cap]]-Tabela2[[#This Row],[Reps]])*1,0)</f>
        <v>8</v>
      </c>
      <c r="R99" s="7">
        <f>SUM(Tabela2[[#This Row],[Tempo CP (s)]],Tabela2[[#This Row],[Tempo P. (s)]])</f>
        <v>848</v>
      </c>
      <c r="S99" s="7"/>
      <c r="T99" s="1">
        <f>IFERROR(VLOOKUP(Tabela2[[#This Row],[Colocação]],Tabela1[#All],2,0),0)</f>
        <v>85</v>
      </c>
      <c r="U99" s="1">
        <f>IF(Tabela2[[#This Row],[Tempo Final (s)]]&gt;0,_xlfn.RANK.EQ(R99,$R$96:$R$103,1),"A definir")</f>
        <v>6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O100">
        <v>540</v>
      </c>
      <c r="P100" s="7">
        <v>803</v>
      </c>
      <c r="Q100" s="7">
        <f>IF(AND(Tabela2[[#This Row],[Reps]]&lt;Tabela2[[#This Row],[Reps Cap]],Tabela2[[#This Row],[Reps]]&gt;0),(Tabela2[[#This Row],[Reps Cap]]-Tabela2[[#This Row],[Reps]])*1,0)</f>
        <v>0</v>
      </c>
      <c r="R100" s="7">
        <f>SUM(Tabela2[[#This Row],[Tempo CP (s)]],Tabela2[[#This Row],[Tempo P. (s)]])</f>
        <v>803</v>
      </c>
      <c r="S100" s="7"/>
      <c r="T100" s="1">
        <f>IFERROR(VLOOKUP(Tabela2[[#This Row],[Colocação]],Tabela1[#All],2,0),0)</f>
        <v>88</v>
      </c>
      <c r="U100" s="1">
        <f>IF(Tabela2[[#This Row],[Tempo Final (s)]]&gt;0,_xlfn.RANK.EQ(R100,$R$96:$R$103,1),"A definir")</f>
        <v>5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O101">
        <v>510</v>
      </c>
      <c r="P101" s="7">
        <v>840</v>
      </c>
      <c r="Q101" s="7">
        <f>IF(AND(Tabela2[[#This Row],[Reps]]&lt;Tabela2[[#This Row],[Reps Cap]],Tabela2[[#This Row],[Reps]]&gt;0),(Tabela2[[#This Row],[Reps Cap]]-Tabela2[[#This Row],[Reps]])*1,0)</f>
        <v>30</v>
      </c>
      <c r="R101" s="7">
        <f>SUM(Tabela2[[#This Row],[Tempo CP (s)]],Tabela2[[#This Row],[Tempo P. (s)]])</f>
        <v>870</v>
      </c>
      <c r="S101" s="7"/>
      <c r="T101" s="1">
        <f>IFERROR(VLOOKUP(Tabela2[[#This Row],[Colocação]],Tabela1[#All],2,0),0)</f>
        <v>82</v>
      </c>
      <c r="U101" s="1">
        <f>IF(Tabela2[[#This Row],[Tempo Final (s)]]&gt;0,_xlfn.RANK.EQ(R101,$R$96:$R$103,1),"A definir")</f>
        <v>7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O102">
        <v>540</v>
      </c>
      <c r="P102" s="7">
        <v>719</v>
      </c>
      <c r="Q102" s="7">
        <f>IF(AND(Tabela2[[#This Row],[Reps]]&lt;Tabela2[[#This Row],[Reps Cap]],Tabela2[[#This Row],[Reps]]&gt;0),(Tabela2[[#This Row],[Reps Cap]]-Tabela2[[#This Row],[Reps]])*1,0)</f>
        <v>0</v>
      </c>
      <c r="R102" s="7">
        <f>SUM(Tabela2[[#This Row],[Tempo CP (s)]],Tabela2[[#This Row],[Tempo P. (s)]])</f>
        <v>719</v>
      </c>
      <c r="S102" s="7"/>
      <c r="T102" s="1">
        <f>IFERROR(VLOOKUP(Tabela2[[#This Row],[Colocação]],Tabela1[#All],2,0),0)</f>
        <v>97</v>
      </c>
      <c r="U102" s="1">
        <f>IF(Tabela2[[#This Row],[Tempo Final (s)]]&gt;0,_xlfn.RANK.EQ(R102,$R$96:$R$103,1),"A definir")</f>
        <v>2</v>
      </c>
    </row>
    <row r="103" spans="1:21" ht="15" hidden="1" thickBot="1" x14ac:dyDescent="0.35">
      <c r="A103">
        <v>134</v>
      </c>
      <c r="B103">
        <v>21</v>
      </c>
      <c r="C103" s="10" t="s">
        <v>29</v>
      </c>
      <c r="D103" s="10" t="s">
        <v>22</v>
      </c>
      <c r="E103" s="10" t="s">
        <v>23</v>
      </c>
      <c r="F103" s="10" t="s">
        <v>24</v>
      </c>
      <c r="G103" s="10" t="s">
        <v>31</v>
      </c>
      <c r="H103" s="10"/>
      <c r="I103" s="10"/>
      <c r="J103" s="10" t="s">
        <v>90</v>
      </c>
      <c r="K103" s="11"/>
      <c r="L103" s="13" t="s">
        <v>25</v>
      </c>
      <c r="M103" s="10">
        <v>540</v>
      </c>
      <c r="N103" s="10">
        <v>840</v>
      </c>
      <c r="O103" s="10">
        <v>509</v>
      </c>
      <c r="P103" s="12">
        <v>840</v>
      </c>
      <c r="Q103" s="12">
        <f>IF(AND(Tabela2[[#This Row],[Reps]]&lt;Tabela2[[#This Row],[Reps Cap]],Tabela2[[#This Row],[Reps]]&gt;0),(Tabela2[[#This Row],[Reps Cap]]-Tabela2[[#This Row],[Reps]])*1,0)</f>
        <v>31</v>
      </c>
      <c r="R103" s="12">
        <f>SUM(Tabela2[[#This Row],[Tempo CP (s)]],Tabela2[[#This Row],[Tempo P. (s)]])</f>
        <v>871</v>
      </c>
      <c r="S103" s="12"/>
      <c r="T103" s="13">
        <f>IFERROR(VLOOKUP(Tabela2[[#This Row],[Colocação]],Tabela1[#All],2,0),0)</f>
        <v>79</v>
      </c>
      <c r="U103" s="13">
        <f>IF(Tabela2[[#This Row],[Tempo Final (s)]]&gt;0,_xlfn.RANK.EQ(R103,$R$96:$R$103,1),"A definir")</f>
        <v>8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O104">
        <v>405</v>
      </c>
      <c r="P104" s="7">
        <v>840</v>
      </c>
      <c r="Q104" s="7">
        <f>IF(AND(Tabela2[[#This Row],[Reps]]&lt;Tabela2[[#This Row],[Reps Cap]],Tabela2[[#This Row],[Reps]]&gt;0),(Tabela2[[#This Row],[Reps Cap]]-Tabela2[[#This Row],[Reps]])*1,0)</f>
        <v>135</v>
      </c>
      <c r="R104" s="7">
        <f>SUM(Tabela2[[#This Row],[Tempo CP (s)]],Tabela2[[#This Row],[Tempo P. (s)]])</f>
        <v>975</v>
      </c>
      <c r="S104" s="7"/>
      <c r="T104" s="1">
        <f>IFERROR(VLOOKUP(Tabela2[[#This Row],[Colocação]],Tabela1[#All],2,0),0)</f>
        <v>82</v>
      </c>
      <c r="U104" s="1">
        <f>IF(Tabela2[[#This Row],[Tempo Final (s)]]&gt;0,_xlfn.RANK.EQ(R104,$R$104:$R$110,1),"A definir")</f>
        <v>7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O105">
        <v>530</v>
      </c>
      <c r="P105" s="7">
        <v>840</v>
      </c>
      <c r="Q105" s="7">
        <f>IF(AND(Tabela2[[#This Row],[Reps]]&lt;Tabela2[[#This Row],[Reps Cap]],Tabela2[[#This Row],[Reps]]&gt;0),(Tabela2[[#This Row],[Reps Cap]]-Tabela2[[#This Row],[Reps]])*1,0)</f>
        <v>10</v>
      </c>
      <c r="R105" s="7">
        <f>SUM(Tabela2[[#This Row],[Tempo CP (s)]],Tabela2[[#This Row],[Tempo P. (s)]])</f>
        <v>850</v>
      </c>
      <c r="S105" s="7"/>
      <c r="T105" s="1">
        <f>IFERROR(VLOOKUP(Tabela2[[#This Row],[Colocação]],Tabela1[#All],2,0),0)</f>
        <v>94</v>
      </c>
      <c r="U105" s="1">
        <f>IF(Tabela2[[#This Row],[Tempo Final (s)]]&gt;0,_xlfn.RANK.EQ(R105,$R$104:$R$110,1),"A definir")</f>
        <v>3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O106">
        <v>510</v>
      </c>
      <c r="P106" s="7">
        <v>840</v>
      </c>
      <c r="Q106" s="7">
        <f>IF(AND(Tabela2[[#This Row],[Reps]]&lt;Tabela2[[#This Row],[Reps Cap]],Tabela2[[#This Row],[Reps]]&gt;0),(Tabela2[[#This Row],[Reps Cap]]-Tabela2[[#This Row],[Reps]])*1,0)</f>
        <v>30</v>
      </c>
      <c r="R106" s="7">
        <f>SUM(Tabela2[[#This Row],[Tempo CP (s)]],Tabela2[[#This Row],[Tempo P. (s)]])</f>
        <v>870</v>
      </c>
      <c r="S106" s="7"/>
      <c r="T106" s="1">
        <f>IFERROR(VLOOKUP(Tabela2[[#This Row],[Colocação]],Tabela1[#All],2,0),0)</f>
        <v>91</v>
      </c>
      <c r="U106" s="1">
        <f>IF(Tabela2[[#This Row],[Tempo Final (s)]]&gt;0,_xlfn.RANK.EQ(R106,$R$104:$R$110,1),"A definir")</f>
        <v>4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O107">
        <v>500</v>
      </c>
      <c r="P107" s="7">
        <v>840</v>
      </c>
      <c r="Q107" s="7">
        <f>IF(AND(Tabela2[[#This Row],[Reps]]&lt;Tabela2[[#This Row],[Reps Cap]],Tabela2[[#This Row],[Reps]]&gt;0),(Tabela2[[#This Row],[Reps Cap]]-Tabela2[[#This Row],[Reps]])*1,0)</f>
        <v>40</v>
      </c>
      <c r="R107" s="7">
        <f>SUM(Tabela2[[#This Row],[Tempo CP (s)]],Tabela2[[#This Row],[Tempo P. (s)]])</f>
        <v>880</v>
      </c>
      <c r="S107" s="7"/>
      <c r="T107" s="1">
        <f>IFERROR(VLOOKUP(Tabela2[[#This Row],[Colocação]],Tabela1[#All],2,0),0)</f>
        <v>88</v>
      </c>
      <c r="U107" s="1">
        <f>IF(Tabela2[[#This Row],[Tempo Final (s)]]&gt;0,_xlfn.RANK.EQ(R107,$R$104:$R$110,1),"A definir")</f>
        <v>5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O108">
        <v>538</v>
      </c>
      <c r="P108" s="7">
        <v>840</v>
      </c>
      <c r="Q108" s="7">
        <f>IF(AND(Tabela2[[#This Row],[Reps]]&lt;Tabela2[[#This Row],[Reps Cap]],Tabela2[[#This Row],[Reps]]&gt;0),(Tabela2[[#This Row],[Reps Cap]]-Tabela2[[#This Row],[Reps]])*1,0)</f>
        <v>2</v>
      </c>
      <c r="R108" s="7">
        <f>SUM(Tabela2[[#This Row],[Tempo CP (s)]],Tabela2[[#This Row],[Tempo P. (s)]])</f>
        <v>842</v>
      </c>
      <c r="S108" s="7"/>
      <c r="T108" s="1">
        <f>IFERROR(VLOOKUP(Tabela2[[#This Row],[Colocação]],Tabela1[#All],2,0),0)</f>
        <v>97</v>
      </c>
      <c r="U108" s="1">
        <f>IF(Tabela2[[#This Row],[Tempo Final (s)]]&gt;0,_xlfn.RANK.EQ(R108,$R$104:$R$110,1),"A definir")</f>
        <v>2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O109">
        <v>540</v>
      </c>
      <c r="P109" s="7">
        <v>782</v>
      </c>
      <c r="Q109" s="7">
        <f>IF(AND(Tabela2[[#This Row],[Reps]]&lt;Tabela2[[#This Row],[Reps Cap]],Tabela2[[#This Row],[Reps]]&gt;0),(Tabela2[[#This Row],[Reps Cap]]-Tabela2[[#This Row],[Reps]])*1,0)</f>
        <v>0</v>
      </c>
      <c r="R109" s="7">
        <f>SUM(Tabela2[[#This Row],[Tempo CP (s)]],Tabela2[[#This Row],[Tempo P. (s)]])</f>
        <v>782</v>
      </c>
      <c r="S109" s="7"/>
      <c r="T109" s="1">
        <f>IFERROR(VLOOKUP(Tabela2[[#This Row],[Colocação]],Tabela1[#All],2,0),0)</f>
        <v>100</v>
      </c>
      <c r="U109" s="1">
        <f>IF(Tabela2[[#This Row],[Tempo Final (s)]]&gt;0,_xlfn.RANK.EQ(R109,$R$104:$R$110,1),"A definir")</f>
        <v>1</v>
      </c>
    </row>
    <row r="110" spans="1:21" ht="15" hidden="1" thickBot="1" x14ac:dyDescent="0.35">
      <c r="A110">
        <v>144</v>
      </c>
      <c r="B110">
        <v>23</v>
      </c>
      <c r="C110" s="10" t="s">
        <v>30</v>
      </c>
      <c r="D110" s="10" t="s">
        <v>22</v>
      </c>
      <c r="E110" s="10" t="s">
        <v>23</v>
      </c>
      <c r="F110" s="10" t="s">
        <v>24</v>
      </c>
      <c r="G110" s="10" t="s">
        <v>31</v>
      </c>
      <c r="H110" s="10"/>
      <c r="I110" s="10"/>
      <c r="J110" s="10" t="s">
        <v>82</v>
      </c>
      <c r="K110" s="11"/>
      <c r="L110" s="13" t="s">
        <v>25</v>
      </c>
      <c r="M110" s="10">
        <v>540</v>
      </c>
      <c r="N110" s="10">
        <v>840</v>
      </c>
      <c r="O110" s="10">
        <v>484</v>
      </c>
      <c r="P110" s="12">
        <v>840</v>
      </c>
      <c r="Q110" s="12">
        <f>IF(AND(Tabela2[[#This Row],[Reps]]&lt;Tabela2[[#This Row],[Reps Cap]],Tabela2[[#This Row],[Reps]]&gt;0),(Tabela2[[#This Row],[Reps Cap]]-Tabela2[[#This Row],[Reps]])*1,0)</f>
        <v>56</v>
      </c>
      <c r="R110" s="12">
        <f>SUM(Tabela2[[#This Row],[Tempo CP (s)]],Tabela2[[#This Row],[Tempo P. (s)]])</f>
        <v>896</v>
      </c>
      <c r="S110" s="12"/>
      <c r="T110" s="13">
        <f>IFERROR(VLOOKUP(Tabela2[[#This Row],[Colocação]],Tabela1[#All],2,0),0)</f>
        <v>85</v>
      </c>
      <c r="U110" s="13">
        <f>IF(Tabela2[[#This Row],[Tempo Final (s)]]&gt;0,_xlfn.RANK.EQ(R110,$R$104:$R$110,1),"A definir")</f>
        <v>6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7">
        <v>92</v>
      </c>
      <c r="Q111" s="7">
        <f>IF(AND(Tabela2[[#This Row],[Reps]]&lt;Tabela2[[#This Row],[Reps Cap]],Tabela2[[#This Row],[Reps]]&gt;0),(Tabela2[[#This Row],[Reps Cap]]-Tabela2[[#This Row],[Reps]])*1,0)</f>
        <v>0</v>
      </c>
      <c r="R111" s="7">
        <f>SUM(Tabela2[[#This Row],[Tempo CP (s)]],Tabela2[[#This Row],[Tempo P. (s)]])</f>
        <v>92</v>
      </c>
      <c r="S111" s="7"/>
      <c r="T111" s="1">
        <f>IFERROR(VLOOKUP(Tabela2[[#This Row],[Colocação]],Tabela1[#All],2,0),0)</f>
        <v>85</v>
      </c>
      <c r="U111" s="1">
        <f>IF(Tabela2[[#This Row],[Tempo Final (s)]]&gt;0,_xlfn.RANK.EQ(R111,$R$111:$R$121,1),"A definir")</f>
        <v>6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7">
        <v>100</v>
      </c>
      <c r="Q112" s="7">
        <f>IF(AND(Tabela2[[#This Row],[Reps]]&lt;Tabela2[[#This Row],[Reps Cap]],Tabela2[[#This Row],[Reps]]&gt;0),(Tabela2[[#This Row],[Reps Cap]]-Tabela2[[#This Row],[Reps]])*1,0)</f>
        <v>0</v>
      </c>
      <c r="R112" s="7">
        <f>SUM(Tabela2[[#This Row],[Tempo CP (s)]],Tabela2[[#This Row],[Tempo P. (s)]])</f>
        <v>100</v>
      </c>
      <c r="S112" s="7"/>
      <c r="T112" s="1">
        <f>IFERROR(VLOOKUP(Tabela2[[#This Row],[Colocação]],Tabela1[#All],2,0),0)</f>
        <v>79</v>
      </c>
      <c r="U112" s="1">
        <f>IF(Tabela2[[#This Row],[Tempo Final (s)]]&gt;0,_xlfn.RANK.EQ(R112,$R$111:$R$121,1),"A definir")</f>
        <v>8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7">
        <v>90</v>
      </c>
      <c r="Q113" s="7">
        <f>IF(AND(Tabela2[[#This Row],[Reps]]&lt;Tabela2[[#This Row],[Reps Cap]],Tabela2[[#This Row],[Reps]]&gt;0),(Tabela2[[#This Row],[Reps Cap]]-Tabela2[[#This Row],[Reps]])*1,0)</f>
        <v>0</v>
      </c>
      <c r="R113" s="7">
        <f>SUM(Tabela2[[#This Row],[Tempo CP (s)]],Tabela2[[#This Row],[Tempo P. (s)]])</f>
        <v>90</v>
      </c>
      <c r="S113" s="7"/>
      <c r="T113" s="1">
        <f>IFERROR(VLOOKUP(Tabela2[[#This Row],[Colocação]],Tabela1[#All],2,0),0)</f>
        <v>94</v>
      </c>
      <c r="U113" s="1">
        <f>IF(Tabela2[[#This Row],[Tempo Final (s)]]&gt;0,_xlfn.RANK.EQ(R113,$R$111:$R$121,1),"A definir")</f>
        <v>3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7">
        <v>108</v>
      </c>
      <c r="Q114" s="7">
        <f>IF(AND(Tabela2[[#This Row],[Reps]]&lt;Tabela2[[#This Row],[Reps Cap]],Tabela2[[#This Row],[Reps]]&gt;0),(Tabela2[[#This Row],[Reps Cap]]-Tabela2[[#This Row],[Reps]])*1,0)</f>
        <v>0</v>
      </c>
      <c r="R114" s="7">
        <f>SUM(Tabela2[[#This Row],[Tempo CP (s)]],Tabela2[[#This Row],[Tempo P. (s)]])</f>
        <v>108</v>
      </c>
      <c r="S114" s="7"/>
      <c r="T114" s="1">
        <f>IFERROR(VLOOKUP(Tabela2[[#This Row],[Colocação]],Tabela1[#All],2,0),0)</f>
        <v>70</v>
      </c>
      <c r="U114" s="1">
        <f>IF(Tabela2[[#This Row],[Tempo Final (s)]]&gt;0,_xlfn.RANK.EQ(R114,$R$111:$R$121,1),"A definir")</f>
        <v>11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7">
        <v>105</v>
      </c>
      <c r="Q115" s="7">
        <f>IF(AND(Tabela2[[#This Row],[Reps]]&lt;Tabela2[[#This Row],[Reps Cap]],Tabela2[[#This Row],[Reps]]&gt;0),(Tabela2[[#This Row],[Reps Cap]]-Tabela2[[#This Row],[Reps]])*1,0)</f>
        <v>0</v>
      </c>
      <c r="R115" s="7">
        <f>SUM(Tabela2[[#This Row],[Tempo CP (s)]],Tabela2[[#This Row],[Tempo P. (s)]])</f>
        <v>105</v>
      </c>
      <c r="S115" s="7"/>
      <c r="T115" s="1">
        <f>IFERROR(VLOOKUP(Tabela2[[#This Row],[Colocação]],Tabela1[#All],2,0),0)</f>
        <v>76</v>
      </c>
      <c r="U115" s="1">
        <f>IF(Tabela2[[#This Row],[Tempo Final (s)]]&gt;0,_xlfn.RANK.EQ(R115,$R$111:$R$121,1),"A definir")</f>
        <v>9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26">
        <f>150-59</f>
        <v>91</v>
      </c>
      <c r="Q116" s="7">
        <f>IF(AND(Tabela2[[#This Row],[Reps]]&lt;Tabela2[[#This Row],[Reps Cap]],Tabela2[[#This Row],[Reps]]&gt;0),(Tabela2[[#This Row],[Reps Cap]]-Tabela2[[#This Row],[Reps]])*1,0)</f>
        <v>0</v>
      </c>
      <c r="R116" s="7">
        <f>SUM(Tabela2[[#This Row],[Tempo CP (s)]],Tabela2[[#This Row],[Tempo P. (s)]])</f>
        <v>91</v>
      </c>
      <c r="S116" s="7"/>
      <c r="T116" s="1">
        <f>IFERROR(VLOOKUP(Tabela2[[#This Row],[Colocação]],Tabela1[#All],2,0),0)</f>
        <v>88</v>
      </c>
      <c r="U116" s="1">
        <f>IF(Tabela2[[#This Row],[Tempo Final (s)]]&gt;0,_xlfn.RANK.EQ(R116,$R$111:$R$121,1),"A definir")</f>
        <v>5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7">
        <v>90</v>
      </c>
      <c r="Q117" s="7">
        <f>IF(AND(Tabela2[[#This Row],[Reps]]&lt;Tabela2[[#This Row],[Reps Cap]],Tabela2[[#This Row],[Reps]]&gt;0),(Tabela2[[#This Row],[Reps Cap]]-Tabela2[[#This Row],[Reps]])*1,0)</f>
        <v>0</v>
      </c>
      <c r="R117" s="7">
        <f>SUM(Tabela2[[#This Row],[Tempo CP (s)]],Tabela2[[#This Row],[Tempo P. (s)]])</f>
        <v>90</v>
      </c>
      <c r="S117" s="7"/>
      <c r="T117" s="1">
        <f>IFERROR(VLOOKUP(Tabela2[[#This Row],[Colocação]],Tabela1[#All],2,0),0)</f>
        <v>94</v>
      </c>
      <c r="U117" s="1">
        <f>IF(Tabela2[[#This Row],[Tempo Final (s)]]&gt;0,_xlfn.RANK.EQ(R117,$R$111:$R$121,1),"A definir")</f>
        <v>3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7">
        <v>96</v>
      </c>
      <c r="Q118" s="7">
        <f>IF(AND(Tabela2[[#This Row],[Reps]]&lt;Tabela2[[#This Row],[Reps Cap]],Tabela2[[#This Row],[Reps]]&gt;0),(Tabela2[[#This Row],[Reps Cap]]-Tabela2[[#This Row],[Reps]])*1,0)</f>
        <v>0</v>
      </c>
      <c r="R118" s="7">
        <f>SUM(Tabela2[[#This Row],[Tempo CP (s)]],Tabela2[[#This Row],[Tempo P. (s)]])</f>
        <v>96</v>
      </c>
      <c r="S118" s="7"/>
      <c r="T118" s="1">
        <f>IFERROR(VLOOKUP(Tabela2[[#This Row],[Colocação]],Tabela1[#All],2,0),0)</f>
        <v>82</v>
      </c>
      <c r="U118" s="1">
        <f>IF(Tabela2[[#This Row],[Tempo Final (s)]]&gt;0,_xlfn.RANK.EQ(R118,$R$111:$R$121,1),"A definir")</f>
        <v>7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7">
        <v>85</v>
      </c>
      <c r="Q119" s="7">
        <f>IF(AND(Tabela2[[#This Row],[Reps]]&lt;Tabela2[[#This Row],[Reps Cap]],Tabela2[[#This Row],[Reps]]&gt;0),(Tabela2[[#This Row],[Reps Cap]]-Tabela2[[#This Row],[Reps]])*1,0)</f>
        <v>0</v>
      </c>
      <c r="R119" s="7">
        <f>SUM(Tabela2[[#This Row],[Tempo CP (s)]],Tabela2[[#This Row],[Tempo P. (s)]])</f>
        <v>85</v>
      </c>
      <c r="S119" s="7"/>
      <c r="T119" s="1">
        <f>IFERROR(VLOOKUP(Tabela2[[#This Row],[Colocação]],Tabela1[#All],2,0),0)</f>
        <v>97</v>
      </c>
      <c r="U119" s="1">
        <f>IF(Tabela2[[#This Row],[Tempo Final (s)]]&gt;0,_xlfn.RANK.EQ(R119,$R$111:$R$121,1),"A definir")</f>
        <v>2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7">
        <v>106</v>
      </c>
      <c r="Q120" s="7">
        <f>IF(AND(Tabela2[[#This Row],[Reps]]&lt;Tabela2[[#This Row],[Reps Cap]],Tabela2[[#This Row],[Reps]]&gt;0),(Tabela2[[#This Row],[Reps Cap]]-Tabela2[[#This Row],[Reps]])*1,0)</f>
        <v>0</v>
      </c>
      <c r="R120" s="7">
        <f>SUM(Tabela2[[#This Row],[Tempo CP (s)]],Tabela2[[#This Row],[Tempo P. (s)]])</f>
        <v>106</v>
      </c>
      <c r="S120" s="7"/>
      <c r="T120" s="1">
        <f>IFERROR(VLOOKUP(Tabela2[[#This Row],[Colocação]],Tabela1[#All],2,0),0)</f>
        <v>73</v>
      </c>
      <c r="U120" s="1">
        <f>IF(Tabela2[[#This Row],[Tempo Final (s)]]&gt;0,_xlfn.RANK.EQ(R120,$R$111:$R$121,1),"A definir")</f>
        <v>10</v>
      </c>
    </row>
    <row r="121" spans="1:21" ht="15" hidden="1" thickBot="1" x14ac:dyDescent="0.35">
      <c r="A121">
        <v>154</v>
      </c>
      <c r="B121">
        <v>24</v>
      </c>
      <c r="C121" s="10" t="s">
        <v>21</v>
      </c>
      <c r="D121" s="10" t="s">
        <v>22</v>
      </c>
      <c r="E121" s="10" t="s">
        <v>23</v>
      </c>
      <c r="F121" s="10" t="s">
        <v>24</v>
      </c>
      <c r="G121" s="10" t="s">
        <v>38</v>
      </c>
      <c r="H121" s="10"/>
      <c r="I121" s="10"/>
      <c r="J121" s="10" t="s">
        <v>48</v>
      </c>
      <c r="K121" s="11"/>
      <c r="L121" s="13" t="s">
        <v>25</v>
      </c>
      <c r="M121" s="10">
        <v>36</v>
      </c>
      <c r="N121" s="10">
        <v>180</v>
      </c>
      <c r="O121" s="10">
        <v>36</v>
      </c>
      <c r="P121" s="12">
        <v>70</v>
      </c>
      <c r="Q121" s="12">
        <f>IF(AND(Tabela2[[#This Row],[Reps]]&lt;Tabela2[[#This Row],[Reps Cap]],Tabela2[[#This Row],[Reps]]&gt;0),(Tabela2[[#This Row],[Reps Cap]]-Tabela2[[#This Row],[Reps]])*1,0)</f>
        <v>0</v>
      </c>
      <c r="R121" s="12">
        <f>SUM(Tabela2[[#This Row],[Tempo CP (s)]],Tabela2[[#This Row],[Tempo P. (s)]])</f>
        <v>70</v>
      </c>
      <c r="S121" s="12"/>
      <c r="T121" s="13">
        <f>IFERROR(VLOOKUP(Tabela2[[#This Row],[Colocação]],Tabela1[#All],2,0),0)</f>
        <v>100</v>
      </c>
      <c r="U121" s="13">
        <f>IF(Tabela2[[#This Row],[Tempo Final (s)]]&gt;0,_xlfn.RANK.EQ(R121,$R$111:$R$121,1),"A definir")</f>
        <v>1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26">
        <f>104-4-25</f>
        <v>75</v>
      </c>
      <c r="Q122" s="7">
        <f>IF(AND(Tabela2[[#This Row],[Reps]]&lt;Tabela2[[#This Row],[Reps Cap]],Tabela2[[#This Row],[Reps]]&gt;0),(Tabela2[[#This Row],[Reps Cap]]-Tabela2[[#This Row],[Reps]])*1,0)</f>
        <v>0</v>
      </c>
      <c r="R122" s="7">
        <f>SUM(Tabela2[[#This Row],[Tempo CP (s)]],Tabela2[[#This Row],[Tempo P. (s)]])</f>
        <v>75</v>
      </c>
      <c r="S122" s="7"/>
      <c r="T122" s="1">
        <f>IFERROR(VLOOKUP(Tabela2[[#This Row],[Colocação]],Tabela1[#All],2,0),0)</f>
        <v>100</v>
      </c>
      <c r="U122" s="1">
        <f>IF(Tabela2[[#This Row],[Tempo Final (s)]]&gt;0,_xlfn.RANK.EQ(R122,$R$122:$R$126,1),"A definir")</f>
        <v>1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7">
        <v>127</v>
      </c>
      <c r="Q123" s="7">
        <f>IF(AND(Tabela2[[#This Row],[Reps]]&lt;Tabela2[[#This Row],[Reps Cap]],Tabela2[[#This Row],[Reps]]&gt;0),(Tabela2[[#This Row],[Reps Cap]]-Tabela2[[#This Row],[Reps]])*1,0)</f>
        <v>0</v>
      </c>
      <c r="R123" s="7">
        <f>SUM(Tabela2[[#This Row],[Tempo CP (s)]],Tabela2[[#This Row],[Tempo P. (s)]])</f>
        <v>127</v>
      </c>
      <c r="S123" s="7"/>
      <c r="T123" s="1">
        <f>IFERROR(VLOOKUP(Tabela2[[#This Row],[Colocação]],Tabela1[#All],2,0),0)</f>
        <v>91</v>
      </c>
      <c r="U123" s="1">
        <f>IF(Tabela2[[#This Row],[Tempo Final (s)]]&gt;0,_xlfn.RANK.EQ(R123,$R$122:$R$126,1),"A definir")</f>
        <v>4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7">
        <v>100</v>
      </c>
      <c r="Q124" s="7">
        <f>IF(AND(Tabela2[[#This Row],[Reps]]&lt;Tabela2[[#This Row],[Reps Cap]],Tabela2[[#This Row],[Reps]]&gt;0),(Tabela2[[#This Row],[Reps Cap]]-Tabela2[[#This Row],[Reps]])*1,0)</f>
        <v>0</v>
      </c>
      <c r="R124" s="7">
        <f>SUM(Tabela2[[#This Row],[Tempo CP (s)]],Tabela2[[#This Row],[Tempo P. (s)]])</f>
        <v>100</v>
      </c>
      <c r="S124" s="7"/>
      <c r="T124" s="1">
        <f>IFERROR(VLOOKUP(Tabela2[[#This Row],[Colocação]],Tabela1[#All],2,0),0)</f>
        <v>94</v>
      </c>
      <c r="U124" s="1">
        <f>IF(Tabela2[[#This Row],[Tempo Final (s)]]&gt;0,_xlfn.RANK.EQ(R124,$R$122:$R$126,1),"A definir")</f>
        <v>3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7">
        <v>147</v>
      </c>
      <c r="Q125" s="7">
        <f>IF(AND(Tabela2[[#This Row],[Reps]]&lt;Tabela2[[#This Row],[Reps Cap]],Tabela2[[#This Row],[Reps]]&gt;0),(Tabela2[[#This Row],[Reps Cap]]-Tabela2[[#This Row],[Reps]])*1,0)</f>
        <v>0</v>
      </c>
      <c r="R125" s="7">
        <f>SUM(Tabela2[[#This Row],[Tempo CP (s)]],Tabela2[[#This Row],[Tempo P. (s)]])</f>
        <v>147</v>
      </c>
      <c r="S125" s="7"/>
      <c r="T125" s="1">
        <f>IFERROR(VLOOKUP(Tabela2[[#This Row],[Colocação]],Tabela1[#All],2,0),0)</f>
        <v>88</v>
      </c>
      <c r="U125" s="1">
        <f>IF(Tabela2[[#This Row],[Tempo Final (s)]]&gt;0,_xlfn.RANK.EQ(R125,$R$122:$R$126,1),"A definir")</f>
        <v>5</v>
      </c>
    </row>
    <row r="126" spans="1:21" ht="15" hidden="1" thickBot="1" x14ac:dyDescent="0.35">
      <c r="A126">
        <v>159</v>
      </c>
      <c r="B126">
        <v>25</v>
      </c>
      <c r="C126" s="10" t="s">
        <v>26</v>
      </c>
      <c r="D126" t="s">
        <v>22</v>
      </c>
      <c r="E126" t="s">
        <v>23</v>
      </c>
      <c r="F126" t="s">
        <v>24</v>
      </c>
      <c r="G126" s="10" t="s">
        <v>38</v>
      </c>
      <c r="J126" s="10" t="s">
        <v>56</v>
      </c>
      <c r="K126" s="11"/>
      <c r="L126" s="13" t="s">
        <v>25</v>
      </c>
      <c r="M126" s="10">
        <v>36</v>
      </c>
      <c r="N126" s="10">
        <v>180</v>
      </c>
      <c r="O126" s="10">
        <v>36</v>
      </c>
      <c r="P126" s="12">
        <v>98</v>
      </c>
      <c r="Q126" s="12">
        <f>IF(AND(Tabela2[[#This Row],[Reps]]&lt;Tabela2[[#This Row],[Reps Cap]],Tabela2[[#This Row],[Reps]]&gt;0),(Tabela2[[#This Row],[Reps Cap]]-Tabela2[[#This Row],[Reps]])*1,0)</f>
        <v>0</v>
      </c>
      <c r="R126" s="12">
        <f>SUM(Tabela2[[#This Row],[Tempo CP (s)]],Tabela2[[#This Row],[Tempo P. (s)]])</f>
        <v>98</v>
      </c>
      <c r="S126" s="12"/>
      <c r="T126" s="13">
        <f>IFERROR(VLOOKUP(Tabela2[[#This Row],[Colocação]],Tabela1[#All],2,0),0)</f>
        <v>97</v>
      </c>
      <c r="U126" s="13">
        <f>IF(Tabela2[[#This Row],[Tempo Final (s)]]&gt;0,_xlfn.RANK.EQ(R126,$R$122:$R$126,1),"A definir")</f>
        <v>2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O127">
        <v>32</v>
      </c>
      <c r="P127" s="7">
        <v>176</v>
      </c>
      <c r="Q127" s="7">
        <f>IF(AND(Tabela2[[#This Row],[Reps]]&lt;Tabela2[[#This Row],[Reps Cap]],Tabela2[[#This Row],[Reps]]&gt;0),(Tabela2[[#This Row],[Reps Cap]]-Tabela2[[#This Row],[Reps]])*1,0)</f>
        <v>0</v>
      </c>
      <c r="R127" s="7">
        <f>SUM(Tabela2[[#This Row],[Tempo CP (s)]],Tabela2[[#This Row],[Tempo P. (s)]])</f>
        <v>176</v>
      </c>
      <c r="S127" s="7"/>
      <c r="T127" s="1">
        <f>IFERROR(VLOOKUP(Tabela2[[#This Row],[Colocação]],Tabela1[#All],2,0),0)</f>
        <v>79</v>
      </c>
      <c r="U127" s="1">
        <f>IF(Tabela2[[#This Row],[Tempo Final (s)]]&gt;0,_xlfn.RANK.EQ(R127,$R$127:$R$134,1),"A definir")</f>
        <v>8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O128">
        <v>32</v>
      </c>
      <c r="P128" s="7">
        <v>162</v>
      </c>
      <c r="Q128" s="7">
        <f>IF(AND(Tabela2[[#This Row],[Reps]]&lt;Tabela2[[#This Row],[Reps Cap]],Tabela2[[#This Row],[Reps]]&gt;0),(Tabela2[[#This Row],[Reps Cap]]-Tabela2[[#This Row],[Reps]])*1,0)</f>
        <v>0</v>
      </c>
      <c r="R128" s="7">
        <f>SUM(Tabela2[[#This Row],[Tempo CP (s)]],Tabela2[[#This Row],[Tempo P. (s)]])</f>
        <v>162</v>
      </c>
      <c r="S128" s="7"/>
      <c r="T128" s="1">
        <f>IFERROR(VLOOKUP(Tabela2[[#This Row],[Colocação]],Tabela1[#All],2,0),0)</f>
        <v>82</v>
      </c>
      <c r="U128" s="1">
        <f>IF(Tabela2[[#This Row],[Tempo Final (s)]]&gt;0,_xlfn.RANK.EQ(R128,$R$127:$R$134,1),"A definir")</f>
        <v>7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O129">
        <v>32</v>
      </c>
      <c r="P129" s="7">
        <v>83</v>
      </c>
      <c r="Q129" s="7">
        <f>IF(AND(Tabela2[[#This Row],[Reps]]&lt;Tabela2[[#This Row],[Reps Cap]],Tabela2[[#This Row],[Reps]]&gt;0),(Tabela2[[#This Row],[Reps Cap]]-Tabela2[[#This Row],[Reps]])*1,0)</f>
        <v>0</v>
      </c>
      <c r="R129" s="7">
        <f>SUM(Tabela2[[#This Row],[Tempo CP (s)]],Tabela2[[#This Row],[Tempo P. (s)]])</f>
        <v>83</v>
      </c>
      <c r="S129" s="7"/>
      <c r="T129" s="1">
        <f>IFERROR(VLOOKUP(Tabela2[[#This Row],[Colocação]],Tabela1[#All],2,0),0)</f>
        <v>97</v>
      </c>
      <c r="U129" s="1">
        <f>IF(Tabela2[[#This Row],[Tempo Final (s)]]&gt;0,_xlfn.RANK.EQ(R129,$R$127:$R$134,1),"A definir")</f>
        <v>2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O130">
        <v>32</v>
      </c>
      <c r="P130" s="7">
        <v>98</v>
      </c>
      <c r="Q130" s="7">
        <f>IF(AND(Tabela2[[#This Row],[Reps]]&lt;Tabela2[[#This Row],[Reps Cap]],Tabela2[[#This Row],[Reps]]&gt;0),(Tabela2[[#This Row],[Reps Cap]]-Tabela2[[#This Row],[Reps]])*1,0)</f>
        <v>0</v>
      </c>
      <c r="R130" s="7">
        <f>SUM(Tabela2[[#This Row],[Tempo CP (s)]],Tabela2[[#This Row],[Tempo P. (s)]])</f>
        <v>98</v>
      </c>
      <c r="S130" s="7"/>
      <c r="T130" s="1">
        <f>IFERROR(VLOOKUP(Tabela2[[#This Row],[Colocação]],Tabela1[#All],2,0),0)</f>
        <v>94</v>
      </c>
      <c r="U130" s="1">
        <f>IF(Tabela2[[#This Row],[Tempo Final (s)]]&gt;0,_xlfn.RANK.EQ(R130,$R$127:$R$134,1),"A definir")</f>
        <v>3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O131">
        <v>32</v>
      </c>
      <c r="P131" s="7">
        <v>79</v>
      </c>
      <c r="Q131" s="7">
        <f>IF(AND(Tabela2[[#This Row],[Reps]]&lt;Tabela2[[#This Row],[Reps Cap]],Tabela2[[#This Row],[Reps]]&gt;0),(Tabela2[[#This Row],[Reps Cap]]-Tabela2[[#This Row],[Reps]])*1,0)</f>
        <v>0</v>
      </c>
      <c r="R131" s="7">
        <f>SUM(Tabela2[[#This Row],[Tempo CP (s)]],Tabela2[[#This Row],[Tempo P. (s)]])</f>
        <v>79</v>
      </c>
      <c r="S131" s="7"/>
      <c r="T131" s="1">
        <f>IFERROR(VLOOKUP(Tabela2[[#This Row],[Colocação]],Tabela1[#All],2,0),0)</f>
        <v>100</v>
      </c>
      <c r="U131" s="1">
        <f>IF(Tabela2[[#This Row],[Tempo Final (s)]]&gt;0,_xlfn.RANK.EQ(R131,$R$127:$R$134,1),"A definir")</f>
        <v>1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O132">
        <v>32</v>
      </c>
      <c r="P132" s="7">
        <v>124</v>
      </c>
      <c r="Q132" s="7">
        <f>IF(AND(Tabela2[[#This Row],[Reps]]&lt;Tabela2[[#This Row],[Reps Cap]],Tabela2[[#This Row],[Reps]]&gt;0),(Tabela2[[#This Row],[Reps Cap]]-Tabela2[[#This Row],[Reps]])*1,0)</f>
        <v>0</v>
      </c>
      <c r="R132" s="7">
        <f>SUM(Tabela2[[#This Row],[Tempo CP (s)]],Tabela2[[#This Row],[Tempo P. (s)]])</f>
        <v>124</v>
      </c>
      <c r="S132" s="7"/>
      <c r="T132" s="1">
        <f>IFERROR(VLOOKUP(Tabela2[[#This Row],[Colocação]],Tabela1[#All],2,0),0)</f>
        <v>88</v>
      </c>
      <c r="U132" s="1">
        <f>IF(Tabela2[[#This Row],[Tempo Final (s)]]&gt;0,_xlfn.RANK.EQ(R132,$R$127:$R$134,1),"A definir")</f>
        <v>5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O133">
        <v>32</v>
      </c>
      <c r="P133" s="7">
        <v>100</v>
      </c>
      <c r="Q133" s="7">
        <f>IF(AND(Tabela2[[#This Row],[Reps]]&lt;Tabela2[[#This Row],[Reps Cap]],Tabela2[[#This Row],[Reps]]&gt;0),(Tabela2[[#This Row],[Reps Cap]]-Tabela2[[#This Row],[Reps]])*1,0)</f>
        <v>0</v>
      </c>
      <c r="R133" s="7">
        <f>SUM(Tabela2[[#This Row],[Tempo CP (s)]],Tabela2[[#This Row],[Tempo P. (s)]])</f>
        <v>100</v>
      </c>
      <c r="S133" s="7"/>
      <c r="T133" s="1">
        <f>IFERROR(VLOOKUP(Tabela2[[#This Row],[Colocação]],Tabela1[#All],2,0),0)</f>
        <v>91</v>
      </c>
      <c r="U133" s="1">
        <f>IF(Tabela2[[#This Row],[Tempo Final (s)]]&gt;0,_xlfn.RANK.EQ(R133,$R$127:$R$134,1),"A definir")</f>
        <v>4</v>
      </c>
    </row>
    <row r="134" spans="1:21" ht="15" hidden="1" thickBot="1" x14ac:dyDescent="0.35">
      <c r="A134">
        <v>174</v>
      </c>
      <c r="C134" s="10" t="s">
        <v>27</v>
      </c>
      <c r="D134" s="10" t="s">
        <v>22</v>
      </c>
      <c r="E134" s="10" t="s">
        <v>23</v>
      </c>
      <c r="F134" s="10" t="s">
        <v>24</v>
      </c>
      <c r="G134" s="10" t="s">
        <v>38</v>
      </c>
      <c r="H134" s="10"/>
      <c r="I134" s="10"/>
      <c r="J134" s="10" t="s">
        <v>62</v>
      </c>
      <c r="K134" s="11"/>
      <c r="L134" s="13" t="s">
        <v>25</v>
      </c>
      <c r="M134" s="10">
        <v>32</v>
      </c>
      <c r="N134" s="10">
        <v>180</v>
      </c>
      <c r="O134" s="10">
        <v>32</v>
      </c>
      <c r="P134" s="12">
        <v>149</v>
      </c>
      <c r="Q134" s="12">
        <f>IF(AND(Tabela2[[#This Row],[Reps]]&lt;Tabela2[[#This Row],[Reps Cap]],Tabela2[[#This Row],[Reps]]&gt;0),(Tabela2[[#This Row],[Reps Cap]]-Tabela2[[#This Row],[Reps]])*1,0)</f>
        <v>0</v>
      </c>
      <c r="R134" s="12">
        <f>SUM(Tabela2[[#This Row],[Tempo CP (s)]],Tabela2[[#This Row],[Tempo P. (s)]])</f>
        <v>149</v>
      </c>
      <c r="S134" s="12"/>
      <c r="T134" s="13">
        <f>IFERROR(VLOOKUP(Tabela2[[#This Row],[Colocação]],Tabela1[#All],2,0),0)</f>
        <v>85</v>
      </c>
      <c r="U134" s="13">
        <f>IF(Tabela2[[#This Row],[Tempo Final (s)]]&gt;0,_xlfn.RANK.EQ(R134,$R$127:$R$134,1),"A definir")</f>
        <v>6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O135">
        <v>32</v>
      </c>
      <c r="P135" s="26">
        <f>117-17-28</f>
        <v>72</v>
      </c>
      <c r="Q135" s="7">
        <f>IF(AND(Tabela2[[#This Row],[Reps]]&lt;Tabela2[[#This Row],[Reps Cap]],Tabela2[[#This Row],[Reps]]&gt;0),(Tabela2[[#This Row],[Reps Cap]]-Tabela2[[#This Row],[Reps]])*1,0)</f>
        <v>0</v>
      </c>
      <c r="R135" s="7">
        <f>SUM(Tabela2[[#This Row],[Tempo CP (s)]],Tabela2[[#This Row],[Tempo P. (s)]])</f>
        <v>72</v>
      </c>
      <c r="S135" s="7"/>
      <c r="T135" s="1">
        <f>IFERROR(VLOOKUP(Tabela2[[#This Row],[Colocação]],Tabela1[#All],2,0),0)</f>
        <v>97</v>
      </c>
      <c r="U135" s="1">
        <f>IF(Tabela2[[#This Row],[Tempo Final (s)]]&gt;0,_xlfn.RANK.EQ(R135,$R$135:$R$140,1),"A definir")</f>
        <v>2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O136">
        <v>30</v>
      </c>
      <c r="P136" s="7">
        <v>180</v>
      </c>
      <c r="Q136" s="7">
        <f>IF(AND(Tabela2[[#This Row],[Reps]]&lt;Tabela2[[#This Row],[Reps Cap]],Tabela2[[#This Row],[Reps]]&gt;0),(Tabela2[[#This Row],[Reps Cap]]-Tabela2[[#This Row],[Reps]])*1,0)</f>
        <v>2</v>
      </c>
      <c r="R136" s="7">
        <f>SUM(Tabela2[[#This Row],[Tempo CP (s)]],Tabela2[[#This Row],[Tempo P. (s)]])</f>
        <v>182</v>
      </c>
      <c r="S136" s="7"/>
      <c r="T136" s="1">
        <f>IFERROR(VLOOKUP(Tabela2[[#This Row],[Colocação]],Tabela1[#All],2,0),0)</f>
        <v>85</v>
      </c>
      <c r="U136" s="1">
        <f>IF(Tabela2[[#This Row],[Tempo Final (s)]]&gt;0,_xlfn.RANK.EQ(R136,$R$135:$R$140,1),"A definir")</f>
        <v>6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O137">
        <v>32</v>
      </c>
      <c r="P137" s="7">
        <v>90</v>
      </c>
      <c r="Q137" s="7">
        <f>IF(AND(Tabela2[[#This Row],[Reps]]&lt;Tabela2[[#This Row],[Reps Cap]],Tabela2[[#This Row],[Reps]]&gt;0),(Tabela2[[#This Row],[Reps Cap]]-Tabela2[[#This Row],[Reps]])*1,0)</f>
        <v>0</v>
      </c>
      <c r="R137" s="7">
        <f>SUM(Tabela2[[#This Row],[Tempo CP (s)]],Tabela2[[#This Row],[Tempo P. (s)]])</f>
        <v>90</v>
      </c>
      <c r="S137" s="7"/>
      <c r="T137" s="1">
        <f>IFERROR(VLOOKUP(Tabela2[[#This Row],[Colocação]],Tabela1[#All],2,0),0)</f>
        <v>91</v>
      </c>
      <c r="U137" s="1">
        <f>IF(Tabela2[[#This Row],[Tempo Final (s)]]&gt;0,_xlfn.RANK.EQ(R137,$R$135:$R$140,1),"A definir")</f>
        <v>4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O138">
        <v>32</v>
      </c>
      <c r="P138" s="7">
        <v>117</v>
      </c>
      <c r="Q138" s="7">
        <f>IF(AND(Tabela2[[#This Row],[Reps]]&lt;Tabela2[[#This Row],[Reps Cap]],Tabela2[[#This Row],[Reps]]&gt;0),(Tabela2[[#This Row],[Reps Cap]]-Tabela2[[#This Row],[Reps]])*1,0)</f>
        <v>0</v>
      </c>
      <c r="R138" s="7">
        <f>SUM(Tabela2[[#This Row],[Tempo CP (s)]],Tabela2[[#This Row],[Tempo P. (s)]])</f>
        <v>117</v>
      </c>
      <c r="S138" s="7"/>
      <c r="T138" s="1">
        <f>IFERROR(VLOOKUP(Tabela2[[#This Row],[Colocação]],Tabela1[#All],2,0),0)</f>
        <v>88</v>
      </c>
      <c r="U138" s="1">
        <f>IF(Tabela2[[#This Row],[Tempo Final (s)]]&gt;0,_xlfn.RANK.EQ(R138,$R$135:$R$140,1),"A definir")</f>
        <v>5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O139">
        <v>32</v>
      </c>
      <c r="P139" s="7">
        <v>87</v>
      </c>
      <c r="Q139" s="7">
        <f>IF(AND(Tabela2[[#This Row],[Reps]]&lt;Tabela2[[#This Row],[Reps Cap]],Tabela2[[#This Row],[Reps]]&gt;0),(Tabela2[[#This Row],[Reps Cap]]-Tabela2[[#This Row],[Reps]])*1,0)</f>
        <v>0</v>
      </c>
      <c r="R139" s="7">
        <f>SUM(Tabela2[[#This Row],[Tempo CP (s)]],Tabela2[[#This Row],[Tempo P. (s)]])</f>
        <v>87</v>
      </c>
      <c r="S139" s="7"/>
      <c r="T139" s="1">
        <f>IFERROR(VLOOKUP(Tabela2[[#This Row],[Colocação]],Tabela1[#All],2,0),0)</f>
        <v>94</v>
      </c>
      <c r="U139" s="1">
        <f>IF(Tabela2[[#This Row],[Tempo Final (s)]]&gt;0,_xlfn.RANK.EQ(R139,$R$135:$R$140,1),"A definir")</f>
        <v>3</v>
      </c>
    </row>
    <row r="140" spans="1:21" ht="15" hidden="1" thickBot="1" x14ac:dyDescent="0.35">
      <c r="A140">
        <v>184</v>
      </c>
      <c r="B140">
        <v>26</v>
      </c>
      <c r="C140" s="10" t="s">
        <v>28</v>
      </c>
      <c r="D140" s="10" t="s">
        <v>22</v>
      </c>
      <c r="E140" s="10" t="s">
        <v>23</v>
      </c>
      <c r="F140" s="10" t="s">
        <v>24</v>
      </c>
      <c r="G140" s="10" t="s">
        <v>38</v>
      </c>
      <c r="H140" s="10"/>
      <c r="I140" s="10"/>
      <c r="J140" s="10" t="s">
        <v>67</v>
      </c>
      <c r="K140" s="11"/>
      <c r="L140" s="13" t="s">
        <v>25</v>
      </c>
      <c r="M140" s="10">
        <v>32</v>
      </c>
      <c r="N140" s="10">
        <v>180</v>
      </c>
      <c r="O140" s="10">
        <v>32</v>
      </c>
      <c r="P140" s="12">
        <v>67</v>
      </c>
      <c r="Q140" s="12">
        <f>IF(AND(Tabela2[[#This Row],[Reps]]&lt;Tabela2[[#This Row],[Reps Cap]],Tabela2[[#This Row],[Reps]]&gt;0),(Tabela2[[#This Row],[Reps Cap]]-Tabela2[[#This Row],[Reps]])*1,0)</f>
        <v>0</v>
      </c>
      <c r="R140" s="12">
        <f>SUM(Tabela2[[#This Row],[Tempo CP (s)]],Tabela2[[#This Row],[Tempo P. (s)]])</f>
        <v>67</v>
      </c>
      <c r="S140" s="12"/>
      <c r="T140" s="13">
        <f>IFERROR(VLOOKUP(Tabela2[[#This Row],[Colocação]],Tabela1[#All],2,0),0)</f>
        <v>100</v>
      </c>
      <c r="U140" s="13">
        <f>IF(Tabela2[[#This Row],[Tempo Final (s)]]&gt;0,_xlfn.RANK.EQ(R140,$R$135:$R$140,1),"A definir")</f>
        <v>1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O141">
        <v>32</v>
      </c>
      <c r="P141" s="7">
        <v>180</v>
      </c>
      <c r="Q141" s="7">
        <f>IF(AND(Tabela2[[#This Row],[Reps]]&lt;Tabela2[[#This Row],[Reps Cap]],Tabela2[[#This Row],[Reps]]&gt;0),(Tabela2[[#This Row],[Reps Cap]]-Tabela2[[#This Row],[Reps]])*1,0)</f>
        <v>0</v>
      </c>
      <c r="R141" s="7">
        <f>SUM(Tabela2[[#This Row],[Tempo CP (s)]],Tabela2[[#This Row],[Tempo P. (s)]])</f>
        <v>180</v>
      </c>
      <c r="S141" s="7"/>
      <c r="T141" s="1">
        <f>IFERROR(VLOOKUP(Tabela2[[#This Row],[Colocação]],Tabela1[#All],2,0),0)</f>
        <v>94</v>
      </c>
      <c r="U141" s="1">
        <f>IF(Tabela2[[#This Row],[Tempo Final (s)]]&gt;0,_xlfn.RANK.EQ(R141,$R$141:$R$143,1),"A definir")</f>
        <v>3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O142">
        <v>32</v>
      </c>
      <c r="P142" s="7">
        <v>111</v>
      </c>
      <c r="Q142" s="7">
        <f>IF(AND(Tabela2[[#This Row],[Reps]]&lt;Tabela2[[#This Row],[Reps Cap]],Tabela2[[#This Row],[Reps]]&gt;0),(Tabela2[[#This Row],[Reps Cap]]-Tabela2[[#This Row],[Reps]])*1,0)</f>
        <v>0</v>
      </c>
      <c r="R142" s="7">
        <f>SUM(Tabela2[[#This Row],[Tempo CP (s)]],Tabela2[[#This Row],[Tempo P. (s)]])</f>
        <v>111</v>
      </c>
      <c r="S142" s="7"/>
      <c r="T142" s="1">
        <f>IFERROR(VLOOKUP(Tabela2[[#This Row],[Colocação]],Tabela1[#All],2,0),0)</f>
        <v>100</v>
      </c>
      <c r="U142" s="1">
        <f>IF(Tabela2[[#This Row],[Tempo Final (s)]]&gt;0,_xlfn.RANK.EQ(R142,$R$141:$R$143,1),"A definir")</f>
        <v>1</v>
      </c>
    </row>
    <row r="143" spans="1:21" ht="15" hidden="1" thickBot="1" x14ac:dyDescent="0.35">
      <c r="C143" s="10" t="s">
        <v>37</v>
      </c>
      <c r="D143" s="10"/>
      <c r="E143" s="10"/>
      <c r="F143" s="10"/>
      <c r="G143" s="10" t="s">
        <v>38</v>
      </c>
      <c r="H143" s="10"/>
      <c r="I143" s="10"/>
      <c r="J143" s="10" t="s">
        <v>71</v>
      </c>
      <c r="K143" s="11"/>
      <c r="L143" s="13" t="s">
        <v>25</v>
      </c>
      <c r="M143" s="10">
        <v>32</v>
      </c>
      <c r="N143" s="10">
        <v>180</v>
      </c>
      <c r="O143" s="10">
        <v>32</v>
      </c>
      <c r="P143" s="12">
        <v>135</v>
      </c>
      <c r="Q143" s="12">
        <f>IF(AND(Tabela2[[#This Row],[Reps]]&lt;Tabela2[[#This Row],[Reps Cap]],Tabela2[[#This Row],[Reps]]&gt;0),(Tabela2[[#This Row],[Reps Cap]]-Tabela2[[#This Row],[Reps]])*1,0)</f>
        <v>0</v>
      </c>
      <c r="R143" s="12">
        <f>SUM(Tabela2[[#This Row],[Tempo CP (s)]],Tabela2[[#This Row],[Tempo P. (s)]])</f>
        <v>135</v>
      </c>
      <c r="S143" s="12"/>
      <c r="T143" s="13">
        <f>IFERROR(VLOOKUP(Tabela2[[#This Row],[Colocação]],Tabela1[#All],2,0),0)</f>
        <v>97</v>
      </c>
      <c r="U143" s="13">
        <f>IF(Tabela2[[#This Row],[Tempo Final (s)]]&gt;0,_xlfn.RANK.EQ(R143,$R$141:$R$143,1),"A definir")</f>
        <v>2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O144">
        <v>32</v>
      </c>
      <c r="P144" s="7">
        <v>64</v>
      </c>
      <c r="Q144" s="7">
        <f>IF(AND(Tabela2[[#This Row],[Reps]]&lt;Tabela2[[#This Row],[Reps Cap]],Tabela2[[#This Row],[Reps]]&gt;0),(Tabela2[[#This Row],[Reps Cap]]-Tabela2[[#This Row],[Reps]])*1,0)</f>
        <v>0</v>
      </c>
      <c r="R144" s="7">
        <f>SUM(Tabela2[[#This Row],[Tempo CP (s)]],Tabela2[[#This Row],[Tempo P. (s)]])</f>
        <v>64</v>
      </c>
      <c r="S144" s="7"/>
      <c r="T144" s="1">
        <f>IFERROR(VLOOKUP(Tabela2[[#This Row],[Colocação]],Tabela1[#All],2,0),0)</f>
        <v>97</v>
      </c>
      <c r="U144" s="1">
        <f>IF(Tabela2[[#This Row],[Tempo Final (s)]]&gt;0,_xlfn.RANK.EQ(R144,$R$144:$R$149,1),"A definir")</f>
        <v>2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O145">
        <v>32</v>
      </c>
      <c r="P145" s="7">
        <v>107</v>
      </c>
      <c r="Q145" s="7">
        <f>IF(AND(Tabela2[[#This Row],[Reps]]&lt;Tabela2[[#This Row],[Reps Cap]],Tabela2[[#This Row],[Reps]]&gt;0),(Tabela2[[#This Row],[Reps Cap]]-Tabela2[[#This Row],[Reps]])*1,0)</f>
        <v>0</v>
      </c>
      <c r="R145" s="7">
        <f>SUM(Tabela2[[#This Row],[Tempo CP (s)]],Tabela2[[#This Row],[Tempo P. (s)]])</f>
        <v>107</v>
      </c>
      <c r="S145" s="7"/>
      <c r="T145" s="1">
        <f>IFERROR(VLOOKUP(Tabela2[[#This Row],[Colocação]],Tabela1[#All],2,0),0)</f>
        <v>85</v>
      </c>
      <c r="U145" s="1">
        <f>IF(Tabela2[[#This Row],[Tempo Final (s)]]&gt;0,_xlfn.RANK.EQ(R145,$R$144:$R$149,1),"A definir")</f>
        <v>6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O146">
        <v>32</v>
      </c>
      <c r="P146" s="7">
        <v>104</v>
      </c>
      <c r="Q146" s="7">
        <f>IF(AND(Tabela2[[#This Row],[Reps]]&lt;Tabela2[[#This Row],[Reps Cap]],Tabela2[[#This Row],[Reps]]&gt;0),(Tabela2[[#This Row],[Reps Cap]]-Tabela2[[#This Row],[Reps]])*1,0)</f>
        <v>0</v>
      </c>
      <c r="R146" s="7">
        <f>SUM(Tabela2[[#This Row],[Tempo CP (s)]],Tabela2[[#This Row],[Tempo P. (s)]])</f>
        <v>104</v>
      </c>
      <c r="S146" s="7"/>
      <c r="T146" s="1">
        <f>IFERROR(VLOOKUP(Tabela2[[#This Row],[Colocação]],Tabela1[#All],2,0),0)</f>
        <v>88</v>
      </c>
      <c r="U146" s="1">
        <f>IF(Tabela2[[#This Row],[Tempo Final (s)]]&gt;0,_xlfn.RANK.EQ(R146,$R$144:$R$149,1),"A definir")</f>
        <v>5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O147">
        <v>32</v>
      </c>
      <c r="P147" s="7">
        <v>68</v>
      </c>
      <c r="Q147" s="7">
        <f>IF(AND(Tabela2[[#This Row],[Reps]]&lt;Tabela2[[#This Row],[Reps Cap]],Tabela2[[#This Row],[Reps]]&gt;0),(Tabela2[[#This Row],[Reps Cap]]-Tabela2[[#This Row],[Reps]])*1,0)</f>
        <v>0</v>
      </c>
      <c r="R147" s="7">
        <f>SUM(Tabela2[[#This Row],[Tempo CP (s)]],Tabela2[[#This Row],[Tempo P. (s)]])</f>
        <v>68</v>
      </c>
      <c r="S147" s="7"/>
      <c r="T147" s="1">
        <f>IFERROR(VLOOKUP(Tabela2[[#This Row],[Colocação]],Tabela1[#All],2,0),0)</f>
        <v>94</v>
      </c>
      <c r="U147" s="1">
        <f>IF(Tabela2[[#This Row],[Tempo Final (s)]]&gt;0,_xlfn.RANK.EQ(R147,$R$144:$R$149,1),"A definir")</f>
        <v>3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O148">
        <v>32</v>
      </c>
      <c r="P148" s="7">
        <v>62</v>
      </c>
      <c r="Q148" s="7">
        <f>IF(AND(Tabela2[[#This Row],[Reps]]&lt;Tabela2[[#This Row],[Reps Cap]],Tabela2[[#This Row],[Reps]]&gt;0),(Tabela2[[#This Row],[Reps Cap]]-Tabela2[[#This Row],[Reps]])*1,0)</f>
        <v>0</v>
      </c>
      <c r="R148" s="7">
        <f>SUM(Tabela2[[#This Row],[Tempo CP (s)]],Tabela2[[#This Row],[Tempo P. (s)]])</f>
        <v>62</v>
      </c>
      <c r="S148" s="7"/>
      <c r="T148" s="1">
        <f>IFERROR(VLOOKUP(Tabela2[[#This Row],[Colocação]],Tabela1[#All],2,0),0)</f>
        <v>100</v>
      </c>
      <c r="U148" s="1">
        <f>IF(Tabela2[[#This Row],[Tempo Final (s)]]&gt;0,_xlfn.RANK.EQ(R148,$R$144:$R$149,1),"A definir")</f>
        <v>1</v>
      </c>
    </row>
    <row r="149" spans="3:21" ht="15" hidden="1" thickBot="1" x14ac:dyDescent="0.35">
      <c r="C149" s="10" t="s">
        <v>36</v>
      </c>
      <c r="D149" s="10" t="s">
        <v>22</v>
      </c>
      <c r="E149" s="10" t="s">
        <v>23</v>
      </c>
      <c r="F149" s="10" t="s">
        <v>24</v>
      </c>
      <c r="G149" s="10" t="s">
        <v>38</v>
      </c>
      <c r="H149" s="10"/>
      <c r="I149" s="10"/>
      <c r="J149" s="10" t="s">
        <v>75</v>
      </c>
      <c r="K149" s="11"/>
      <c r="L149" s="13" t="s">
        <v>25</v>
      </c>
      <c r="M149" s="10">
        <v>32</v>
      </c>
      <c r="N149" s="10">
        <v>180</v>
      </c>
      <c r="O149" s="10">
        <v>32</v>
      </c>
      <c r="P149" s="12">
        <v>84</v>
      </c>
      <c r="Q149" s="12">
        <f>IF(AND(Tabela2[[#This Row],[Reps]]&lt;Tabela2[[#This Row],[Reps Cap]],Tabela2[[#This Row],[Reps]]&gt;0),(Tabela2[[#This Row],[Reps Cap]]-Tabela2[[#This Row],[Reps]])*1,0)</f>
        <v>0</v>
      </c>
      <c r="R149" s="12">
        <f>SUM(Tabela2[[#This Row],[Tempo CP (s)]],Tabela2[[#This Row],[Tempo P. (s)]])</f>
        <v>84</v>
      </c>
      <c r="S149" s="12"/>
      <c r="T149" s="13">
        <f>IFERROR(VLOOKUP(Tabela2[[#This Row],[Colocação]],Tabela1[#All],2,0),0)</f>
        <v>91</v>
      </c>
      <c r="U149" s="13">
        <f>IF(Tabela2[[#This Row],[Tempo Final (s)]]&gt;0,_xlfn.RANK.EQ(R149,$R$144:$R$149,1),"A definir")</f>
        <v>4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O150">
        <v>28</v>
      </c>
      <c r="P150" s="7">
        <v>114</v>
      </c>
      <c r="Q150" s="7">
        <f>IF(AND(Tabela2[[#This Row],[Reps]]&lt;Tabela2[[#This Row],[Reps Cap]],Tabela2[[#This Row],[Reps]]&gt;0),(Tabela2[[#This Row],[Reps Cap]]-Tabela2[[#This Row],[Reps]])*1,0)</f>
        <v>0</v>
      </c>
      <c r="R150" s="7">
        <f>SUM(Tabela2[[#This Row],[Tempo CP (s)]],Tabela2[[#This Row],[Tempo P. (s)]])</f>
        <v>114</v>
      </c>
      <c r="S150" s="7"/>
      <c r="T150" s="1">
        <f>IFERROR(VLOOKUP(Tabela2[[#This Row],[Colocação]],Tabela1[#All],2,0),0)</f>
        <v>100</v>
      </c>
      <c r="U150" s="1">
        <f>IF(Tabela2[[#This Row],[Tempo Final (s)]]&gt;0,_xlfn.RANK.EQ(R150,$R$150:$R$157,1),"A definir")</f>
        <v>1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O151">
        <v>28</v>
      </c>
      <c r="P151" s="7">
        <v>131</v>
      </c>
      <c r="Q151" s="7">
        <f>IF(AND(Tabela2[[#This Row],[Reps]]&lt;Tabela2[[#This Row],[Reps Cap]],Tabela2[[#This Row],[Reps]]&gt;0),(Tabela2[[#This Row],[Reps Cap]]-Tabela2[[#This Row],[Reps]])*1,0)</f>
        <v>0</v>
      </c>
      <c r="R151" s="7">
        <f>SUM(Tabela2[[#This Row],[Tempo CP (s)]],Tabela2[[#This Row],[Tempo P. (s)]])</f>
        <v>131</v>
      </c>
      <c r="S151" s="7"/>
      <c r="T151" s="1">
        <f>IFERROR(VLOOKUP(Tabela2[[#This Row],[Colocação]],Tabela1[#All],2,0),0)</f>
        <v>94</v>
      </c>
      <c r="U151" s="1">
        <f>IF(Tabela2[[#This Row],[Tempo Final (s)]]&gt;0,_xlfn.RANK.EQ(R151,$R$150:$R$157,1),"A definir")</f>
        <v>3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O152">
        <v>28</v>
      </c>
      <c r="P152" s="7">
        <v>133</v>
      </c>
      <c r="Q152" s="7">
        <f>IF(AND(Tabela2[[#This Row],[Reps]]&lt;Tabela2[[#This Row],[Reps Cap]],Tabela2[[#This Row],[Reps]]&gt;0),(Tabela2[[#This Row],[Reps Cap]]-Tabela2[[#This Row],[Reps]])*1,0)</f>
        <v>0</v>
      </c>
      <c r="R152" s="7">
        <f>SUM(Tabela2[[#This Row],[Tempo CP (s)]],Tabela2[[#This Row],[Tempo P. (s)]])</f>
        <v>133</v>
      </c>
      <c r="S152" s="7"/>
      <c r="T152" s="1">
        <f>IFERROR(VLOOKUP(Tabela2[[#This Row],[Colocação]],Tabela1[#All],2,0),0)</f>
        <v>91</v>
      </c>
      <c r="U152" s="1">
        <f>IF(Tabela2[[#This Row],[Tempo Final (s)]]&gt;0,_xlfn.RANK.EQ(R152,$R$150:$R$157,1),"A definir")</f>
        <v>4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O153">
        <v>28</v>
      </c>
      <c r="P153" s="7">
        <v>128</v>
      </c>
      <c r="Q153" s="7">
        <f>IF(AND(Tabela2[[#This Row],[Reps]]&lt;Tabela2[[#This Row],[Reps Cap]],Tabela2[[#This Row],[Reps]]&gt;0),(Tabela2[[#This Row],[Reps Cap]]-Tabela2[[#This Row],[Reps]])*1,0)</f>
        <v>0</v>
      </c>
      <c r="R153" s="7">
        <f>SUM(Tabela2[[#This Row],[Tempo CP (s)]],Tabela2[[#This Row],[Tempo P. (s)]])</f>
        <v>128</v>
      </c>
      <c r="S153" s="7"/>
      <c r="T153" s="1">
        <f>IFERROR(VLOOKUP(Tabela2[[#This Row],[Colocação]],Tabela1[#All],2,0),0)</f>
        <v>97</v>
      </c>
      <c r="U153" s="1">
        <f>IF(Tabela2[[#This Row],[Tempo Final (s)]]&gt;0,_xlfn.RANK.EQ(R153,$R$150:$R$157,1),"A definir")</f>
        <v>2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O154">
        <v>28</v>
      </c>
      <c r="P154" s="7">
        <v>134</v>
      </c>
      <c r="Q154" s="7">
        <f>IF(AND(Tabela2[[#This Row],[Reps]]&lt;Tabela2[[#This Row],[Reps Cap]],Tabela2[[#This Row],[Reps]]&gt;0),(Tabela2[[#This Row],[Reps Cap]]-Tabela2[[#This Row],[Reps]])*1,0)</f>
        <v>0</v>
      </c>
      <c r="R154" s="7">
        <f>SUM(Tabela2[[#This Row],[Tempo CP (s)]],Tabela2[[#This Row],[Tempo P. (s)]])</f>
        <v>134</v>
      </c>
      <c r="S154" s="7"/>
      <c r="T154" s="1">
        <f>IFERROR(VLOOKUP(Tabela2[[#This Row],[Colocação]],Tabela1[#All],2,0),0)</f>
        <v>88</v>
      </c>
      <c r="U154" s="1">
        <f>IF(Tabela2[[#This Row],[Tempo Final (s)]]&gt;0,_xlfn.RANK.EQ(R154,$R$150:$R$157,1),"A definir")</f>
        <v>5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O155">
        <v>28</v>
      </c>
      <c r="P155" s="7">
        <v>235</v>
      </c>
      <c r="Q155" s="7">
        <f>IF(AND(Tabela2[[#This Row],[Reps]]&lt;Tabela2[[#This Row],[Reps Cap]],Tabela2[[#This Row],[Reps]]&gt;0),(Tabela2[[#This Row],[Reps Cap]]-Tabela2[[#This Row],[Reps]])*1,0)</f>
        <v>0</v>
      </c>
      <c r="R155" s="7">
        <f>SUM(Tabela2[[#This Row],[Tempo CP (s)]],Tabela2[[#This Row],[Tempo P. (s)]])</f>
        <v>235</v>
      </c>
      <c r="S155" s="7"/>
      <c r="T155" s="1">
        <f>IFERROR(VLOOKUP(Tabela2[[#This Row],[Colocação]],Tabela1[#All],2,0),0)</f>
        <v>79</v>
      </c>
      <c r="U155" s="1">
        <f>IF(Tabela2[[#This Row],[Tempo Final (s)]]&gt;0,_xlfn.RANK.EQ(R155,$R$150:$R$157,1),"A definir")</f>
        <v>8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O156">
        <v>28</v>
      </c>
      <c r="P156" s="7">
        <v>136</v>
      </c>
      <c r="Q156" s="7">
        <f>IF(AND(Tabela2[[#This Row],[Reps]]&lt;Tabela2[[#This Row],[Reps Cap]],Tabela2[[#This Row],[Reps]]&gt;0),(Tabela2[[#This Row],[Reps Cap]]-Tabela2[[#This Row],[Reps]])*1,0)</f>
        <v>0</v>
      </c>
      <c r="R156" s="7">
        <f>SUM(Tabela2[[#This Row],[Tempo CP (s)]],Tabela2[[#This Row],[Tempo P. (s)]])</f>
        <v>136</v>
      </c>
      <c r="S156" s="7"/>
      <c r="T156" s="1">
        <f>IFERROR(VLOOKUP(Tabela2[[#This Row],[Colocação]],Tabela1[#All],2,0),0)</f>
        <v>85</v>
      </c>
      <c r="U156" s="1">
        <f>IF(Tabela2[[#This Row],[Tempo Final (s)]]&gt;0,_xlfn.RANK.EQ(R156,$R$150:$R$157,1),"A definir")</f>
        <v>6</v>
      </c>
    </row>
    <row r="157" spans="3:21" ht="15" hidden="1" thickBot="1" x14ac:dyDescent="0.35">
      <c r="C157" s="10" t="s">
        <v>29</v>
      </c>
      <c r="D157" s="10" t="s">
        <v>22</v>
      </c>
      <c r="E157" s="10" t="s">
        <v>23</v>
      </c>
      <c r="F157" s="10" t="s">
        <v>24</v>
      </c>
      <c r="G157" s="10" t="s">
        <v>38</v>
      </c>
      <c r="H157" s="10"/>
      <c r="I157" s="10"/>
      <c r="J157" s="10" t="s">
        <v>90</v>
      </c>
      <c r="K157" s="11"/>
      <c r="L157" s="13" t="s">
        <v>25</v>
      </c>
      <c r="M157" s="10">
        <v>28</v>
      </c>
      <c r="N157" s="10">
        <v>180</v>
      </c>
      <c r="O157" s="10">
        <v>28</v>
      </c>
      <c r="P157" s="12">
        <v>163</v>
      </c>
      <c r="Q157" s="12">
        <f>IF(AND(Tabela2[[#This Row],[Reps]]&lt;Tabela2[[#This Row],[Reps Cap]],Tabela2[[#This Row],[Reps]]&gt;0),(Tabela2[[#This Row],[Reps Cap]]-Tabela2[[#This Row],[Reps]])*1,0)</f>
        <v>0</v>
      </c>
      <c r="R157" s="12">
        <f>SUM(Tabela2[[#This Row],[Tempo CP (s)]],Tabela2[[#This Row],[Tempo P. (s)]])</f>
        <v>163</v>
      </c>
      <c r="S157" s="12"/>
      <c r="T157" s="13">
        <f>IFERROR(VLOOKUP(Tabela2[[#This Row],[Colocação]],Tabela1[#All],2,0),0)</f>
        <v>82</v>
      </c>
      <c r="U157" s="13">
        <f>IF(Tabela2[[#This Row],[Tempo Final (s)]]&gt;0,_xlfn.RANK.EQ(R157,$R$150:$R$157,1),"A definir")</f>
        <v>7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O158">
        <v>28</v>
      </c>
      <c r="P158" s="7">
        <v>174</v>
      </c>
      <c r="Q158" s="7">
        <f>IF(AND(Tabela2[[#This Row],[Reps]]&lt;Tabela2[[#This Row],[Reps Cap]],Tabela2[[#This Row],[Reps]]&gt;0),(Tabela2[[#This Row],[Reps Cap]]-Tabela2[[#This Row],[Reps]])*1,0)</f>
        <v>0</v>
      </c>
      <c r="R158" s="7">
        <f>SUM(Tabela2[[#This Row],[Tempo CP (s)]],Tabela2[[#This Row],[Tempo P. (s)]])</f>
        <v>174</v>
      </c>
      <c r="S158" s="7"/>
      <c r="T158" s="1">
        <f>IFERROR(VLOOKUP(Tabela2[[#This Row],[Colocação]],Tabela1[#All],2,0),0)</f>
        <v>82</v>
      </c>
      <c r="U158" s="1">
        <f>IF(Tabela2[[#This Row],[Tempo Final (s)]]&gt;0,_xlfn.RANK.EQ(R158,$R$158:$R$164,1),"A definir")</f>
        <v>7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O159">
        <v>28</v>
      </c>
      <c r="P159" s="7">
        <v>150</v>
      </c>
      <c r="Q159" s="7">
        <f>IF(AND(Tabela2[[#This Row],[Reps]]&lt;Tabela2[[#This Row],[Reps Cap]],Tabela2[[#This Row],[Reps]]&gt;0),(Tabela2[[#This Row],[Reps Cap]]-Tabela2[[#This Row],[Reps]])*1,0)</f>
        <v>0</v>
      </c>
      <c r="R159" s="7">
        <f>SUM(Tabela2[[#This Row],[Tempo CP (s)]],Tabela2[[#This Row],[Tempo P. (s)]])</f>
        <v>150</v>
      </c>
      <c r="S159" s="7"/>
      <c r="T159" s="1">
        <f>IFERROR(VLOOKUP(Tabela2[[#This Row],[Colocação]],Tabela1[#All],2,0),0)</f>
        <v>91</v>
      </c>
      <c r="U159" s="1">
        <f>IF(Tabela2[[#This Row],[Tempo Final (s)]]&gt;0,_xlfn.RANK.EQ(R159,$R$158:$R$164,1),"A definir")</f>
        <v>4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O160">
        <v>28</v>
      </c>
      <c r="P160" s="7">
        <v>158</v>
      </c>
      <c r="Q160" s="7">
        <f>IF(AND(Tabela2[[#This Row],[Reps]]&lt;Tabela2[[#This Row],[Reps Cap]],Tabela2[[#This Row],[Reps]]&gt;0),(Tabela2[[#This Row],[Reps Cap]]-Tabela2[[#This Row],[Reps]])*1,0)</f>
        <v>0</v>
      </c>
      <c r="R160" s="7">
        <f>SUM(Tabela2[[#This Row],[Tempo CP (s)]],Tabela2[[#This Row],[Tempo P. (s)]])</f>
        <v>158</v>
      </c>
      <c r="S160" s="7"/>
      <c r="T160" s="1">
        <f>IFERROR(VLOOKUP(Tabela2[[#This Row],[Colocação]],Tabela1[#All],2,0),0)</f>
        <v>88</v>
      </c>
      <c r="U160" s="1">
        <f>IF(Tabela2[[#This Row],[Tempo Final (s)]]&gt;0,_xlfn.RANK.EQ(R160,$R$158:$R$164,1),"A definir")</f>
        <v>5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O161">
        <v>28</v>
      </c>
      <c r="P161" s="7">
        <v>143</v>
      </c>
      <c r="Q161" s="7">
        <f>IF(AND(Tabela2[[#This Row],[Reps]]&lt;Tabela2[[#This Row],[Reps Cap]],Tabela2[[#This Row],[Reps]]&gt;0),(Tabela2[[#This Row],[Reps Cap]]-Tabela2[[#This Row],[Reps]])*1,0)</f>
        <v>0</v>
      </c>
      <c r="R161" s="7">
        <f>SUM(Tabela2[[#This Row],[Tempo CP (s)]],Tabela2[[#This Row],[Tempo P. (s)]])</f>
        <v>143</v>
      </c>
      <c r="S161" s="7"/>
      <c r="T161" s="1">
        <f>IFERROR(VLOOKUP(Tabela2[[#This Row],[Colocação]],Tabela1[#All],2,0),0)</f>
        <v>94</v>
      </c>
      <c r="U161" s="1">
        <f>IF(Tabela2[[#This Row],[Tempo Final (s)]]&gt;0,_xlfn.RANK.EQ(R161,$R$158:$R$164,1),"A definir")</f>
        <v>3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O162">
        <v>28</v>
      </c>
      <c r="P162" s="26">
        <f>138-5</f>
        <v>133</v>
      </c>
      <c r="Q162" s="7">
        <f>IF(AND(Tabela2[[#This Row],[Reps]]&lt;Tabela2[[#This Row],[Reps Cap]],Tabela2[[#This Row],[Reps]]&gt;0),(Tabela2[[#This Row],[Reps Cap]]-Tabela2[[#This Row],[Reps]])*1,0)</f>
        <v>0</v>
      </c>
      <c r="R162" s="7">
        <f>SUM(Tabela2[[#This Row],[Tempo CP (s)]],Tabela2[[#This Row],[Tempo P. (s)]])</f>
        <v>133</v>
      </c>
      <c r="S162" s="7"/>
      <c r="T162" s="1">
        <f>IFERROR(VLOOKUP(Tabela2[[#This Row],[Colocação]],Tabela1[#All],2,0),0)</f>
        <v>100</v>
      </c>
      <c r="U162" s="1">
        <f>IF(Tabela2[[#This Row],[Tempo Final (s)]]&gt;0,_xlfn.RANK.EQ(R162,$R$158:$R$164,1),"A definir")</f>
        <v>1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O163">
        <v>28</v>
      </c>
      <c r="P163" s="7">
        <v>137</v>
      </c>
      <c r="Q163" s="7">
        <f>IF(AND(Tabela2[[#This Row],[Reps]]&lt;Tabela2[[#This Row],[Reps Cap]],Tabela2[[#This Row],[Reps]]&gt;0),(Tabela2[[#This Row],[Reps Cap]]-Tabela2[[#This Row],[Reps]])*1,0)</f>
        <v>0</v>
      </c>
      <c r="R163" s="7">
        <f>SUM(Tabela2[[#This Row],[Tempo CP (s)]],Tabela2[[#This Row],[Tempo P. (s)]])</f>
        <v>137</v>
      </c>
      <c r="S163" s="7"/>
      <c r="T163" s="1">
        <f>IFERROR(VLOOKUP(Tabela2[[#This Row],[Colocação]],Tabela1[#All],2,0),0)</f>
        <v>97</v>
      </c>
      <c r="U163" s="1">
        <f>IF(Tabela2[[#This Row],[Tempo Final (s)]]&gt;0,_xlfn.RANK.EQ(R163,$R$158:$R$164,1),"A definir")</f>
        <v>2</v>
      </c>
    </row>
    <row r="164" spans="3:21" ht="15" hidden="1" thickBot="1" x14ac:dyDescent="0.35">
      <c r="C164" s="10" t="s">
        <v>30</v>
      </c>
      <c r="D164" s="10" t="s">
        <v>22</v>
      </c>
      <c r="E164" s="10" t="s">
        <v>23</v>
      </c>
      <c r="F164" s="10" t="s">
        <v>24</v>
      </c>
      <c r="G164" s="10" t="s">
        <v>38</v>
      </c>
      <c r="H164" s="10"/>
      <c r="I164" s="10"/>
      <c r="J164" s="10" t="s">
        <v>82</v>
      </c>
      <c r="K164" s="11"/>
      <c r="L164" s="13" t="s">
        <v>25</v>
      </c>
      <c r="M164" s="10">
        <v>28</v>
      </c>
      <c r="N164" s="10">
        <v>180</v>
      </c>
      <c r="O164" s="10">
        <v>28</v>
      </c>
      <c r="P164" s="12">
        <v>169</v>
      </c>
      <c r="Q164" s="12">
        <f>IF(AND(Tabela2[[#This Row],[Reps]]&lt;Tabela2[[#This Row],[Reps Cap]],Tabela2[[#This Row],[Reps]]&gt;0),(Tabela2[[#This Row],[Reps Cap]]-Tabela2[[#This Row],[Reps]])*1,0)</f>
        <v>0</v>
      </c>
      <c r="R164" s="12">
        <f>SUM(Tabela2[[#This Row],[Tempo CP (s)]],Tabela2[[#This Row],[Tempo P. (s)]])</f>
        <v>169</v>
      </c>
      <c r="S164" s="12"/>
      <c r="T164" s="13">
        <f>IFERROR(VLOOKUP(Tabela2[[#This Row],[Colocação]],Tabela1[#All],2,0),0)</f>
        <v>85</v>
      </c>
      <c r="U164" s="13">
        <f>IF(Tabela2[[#This Row],[Tempo Final (s)]]&gt;0,_xlfn.RANK.EQ(R164,$R$158:$R$164,1),"A definir")</f>
        <v>6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130</v>
      </c>
      <c r="N165">
        <v>100</v>
      </c>
      <c r="O165">
        <v>125</v>
      </c>
      <c r="P165" s="7"/>
      <c r="Q165" s="7">
        <f>IF(AND(Tabela2[[#This Row],[Reps]]&lt;Tabela2[[#This Row],[Reps Cap]],Tabela2[[#This Row],[Reps]]&gt;0),(Tabela2[[#This Row],[Reps Cap]]-Tabela2[[#This Row],[Reps]])*1,0)</f>
        <v>5</v>
      </c>
      <c r="R165" s="7">
        <f>SUM(Tabela2[[#This Row],[Tempo CP (s)]],Tabela2[[#This Row],[Tempo P. (s)]])</f>
        <v>5</v>
      </c>
      <c r="S165" s="7"/>
      <c r="T165" s="1">
        <f>IFERROR(VLOOKUP(Tabela2[[#This Row],[Colocação]],Tabela1[#All],2,0),0)</f>
        <v>97</v>
      </c>
      <c r="U165" s="1">
        <f>IF(Tabela2[[#This Row],[Tempo Final (s)]]&gt;0,_xlfn.RANK.EQ(R165,$R$165:$R$175,1),"A definir")</f>
        <v>2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130</v>
      </c>
      <c r="N166">
        <v>100</v>
      </c>
      <c r="O166">
        <v>71</v>
      </c>
      <c r="P166" s="7"/>
      <c r="Q166" s="7">
        <f>IF(AND(Tabela2[[#This Row],[Reps]]&lt;Tabela2[[#This Row],[Reps Cap]],Tabela2[[#This Row],[Reps]]&gt;0),(Tabela2[[#This Row],[Reps Cap]]-Tabela2[[#This Row],[Reps]])*1,0)</f>
        <v>59</v>
      </c>
      <c r="R166" s="7">
        <f>SUM(Tabela2[[#This Row],[Tempo CP (s)]],Tabela2[[#This Row],[Tempo P. (s)]])</f>
        <v>59</v>
      </c>
      <c r="S166" s="7"/>
      <c r="T166" s="1">
        <f>IFERROR(VLOOKUP(Tabela2[[#This Row],[Colocação]],Tabela1[#All],2,0),0)</f>
        <v>76</v>
      </c>
      <c r="U166" s="1">
        <f>IF(Tabela2[[#This Row],[Tempo Final (s)]]&gt;0,_xlfn.RANK.EQ(R166,$R$165:$R$175,1),"A definir")</f>
        <v>9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130</v>
      </c>
      <c r="N167">
        <v>100</v>
      </c>
      <c r="O167">
        <v>119</v>
      </c>
      <c r="P167" s="7"/>
      <c r="Q167" s="7">
        <f>IF(AND(Tabela2[[#This Row],[Reps]]&lt;Tabela2[[#This Row],[Reps Cap]],Tabela2[[#This Row],[Reps]]&gt;0),(Tabela2[[#This Row],[Reps Cap]]-Tabela2[[#This Row],[Reps]])*1,0)</f>
        <v>11</v>
      </c>
      <c r="R167" s="7">
        <f>SUM(Tabela2[[#This Row],[Tempo CP (s)]],Tabela2[[#This Row],[Tempo P. (s)]])</f>
        <v>11</v>
      </c>
      <c r="S167" s="7"/>
      <c r="T167" s="1">
        <f>IFERROR(VLOOKUP(Tabela2[[#This Row],[Colocação]],Tabela1[#All],2,0),0)</f>
        <v>91</v>
      </c>
      <c r="U167" s="1">
        <f>IF(Tabela2[[#This Row],[Tempo Final (s)]]&gt;0,_xlfn.RANK.EQ(R167,$R$165:$R$175,1),"A definir")</f>
        <v>4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130</v>
      </c>
      <c r="N168">
        <v>100</v>
      </c>
      <c r="O168">
        <v>89</v>
      </c>
      <c r="P168" s="7"/>
      <c r="Q168" s="7">
        <f>IF(AND(Tabela2[[#This Row],[Reps]]&lt;Tabela2[[#This Row],[Reps Cap]],Tabela2[[#This Row],[Reps]]&gt;0),(Tabela2[[#This Row],[Reps Cap]]-Tabela2[[#This Row],[Reps]])*1,0)</f>
        <v>41</v>
      </c>
      <c r="R168" s="7">
        <f>SUM(Tabela2[[#This Row],[Tempo CP (s)]],Tabela2[[#This Row],[Tempo P. (s)]])</f>
        <v>41</v>
      </c>
      <c r="S168" s="7"/>
      <c r="T168" s="1">
        <f>IFERROR(VLOOKUP(Tabela2[[#This Row],[Colocação]],Tabela1[#All],2,0),0)</f>
        <v>85</v>
      </c>
      <c r="U168" s="1">
        <f>IF(Tabela2[[#This Row],[Tempo Final (s)]]&gt;0,_xlfn.RANK.EQ(R168,$R$165:$R$175,1),"A definir")</f>
        <v>6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130</v>
      </c>
      <c r="N169">
        <v>100</v>
      </c>
      <c r="O169">
        <v>54</v>
      </c>
      <c r="P169" s="7"/>
      <c r="Q169" s="7">
        <f>IF(AND(Tabela2[[#This Row],[Reps]]&lt;Tabela2[[#This Row],[Reps Cap]],Tabela2[[#This Row],[Reps]]&gt;0),(Tabela2[[#This Row],[Reps Cap]]-Tabela2[[#This Row],[Reps]])*1,0)</f>
        <v>76</v>
      </c>
      <c r="R169" s="7">
        <f>SUM(Tabela2[[#This Row],[Tempo CP (s)]],Tabela2[[#This Row],[Tempo P. (s)]])</f>
        <v>76</v>
      </c>
      <c r="S169" s="7"/>
      <c r="T169" s="1">
        <f>IFERROR(VLOOKUP(Tabela2[[#This Row],[Colocação]],Tabela1[#All],2,0),0)</f>
        <v>70</v>
      </c>
      <c r="U169" s="1">
        <f>IF(Tabela2[[#This Row],[Tempo Final (s)]]&gt;0,_xlfn.RANK.EQ(R169,$R$165:$R$175,1),"A definir")</f>
        <v>11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130</v>
      </c>
      <c r="N170">
        <v>100</v>
      </c>
      <c r="O170">
        <v>76</v>
      </c>
      <c r="P170" s="7"/>
      <c r="Q170" s="7">
        <f>IF(AND(Tabela2[[#This Row],[Reps]]&lt;Tabela2[[#This Row],[Reps Cap]],Tabela2[[#This Row],[Reps]]&gt;0),(Tabela2[[#This Row],[Reps Cap]]-Tabela2[[#This Row],[Reps]])*1,0)</f>
        <v>54</v>
      </c>
      <c r="R170" s="7">
        <f>SUM(Tabela2[[#This Row],[Tempo CP (s)]],Tabela2[[#This Row],[Tempo P. (s)]])</f>
        <v>54</v>
      </c>
      <c r="S170" s="7"/>
      <c r="T170" s="1">
        <f>IFERROR(VLOOKUP(Tabela2[[#This Row],[Colocação]],Tabela1[#All],2,0),0)</f>
        <v>79</v>
      </c>
      <c r="U170" s="1">
        <f>IF(Tabela2[[#This Row],[Tempo Final (s)]]&gt;0,_xlfn.RANK.EQ(R170,$R$165:$R$175,1),"A definir")</f>
        <v>8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130</v>
      </c>
      <c r="N171">
        <v>100</v>
      </c>
      <c r="O171">
        <v>120</v>
      </c>
      <c r="P171" s="7"/>
      <c r="Q171" s="7">
        <f>IF(AND(Tabela2[[#This Row],[Reps]]&lt;Tabela2[[#This Row],[Reps Cap]],Tabela2[[#This Row],[Reps]]&gt;0),(Tabela2[[#This Row],[Reps Cap]]-Tabela2[[#This Row],[Reps]])*1,0)</f>
        <v>10</v>
      </c>
      <c r="R171" s="7">
        <f>SUM(Tabela2[[#This Row],[Tempo CP (s)]],Tabela2[[#This Row],[Tempo P. (s)]])</f>
        <v>10</v>
      </c>
      <c r="S171" s="7"/>
      <c r="T171" s="1">
        <f>IFERROR(VLOOKUP(Tabela2[[#This Row],[Colocação]],Tabela1[#All],2,0),0)</f>
        <v>94</v>
      </c>
      <c r="U171" s="1">
        <f>IF(Tabela2[[#This Row],[Tempo Final (s)]]&gt;0,_xlfn.RANK.EQ(R171,$R$165:$R$175,1),"A definir")</f>
        <v>3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M172">
        <v>130</v>
      </c>
      <c r="N172">
        <v>100</v>
      </c>
      <c r="O172">
        <v>127</v>
      </c>
      <c r="P172" s="7"/>
      <c r="Q172" s="7">
        <f>IF(AND(Tabela2[[#This Row],[Reps]]&lt;Tabela2[[#This Row],[Reps Cap]],Tabela2[[#This Row],[Reps]]&gt;0),(Tabela2[[#This Row],[Reps Cap]]-Tabela2[[#This Row],[Reps]])*1,0)</f>
        <v>3</v>
      </c>
      <c r="R172" s="7">
        <f>SUM(Tabela2[[#This Row],[Tempo CP (s)]],Tabela2[[#This Row],[Tempo P. (s)]])</f>
        <v>3</v>
      </c>
      <c r="S172" s="7"/>
      <c r="T172" s="1">
        <f>IFERROR(VLOOKUP(Tabela2[[#This Row],[Colocação]],Tabela1[#All],2,0),0)</f>
        <v>100</v>
      </c>
      <c r="U172" s="1">
        <f>IF(Tabela2[[#This Row],[Tempo Final (s)]]&gt;0,_xlfn.RANK.EQ(R172,$R$165:$R$175,1),"A definir")</f>
        <v>1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130</v>
      </c>
      <c r="N173">
        <v>100</v>
      </c>
      <c r="O173">
        <v>62</v>
      </c>
      <c r="P173" s="7"/>
      <c r="Q173" s="7">
        <f>IF(AND(Tabela2[[#This Row],[Reps]]&lt;Tabela2[[#This Row],[Reps Cap]],Tabela2[[#This Row],[Reps]]&gt;0),(Tabela2[[#This Row],[Reps Cap]]-Tabela2[[#This Row],[Reps]])*1,0)</f>
        <v>68</v>
      </c>
      <c r="R173" s="7">
        <f>SUM(Tabela2[[#This Row],[Tempo CP (s)]],Tabela2[[#This Row],[Tempo P. (s)]])</f>
        <v>68</v>
      </c>
      <c r="S173" s="7"/>
      <c r="T173" s="1">
        <f>IFERROR(VLOOKUP(Tabela2[[#This Row],[Colocação]],Tabela1[#All],2,0),0)</f>
        <v>73</v>
      </c>
      <c r="U173" s="1">
        <f>IF(Tabela2[[#This Row],[Tempo Final (s)]]&gt;0,_xlfn.RANK.EQ(R173,$R$165:$R$175,1),"A definir")</f>
        <v>10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130</v>
      </c>
      <c r="N174">
        <v>100</v>
      </c>
      <c r="O174">
        <v>89</v>
      </c>
      <c r="P174" s="7"/>
      <c r="Q174" s="7">
        <f>IF(AND(Tabela2[[#This Row],[Reps]]&lt;Tabela2[[#This Row],[Reps Cap]],Tabela2[[#This Row],[Reps]]&gt;0),(Tabela2[[#This Row],[Reps Cap]]-Tabela2[[#This Row],[Reps]])*1,0)</f>
        <v>41</v>
      </c>
      <c r="R174" s="7">
        <f>SUM(Tabela2[[#This Row],[Tempo CP (s)]],Tabela2[[#This Row],[Tempo P. (s)]])</f>
        <v>41</v>
      </c>
      <c r="S174" s="7"/>
      <c r="T174" s="1">
        <f>IFERROR(VLOOKUP(Tabela2[[#This Row],[Colocação]],Tabela1[#All],2,0),0)</f>
        <v>85</v>
      </c>
      <c r="U174" s="1">
        <f>IF(Tabela2[[#This Row],[Tempo Final (s)]]&gt;0,_xlfn.RANK.EQ(R174,$R$165:$R$175,1),"A definir")</f>
        <v>6</v>
      </c>
    </row>
    <row r="175" spans="3:21" ht="15" hidden="1" thickBot="1" x14ac:dyDescent="0.35">
      <c r="C175" s="10" t="s">
        <v>21</v>
      </c>
      <c r="D175" s="10" t="s">
        <v>22</v>
      </c>
      <c r="E175" s="10" t="s">
        <v>23</v>
      </c>
      <c r="F175" s="10" t="s">
        <v>24</v>
      </c>
      <c r="G175" s="10" t="s">
        <v>39</v>
      </c>
      <c r="H175" s="10"/>
      <c r="I175" s="10"/>
      <c r="J175" s="10" t="s">
        <v>48</v>
      </c>
      <c r="K175" s="11"/>
      <c r="L175" s="13" t="s">
        <v>25</v>
      </c>
      <c r="M175" s="10">
        <v>130</v>
      </c>
      <c r="N175" s="10">
        <v>100</v>
      </c>
      <c r="O175" s="10">
        <v>90</v>
      </c>
      <c r="P175" s="12"/>
      <c r="Q175" s="12">
        <f>IF(AND(Tabela2[[#This Row],[Reps]]&lt;Tabela2[[#This Row],[Reps Cap]],Tabela2[[#This Row],[Reps]]&gt;0),(Tabela2[[#This Row],[Reps Cap]]-Tabela2[[#This Row],[Reps]])*1,0)</f>
        <v>40</v>
      </c>
      <c r="R175" s="12">
        <f>SUM(Tabela2[[#This Row],[Tempo CP (s)]],Tabela2[[#This Row],[Tempo P. (s)]])</f>
        <v>40</v>
      </c>
      <c r="S175" s="12"/>
      <c r="T175" s="13">
        <f>IFERROR(VLOOKUP(Tabela2[[#This Row],[Colocação]],Tabela1[#All],2,0),0)</f>
        <v>88</v>
      </c>
      <c r="U175" s="13">
        <f>IF(Tabela2[[#This Row],[Tempo Final (s)]]&gt;0,_xlfn.RANK.EQ(R175,$R$165:$R$175,1),"A definir")</f>
        <v>5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130</v>
      </c>
      <c r="N176">
        <v>600</v>
      </c>
      <c r="O176">
        <v>115</v>
      </c>
      <c r="P176" s="7"/>
      <c r="Q176" s="7">
        <f>IF(AND(Tabela2[[#This Row],[Reps]]&lt;Tabela2[[#This Row],[Reps Cap]],Tabela2[[#This Row],[Reps]]&gt;0),(Tabela2[[#This Row],[Reps Cap]]-Tabela2[[#This Row],[Reps]])*1,0)</f>
        <v>15</v>
      </c>
      <c r="R176" s="7">
        <f>SUM(Tabela2[[#This Row],[Tempo CP (s)]],Tabela2[[#This Row],[Tempo P. (s)]])</f>
        <v>15</v>
      </c>
      <c r="S176" s="7"/>
      <c r="T176" s="1">
        <f>IFERROR(VLOOKUP(Tabela2[[#This Row],[Colocação]],Tabela1[#All],2,0),0)</f>
        <v>100</v>
      </c>
      <c r="U176" s="1">
        <f>IF(Tabela2[[#This Row],[Tempo Final (s)]]&gt;0,_xlfn.RANK.EQ(R176,$R$176:$R$180,1),"A definir")</f>
        <v>1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130</v>
      </c>
      <c r="N177">
        <v>600</v>
      </c>
      <c r="O177">
        <v>37</v>
      </c>
      <c r="P177" s="7"/>
      <c r="Q177" s="7">
        <f>IF(AND(Tabela2[[#This Row],[Reps]]&lt;Tabela2[[#This Row],[Reps Cap]],Tabela2[[#This Row],[Reps]]&gt;0),(Tabela2[[#This Row],[Reps Cap]]-Tabela2[[#This Row],[Reps]])*1,0)</f>
        <v>93</v>
      </c>
      <c r="R177" s="7">
        <f>SUM(Tabela2[[#This Row],[Tempo CP (s)]],Tabela2[[#This Row],[Tempo P. (s)]])</f>
        <v>93</v>
      </c>
      <c r="S177" s="7"/>
      <c r="T177" s="1">
        <f>IFERROR(VLOOKUP(Tabela2[[#This Row],[Colocação]],Tabela1[#All],2,0),0)</f>
        <v>88</v>
      </c>
      <c r="U177" s="1">
        <f>IF(Tabela2[[#This Row],[Tempo Final (s)]]&gt;0,_xlfn.RANK.EQ(R177,$R$176:$R$180,1),"A definir")</f>
        <v>5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130</v>
      </c>
      <c r="N178">
        <v>600</v>
      </c>
      <c r="O178">
        <v>90</v>
      </c>
      <c r="P178" s="7"/>
      <c r="Q178" s="7">
        <f>IF(AND(Tabela2[[#This Row],[Reps]]&lt;Tabela2[[#This Row],[Reps Cap]],Tabela2[[#This Row],[Reps]]&gt;0),(Tabela2[[#This Row],[Reps Cap]]-Tabela2[[#This Row],[Reps]])*1,0)</f>
        <v>40</v>
      </c>
      <c r="R178" s="7">
        <f>SUM(Tabela2[[#This Row],[Tempo CP (s)]],Tabela2[[#This Row],[Tempo P. (s)]])</f>
        <v>40</v>
      </c>
      <c r="S178" s="7"/>
      <c r="T178" s="1">
        <f>IFERROR(VLOOKUP(Tabela2[[#This Row],[Colocação]],Tabela1[#All],2,0),0)</f>
        <v>97</v>
      </c>
      <c r="U178" s="1">
        <f>IF(Tabela2[[#This Row],[Tempo Final (s)]]&gt;0,_xlfn.RANK.EQ(R178,$R$176:$R$180,1),"A definir")</f>
        <v>2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130</v>
      </c>
      <c r="N179">
        <v>600</v>
      </c>
      <c r="O179">
        <v>46</v>
      </c>
      <c r="P179" s="7"/>
      <c r="Q179" s="7">
        <f>IF(AND(Tabela2[[#This Row],[Reps]]&lt;Tabela2[[#This Row],[Reps Cap]],Tabela2[[#This Row],[Reps]]&gt;0),(Tabela2[[#This Row],[Reps Cap]]-Tabela2[[#This Row],[Reps]])*1,0)</f>
        <v>84</v>
      </c>
      <c r="R179" s="7">
        <f>SUM(Tabela2[[#This Row],[Tempo CP (s)]],Tabela2[[#This Row],[Tempo P. (s)]])</f>
        <v>84</v>
      </c>
      <c r="S179" s="7"/>
      <c r="T179" s="1">
        <f>IFERROR(VLOOKUP(Tabela2[[#This Row],[Colocação]],Tabela1[#All],2,0),0)</f>
        <v>91</v>
      </c>
      <c r="U179" s="1">
        <f>IF(Tabela2[[#This Row],[Tempo Final (s)]]&gt;0,_xlfn.RANK.EQ(R179,$R$176:$R$180,1),"A definir")</f>
        <v>4</v>
      </c>
    </row>
    <row r="180" spans="3:21" ht="15" hidden="1" thickBot="1" x14ac:dyDescent="0.35">
      <c r="C180" s="10" t="s">
        <v>26</v>
      </c>
      <c r="D180" t="s">
        <v>22</v>
      </c>
      <c r="E180" t="s">
        <v>23</v>
      </c>
      <c r="F180" t="s">
        <v>24</v>
      </c>
      <c r="G180" s="10" t="s">
        <v>39</v>
      </c>
      <c r="J180" s="10" t="s">
        <v>56</v>
      </c>
      <c r="K180" s="11"/>
      <c r="L180" s="13" t="s">
        <v>25</v>
      </c>
      <c r="M180" s="10">
        <v>130</v>
      </c>
      <c r="N180" s="10">
        <v>600</v>
      </c>
      <c r="O180" s="10">
        <v>64</v>
      </c>
      <c r="P180" s="12"/>
      <c r="Q180" s="12">
        <f>IF(AND(Tabela2[[#This Row],[Reps]]&lt;Tabela2[[#This Row],[Reps Cap]],Tabela2[[#This Row],[Reps]]&gt;0),(Tabela2[[#This Row],[Reps Cap]]-Tabela2[[#This Row],[Reps]])*1,0)</f>
        <v>66</v>
      </c>
      <c r="R180" s="12">
        <f>SUM(Tabela2[[#This Row],[Tempo CP (s)]],Tabela2[[#This Row],[Tempo P. (s)]])</f>
        <v>66</v>
      </c>
      <c r="S180" s="12"/>
      <c r="T180" s="13">
        <f>IFERROR(VLOOKUP(Tabela2[[#This Row],[Colocação]],Tabela1[#All],2,0),0)</f>
        <v>94</v>
      </c>
      <c r="U180" s="13">
        <f>IF(Tabela2[[#This Row],[Tempo Final (s)]]&gt;0,_xlfn.RANK.EQ(R180,$R$176:$R$180,1),"A definir")</f>
        <v>3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O181">
        <v>35</v>
      </c>
      <c r="P181" s="7"/>
      <c r="Q181" s="7">
        <f>IF(AND(Tabela2[[#This Row],[Reps]]&lt;Tabela2[[#This Row],[Reps Cap]],Tabela2[[#This Row],[Reps]]&gt;0),(Tabela2[[#This Row],[Reps Cap]]-Tabela2[[#This Row],[Reps]])*1,0)</f>
        <v>145</v>
      </c>
      <c r="R181" s="7">
        <f>SUM(Tabela2[[#This Row],[Tempo CP (s)]],Tabela2[[#This Row],[Tempo P. (s)]])</f>
        <v>145</v>
      </c>
      <c r="S181" s="7"/>
      <c r="T181" s="1">
        <f>IFERROR(VLOOKUP(Tabela2[[#This Row],[Colocação]],Tabela1[#All],2,0),0)</f>
        <v>91</v>
      </c>
      <c r="U181" s="1">
        <f>IF(Tabela2[[#This Row],[Tempo Final (s)]]&gt;0,_xlfn.RANK.EQ(R181,$R$181:$R$188,1),"A definir")</f>
        <v>4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O182">
        <v>7</v>
      </c>
      <c r="P182" s="7"/>
      <c r="Q182" s="7">
        <f>IF(AND(Tabela2[[#This Row],[Reps]]&lt;Tabela2[[#This Row],[Reps Cap]],Tabela2[[#This Row],[Reps]]&gt;0),(Tabela2[[#This Row],[Reps Cap]]-Tabela2[[#This Row],[Reps]])*1,0)</f>
        <v>173</v>
      </c>
      <c r="R182" s="7">
        <f>SUM(Tabela2[[#This Row],[Tempo CP (s)]],Tabela2[[#This Row],[Tempo P. (s)]])</f>
        <v>173</v>
      </c>
      <c r="S182" s="7"/>
      <c r="T182" s="1">
        <f>IFERROR(VLOOKUP(Tabela2[[#This Row],[Colocação]],Tabela1[#All],2,0),0)</f>
        <v>79</v>
      </c>
      <c r="U182" s="1">
        <f>IF(Tabela2[[#This Row],[Tempo Final (s)]]&gt;0,_xlfn.RANK.EQ(R182,$R$181:$R$188,1),"A definir")</f>
        <v>8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O183">
        <v>54</v>
      </c>
      <c r="P183" s="7"/>
      <c r="Q183" s="7">
        <f>IF(AND(Tabela2[[#This Row],[Reps]]&lt;Tabela2[[#This Row],[Reps Cap]],Tabela2[[#This Row],[Reps]]&gt;0),(Tabela2[[#This Row],[Reps Cap]]-Tabela2[[#This Row],[Reps]])*1,0)</f>
        <v>126</v>
      </c>
      <c r="R183" s="7">
        <f>SUM(Tabela2[[#This Row],[Tempo CP (s)]],Tabela2[[#This Row],[Tempo P. (s)]])</f>
        <v>126</v>
      </c>
      <c r="S183" s="7"/>
      <c r="T183" s="1">
        <f>IFERROR(VLOOKUP(Tabela2[[#This Row],[Colocação]],Tabela1[#All],2,0),0)</f>
        <v>94</v>
      </c>
      <c r="U183" s="1">
        <f>IF(Tabela2[[#This Row],[Tempo Final (s)]]&gt;0,_xlfn.RANK.EQ(R183,$R$181:$R$188,1),"A definir")</f>
        <v>3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O184">
        <v>31</v>
      </c>
      <c r="P184" s="7"/>
      <c r="Q184" s="7">
        <f>IF(AND(Tabela2[[#This Row],[Reps]]&lt;Tabela2[[#This Row],[Reps Cap]],Tabela2[[#This Row],[Reps]]&gt;0),(Tabela2[[#This Row],[Reps Cap]]-Tabela2[[#This Row],[Reps]])*1,0)</f>
        <v>149</v>
      </c>
      <c r="R184" s="7">
        <f>SUM(Tabela2[[#This Row],[Tempo CP (s)]],Tabela2[[#This Row],[Tempo P. (s)]])</f>
        <v>149</v>
      </c>
      <c r="S184" s="7"/>
      <c r="T184" s="1">
        <f>IFERROR(VLOOKUP(Tabela2[[#This Row],[Colocação]],Tabela1[#All],2,0),0)</f>
        <v>85</v>
      </c>
      <c r="U184" s="1">
        <f>IF(Tabela2[[#This Row],[Tempo Final (s)]]&gt;0,_xlfn.RANK.EQ(R184,$R$181:$R$188,1),"A definir")</f>
        <v>6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O185">
        <v>63</v>
      </c>
      <c r="P185" s="7"/>
      <c r="Q185" s="7">
        <f>IF(AND(Tabela2[[#This Row],[Reps]]&lt;Tabela2[[#This Row],[Reps Cap]],Tabela2[[#This Row],[Reps]]&gt;0),(Tabela2[[#This Row],[Reps Cap]]-Tabela2[[#This Row],[Reps]])*1,0)</f>
        <v>117</v>
      </c>
      <c r="R185" s="7">
        <f>SUM(Tabela2[[#This Row],[Tempo CP (s)]],Tabela2[[#This Row],[Tempo P. (s)]])</f>
        <v>117</v>
      </c>
      <c r="S185" s="7"/>
      <c r="T185" s="1">
        <f>IFERROR(VLOOKUP(Tabela2[[#This Row],[Colocação]],Tabela1[#All],2,0),0)</f>
        <v>97</v>
      </c>
      <c r="U185" s="1">
        <f>IF(Tabela2[[#This Row],[Tempo Final (s)]]&gt;0,_xlfn.RANK.EQ(R185,$R$181:$R$188,1),"A definir")</f>
        <v>2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O186">
        <v>34</v>
      </c>
      <c r="P186" s="7"/>
      <c r="Q186" s="7">
        <f>IF(AND(Tabela2[[#This Row],[Reps]]&lt;Tabela2[[#This Row],[Reps Cap]],Tabela2[[#This Row],[Reps]]&gt;0),(Tabela2[[#This Row],[Reps Cap]]-Tabela2[[#This Row],[Reps]])*1,0)</f>
        <v>146</v>
      </c>
      <c r="R186" s="7">
        <f>SUM(Tabela2[[#This Row],[Tempo CP (s)]],Tabela2[[#This Row],[Tempo P. (s)]])</f>
        <v>146</v>
      </c>
      <c r="S186" s="7"/>
      <c r="T186" s="1">
        <f>IFERROR(VLOOKUP(Tabela2[[#This Row],[Colocação]],Tabela1[#All],2,0),0)</f>
        <v>88</v>
      </c>
      <c r="U186" s="1">
        <f>IF(Tabela2[[#This Row],[Tempo Final (s)]]&gt;0,_xlfn.RANK.EQ(R186,$R$181:$R$188,1),"A definir")</f>
        <v>5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O187">
        <v>87</v>
      </c>
      <c r="P187" s="7"/>
      <c r="Q187" s="7">
        <f>IF(AND(Tabela2[[#This Row],[Reps]]&lt;Tabela2[[#This Row],[Reps Cap]],Tabela2[[#This Row],[Reps]]&gt;0),(Tabela2[[#This Row],[Reps Cap]]-Tabela2[[#This Row],[Reps]])*1,0)</f>
        <v>93</v>
      </c>
      <c r="R187" s="7">
        <f>SUM(Tabela2[[#This Row],[Tempo CP (s)]],Tabela2[[#This Row],[Tempo P. (s)]])</f>
        <v>93</v>
      </c>
      <c r="S187" s="7"/>
      <c r="T187" s="1">
        <f>IFERROR(VLOOKUP(Tabela2[[#This Row],[Colocação]],Tabela1[#All],2,0),0)</f>
        <v>100</v>
      </c>
      <c r="U187" s="1">
        <f>IF(Tabela2[[#This Row],[Tempo Final (s)]]&gt;0,_xlfn.RANK.EQ(R187,$R$181:$R$188,1),"A definir")</f>
        <v>1</v>
      </c>
    </row>
    <row r="188" spans="3:21" ht="15" hidden="1" thickBot="1" x14ac:dyDescent="0.35">
      <c r="C188" s="10" t="s">
        <v>27</v>
      </c>
      <c r="D188" s="10" t="s">
        <v>22</v>
      </c>
      <c r="E188" s="10" t="s">
        <v>23</v>
      </c>
      <c r="F188" s="10" t="s">
        <v>24</v>
      </c>
      <c r="G188" s="10" t="s">
        <v>39</v>
      </c>
      <c r="H188" s="10"/>
      <c r="I188" s="10"/>
      <c r="J188" s="10" t="s">
        <v>62</v>
      </c>
      <c r="K188" s="11"/>
      <c r="L188" s="13" t="s">
        <v>25</v>
      </c>
      <c r="M188" s="10">
        <v>180</v>
      </c>
      <c r="N188" s="10">
        <v>600</v>
      </c>
      <c r="O188" s="10">
        <v>27</v>
      </c>
      <c r="P188" s="12"/>
      <c r="Q188" s="12">
        <f>IF(AND(Tabela2[[#This Row],[Reps]]&lt;Tabela2[[#This Row],[Reps Cap]],Tabela2[[#This Row],[Reps]]&gt;0),(Tabela2[[#This Row],[Reps Cap]]-Tabela2[[#This Row],[Reps]])*1,0)</f>
        <v>153</v>
      </c>
      <c r="R188" s="12">
        <f>SUM(Tabela2[[#This Row],[Tempo CP (s)]],Tabela2[[#This Row],[Tempo P. (s)]])</f>
        <v>153</v>
      </c>
      <c r="S188" s="12"/>
      <c r="T188" s="13">
        <f>IFERROR(VLOOKUP(Tabela2[[#This Row],[Colocação]],Tabela1[#All],2,0),0)</f>
        <v>82</v>
      </c>
      <c r="U188" s="13">
        <f>IF(Tabela2[[#This Row],[Tempo Final (s)]]&gt;0,_xlfn.RANK.EQ(R188,$R$181:$R$188,1),"A definir")</f>
        <v>7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O189">
        <v>36</v>
      </c>
      <c r="P189" s="7"/>
      <c r="Q189" s="7">
        <f>IF(AND(Tabela2[[#This Row],[Reps]]&lt;Tabela2[[#This Row],[Reps Cap]],Tabela2[[#This Row],[Reps]]&gt;0),(Tabela2[[#This Row],[Reps Cap]]-Tabela2[[#This Row],[Reps]])*1,0)</f>
        <v>144</v>
      </c>
      <c r="R189" s="7">
        <f>SUM(Tabela2[[#This Row],[Tempo CP (s)]],Tabela2[[#This Row],[Tempo P. (s)]])</f>
        <v>144</v>
      </c>
      <c r="S189" s="7"/>
      <c r="T189" s="1">
        <f>IFERROR(VLOOKUP(Tabela2[[#This Row],[Colocação]],Tabela1[#All],2,0),0)</f>
        <v>97</v>
      </c>
      <c r="U189" s="1">
        <f>IF(Tabela2[[#This Row],[Tempo Final (s)]]&gt;0,_xlfn.RANK.EQ(R189,$R$189:$R$194,1),"A definir")</f>
        <v>2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O190">
        <v>25</v>
      </c>
      <c r="P190" s="7"/>
      <c r="Q190" s="7">
        <f>IF(AND(Tabela2[[#This Row],[Reps]]&lt;Tabela2[[#This Row],[Reps Cap]],Tabela2[[#This Row],[Reps]]&gt;0),(Tabela2[[#This Row],[Reps Cap]]-Tabela2[[#This Row],[Reps]])*1,0)</f>
        <v>155</v>
      </c>
      <c r="R190" s="7">
        <f>SUM(Tabela2[[#This Row],[Tempo CP (s)]],Tabela2[[#This Row],[Tempo P. (s)]])</f>
        <v>155</v>
      </c>
      <c r="S190" s="7"/>
      <c r="T190" s="1">
        <f>IFERROR(VLOOKUP(Tabela2[[#This Row],[Colocação]],Tabela1[#All],2,0),0)</f>
        <v>91</v>
      </c>
      <c r="U190" s="1">
        <f>IF(Tabela2[[#This Row],[Tempo Final (s)]]&gt;0,_xlfn.RANK.EQ(R190,$R$189:$R$194,1),"A definir")</f>
        <v>4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O191">
        <v>20</v>
      </c>
      <c r="P191" s="7"/>
      <c r="Q191" s="7">
        <f>IF(AND(Tabela2[[#This Row],[Reps]]&lt;Tabela2[[#This Row],[Reps Cap]],Tabela2[[#This Row],[Reps]]&gt;0),(Tabela2[[#This Row],[Reps Cap]]-Tabela2[[#This Row],[Reps]])*1,0)</f>
        <v>160</v>
      </c>
      <c r="R191" s="7">
        <f>SUM(Tabela2[[#This Row],[Tempo CP (s)]],Tabela2[[#This Row],[Tempo P. (s)]])</f>
        <v>160</v>
      </c>
      <c r="S191" s="7"/>
      <c r="T191" s="1">
        <f>IFERROR(VLOOKUP(Tabela2[[#This Row],[Colocação]],Tabela1[#All],2,0),0)</f>
        <v>85</v>
      </c>
      <c r="U191" s="1">
        <f>IF(Tabela2[[#This Row],[Tempo Final (s)]]&gt;0,_xlfn.RANK.EQ(R191,$R$189:$R$194,1),"A definir")</f>
        <v>6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O192">
        <v>23</v>
      </c>
      <c r="P192" s="7"/>
      <c r="Q192" s="7">
        <f>IF(AND(Tabela2[[#This Row],[Reps]]&lt;Tabela2[[#This Row],[Reps Cap]],Tabela2[[#This Row],[Reps]]&gt;0),(Tabela2[[#This Row],[Reps Cap]]-Tabela2[[#This Row],[Reps]])*1,0)</f>
        <v>157</v>
      </c>
      <c r="R192" s="7">
        <f>SUM(Tabela2[[#This Row],[Tempo CP (s)]],Tabela2[[#This Row],[Tempo P. (s)]])</f>
        <v>157</v>
      </c>
      <c r="S192" s="7"/>
      <c r="T192" s="1">
        <f>IFERROR(VLOOKUP(Tabela2[[#This Row],[Colocação]],Tabela1[#All],2,0),0)</f>
        <v>88</v>
      </c>
      <c r="U192" s="1">
        <f>IF(Tabela2[[#This Row],[Tempo Final (s)]]&gt;0,_xlfn.RANK.EQ(R192,$R$189:$R$194,1),"A definir")</f>
        <v>5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O193">
        <v>34</v>
      </c>
      <c r="P193" s="7"/>
      <c r="Q193" s="7">
        <f>IF(AND(Tabela2[[#This Row],[Reps]]&lt;Tabela2[[#This Row],[Reps Cap]],Tabela2[[#This Row],[Reps]]&gt;0),(Tabela2[[#This Row],[Reps Cap]]-Tabela2[[#This Row],[Reps]])*1,0)</f>
        <v>146</v>
      </c>
      <c r="R193" s="7">
        <f>SUM(Tabela2[[#This Row],[Tempo CP (s)]],Tabela2[[#This Row],[Tempo P. (s)]])</f>
        <v>146</v>
      </c>
      <c r="S193" s="7"/>
      <c r="T193" s="1">
        <f>IFERROR(VLOOKUP(Tabela2[[#This Row],[Colocação]],Tabela1[#All],2,0),0)</f>
        <v>94</v>
      </c>
      <c r="U193" s="1">
        <f>IF(Tabela2[[#This Row],[Tempo Final (s)]]&gt;0,_xlfn.RANK.EQ(R193,$R$189:$R$194,1),"A definir")</f>
        <v>3</v>
      </c>
    </row>
    <row r="194" spans="3:21" ht="15" hidden="1" thickBot="1" x14ac:dyDescent="0.35">
      <c r="C194" s="10" t="s">
        <v>28</v>
      </c>
      <c r="D194" s="10" t="s">
        <v>22</v>
      </c>
      <c r="E194" s="10" t="s">
        <v>23</v>
      </c>
      <c r="F194" s="10" t="s">
        <v>24</v>
      </c>
      <c r="G194" s="10" t="s">
        <v>39</v>
      </c>
      <c r="H194" s="10"/>
      <c r="I194" s="10"/>
      <c r="J194" s="10" t="s">
        <v>67</v>
      </c>
      <c r="K194" s="11"/>
      <c r="L194" s="13" t="s">
        <v>25</v>
      </c>
      <c r="M194" s="10">
        <v>180</v>
      </c>
      <c r="N194" s="10">
        <v>600</v>
      </c>
      <c r="O194" s="10">
        <v>40</v>
      </c>
      <c r="P194" s="12"/>
      <c r="Q194" s="12">
        <f>IF(AND(Tabela2[[#This Row],[Reps]]&lt;Tabela2[[#This Row],[Reps Cap]],Tabela2[[#This Row],[Reps]]&gt;0),(Tabela2[[#This Row],[Reps Cap]]-Tabela2[[#This Row],[Reps]])*1,0)</f>
        <v>140</v>
      </c>
      <c r="R194" s="12">
        <f>SUM(Tabela2[[#This Row],[Tempo CP (s)]],Tabela2[[#This Row],[Tempo P. (s)]])</f>
        <v>140</v>
      </c>
      <c r="S194" s="12"/>
      <c r="T194" s="13">
        <f>IFERROR(VLOOKUP(Tabela2[[#This Row],[Colocação]],Tabela1[#All],2,0),0)</f>
        <v>100</v>
      </c>
      <c r="U194" s="13">
        <f>IF(Tabela2[[#This Row],[Tempo Final (s)]]&gt;0,_xlfn.RANK.EQ(R194,$R$189:$R$194,1),"A definir")</f>
        <v>1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O195">
        <v>32</v>
      </c>
      <c r="P195" s="7"/>
      <c r="Q195" s="7">
        <f>IF(AND(Tabela2[[#This Row],[Reps]]&lt;Tabela2[[#This Row],[Reps Cap]],Tabela2[[#This Row],[Reps]]&gt;0),(Tabela2[[#This Row],[Reps Cap]]-Tabela2[[#This Row],[Reps]])*1,0)</f>
        <v>148</v>
      </c>
      <c r="R195" s="7">
        <f>SUM(Tabela2[[#This Row],[Tempo CP (s)]],Tabela2[[#This Row],[Tempo P. (s)]])</f>
        <v>148</v>
      </c>
      <c r="S195" s="7"/>
      <c r="T195" s="1">
        <f>IFERROR(VLOOKUP(Tabela2[[#This Row],[Colocação]],Tabela1[#All],2,0),0)</f>
        <v>94</v>
      </c>
      <c r="U195" s="1">
        <f>IF(Tabela2[[#This Row],[Tempo Final (s)]]&gt;0,_xlfn.RANK.EQ(R195,$R$195:$R$197,1),"A definir")</f>
        <v>3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O196">
        <v>39</v>
      </c>
      <c r="P196" s="7"/>
      <c r="Q196" s="7">
        <f>IF(AND(Tabela2[[#This Row],[Reps]]&lt;Tabela2[[#This Row],[Reps Cap]],Tabela2[[#This Row],[Reps]]&gt;0),(Tabela2[[#This Row],[Reps Cap]]-Tabela2[[#This Row],[Reps]])*1,0)</f>
        <v>61</v>
      </c>
      <c r="R196" s="7">
        <f>SUM(Tabela2[[#This Row],[Tempo CP (s)]],Tabela2[[#This Row],[Tempo P. (s)]])</f>
        <v>61</v>
      </c>
      <c r="S196" s="7"/>
      <c r="T196" s="1">
        <f>IFERROR(VLOOKUP(Tabela2[[#This Row],[Colocação]],Tabela1[#All],2,0),0)</f>
        <v>100</v>
      </c>
      <c r="U196" s="1">
        <f>IF(Tabela2[[#This Row],[Tempo Final (s)]]&gt;0,_xlfn.RANK.EQ(R196,$R$195:$R$197,1),"A definir")</f>
        <v>1</v>
      </c>
    </row>
    <row r="197" spans="3:21" ht="15" hidden="1" thickBot="1" x14ac:dyDescent="0.35">
      <c r="C197" s="10" t="s">
        <v>37</v>
      </c>
      <c r="D197" s="10"/>
      <c r="E197" s="10"/>
      <c r="F197" s="10"/>
      <c r="G197" s="10" t="s">
        <v>39</v>
      </c>
      <c r="H197" s="10"/>
      <c r="I197" s="10"/>
      <c r="J197" s="10" t="s">
        <v>71</v>
      </c>
      <c r="K197" s="11"/>
      <c r="L197" s="13" t="s">
        <v>25</v>
      </c>
      <c r="M197" s="10">
        <v>100</v>
      </c>
      <c r="N197" s="10">
        <v>600</v>
      </c>
      <c r="O197" s="10">
        <v>36</v>
      </c>
      <c r="P197" s="12"/>
      <c r="Q197" s="12">
        <f>IF(AND(Tabela2[[#This Row],[Reps]]&lt;Tabela2[[#This Row],[Reps Cap]],Tabela2[[#This Row],[Reps]]&gt;0),(Tabela2[[#This Row],[Reps Cap]]-Tabela2[[#This Row],[Reps]])*1,0)</f>
        <v>64</v>
      </c>
      <c r="R197" s="12">
        <f>SUM(Tabela2[[#This Row],[Tempo CP (s)]],Tabela2[[#This Row],[Tempo P. (s)]])</f>
        <v>64</v>
      </c>
      <c r="S197" s="12"/>
      <c r="T197" s="13">
        <f>IFERROR(VLOOKUP(Tabela2[[#This Row],[Colocação]],Tabela1[#All],2,0),0)</f>
        <v>97</v>
      </c>
      <c r="U197" s="13">
        <f>IF(Tabela2[[#This Row],[Tempo Final (s)]]&gt;0,_xlfn.RANK.EQ(R197,$R$195:$R$197,1),"A definir")</f>
        <v>2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O198">
        <v>31</v>
      </c>
      <c r="P198" s="7"/>
      <c r="Q198" s="7">
        <f>IF(AND(Tabela2[[#This Row],[Reps]]&lt;Tabela2[[#This Row],[Reps Cap]],Tabela2[[#This Row],[Reps]]&gt;0),(Tabela2[[#This Row],[Reps Cap]]-Tabela2[[#This Row],[Reps]])*1,0)</f>
        <v>69</v>
      </c>
      <c r="R198" s="7">
        <f>SUM(Tabela2[[#This Row],[Tempo CP (s)]],Tabela2[[#This Row],[Tempo P. (s)]])</f>
        <v>69</v>
      </c>
      <c r="S198" s="7"/>
      <c r="T198" s="1">
        <f>IFERROR(VLOOKUP(Tabela2[[#This Row],[Colocação]],Tabela1[#All],2,0),0)</f>
        <v>91</v>
      </c>
      <c r="U198" s="1">
        <f>IF(Tabela2[[#This Row],[Tempo Final (s)]]&gt;0,_xlfn.RANK.EQ(R198,$R$198:$R$203,1),"A definir")</f>
        <v>4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O199">
        <v>26</v>
      </c>
      <c r="P199" s="7"/>
      <c r="Q199" s="7">
        <f>IF(AND(Tabela2[[#This Row],[Reps]]&lt;Tabela2[[#This Row],[Reps Cap]],Tabela2[[#This Row],[Reps]]&gt;0),(Tabela2[[#This Row],[Reps Cap]]-Tabela2[[#This Row],[Reps]])*1,0)</f>
        <v>74</v>
      </c>
      <c r="R199" s="7">
        <f>SUM(Tabela2[[#This Row],[Tempo CP (s)]],Tabela2[[#This Row],[Tempo P. (s)]])</f>
        <v>74</v>
      </c>
      <c r="S199" s="7"/>
      <c r="T199" s="1">
        <f>IFERROR(VLOOKUP(Tabela2[[#This Row],[Colocação]],Tabela1[#All],2,0),0)</f>
        <v>88</v>
      </c>
      <c r="U199" s="1">
        <f>IF(Tabela2[[#This Row],[Tempo Final (s)]]&gt;0,_xlfn.RANK.EQ(R199,$R$198:$R$203,1),"A definir")</f>
        <v>5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O200">
        <v>25</v>
      </c>
      <c r="P200" s="7"/>
      <c r="Q200" s="7">
        <f>IF(AND(Tabela2[[#This Row],[Reps]]&lt;Tabela2[[#This Row],[Reps Cap]],Tabela2[[#This Row],[Reps]]&gt;0),(Tabela2[[#This Row],[Reps Cap]]-Tabela2[[#This Row],[Reps]])*1,0)</f>
        <v>75</v>
      </c>
      <c r="R200" s="7">
        <f>SUM(Tabela2[[#This Row],[Tempo CP (s)]],Tabela2[[#This Row],[Tempo P. (s)]])</f>
        <v>75</v>
      </c>
      <c r="S200" s="7"/>
      <c r="T200" s="1">
        <f>IFERROR(VLOOKUP(Tabela2[[#This Row],[Colocação]],Tabela1[#All],2,0),0)</f>
        <v>85</v>
      </c>
      <c r="U200" s="1">
        <f>IF(Tabela2[[#This Row],[Tempo Final (s)]]&gt;0,_xlfn.RANK.EQ(R200,$R$198:$R$203,1),"A definir")</f>
        <v>6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O201">
        <v>38</v>
      </c>
      <c r="P201" s="7"/>
      <c r="Q201" s="7">
        <f>IF(AND(Tabela2[[#This Row],[Reps]]&lt;Tabela2[[#This Row],[Reps Cap]],Tabela2[[#This Row],[Reps]]&gt;0),(Tabela2[[#This Row],[Reps Cap]]-Tabela2[[#This Row],[Reps]])*1,0)</f>
        <v>62</v>
      </c>
      <c r="R201" s="7">
        <f>SUM(Tabela2[[#This Row],[Tempo CP (s)]],Tabela2[[#This Row],[Tempo P. (s)]])</f>
        <v>62</v>
      </c>
      <c r="S201" s="7"/>
      <c r="T201" s="1">
        <f>IFERROR(VLOOKUP(Tabela2[[#This Row],[Colocação]],Tabela1[#All],2,0),0)</f>
        <v>97</v>
      </c>
      <c r="U201" s="1">
        <f>IF(Tabela2[[#This Row],[Tempo Final (s)]]&gt;0,_xlfn.RANK.EQ(R201,$R$198:$R$203,1),"A definir")</f>
        <v>2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O202">
        <v>57</v>
      </c>
      <c r="P202" s="7"/>
      <c r="Q202" s="7">
        <f>IF(AND(Tabela2[[#This Row],[Reps]]&lt;Tabela2[[#This Row],[Reps Cap]],Tabela2[[#This Row],[Reps]]&gt;0),(Tabela2[[#This Row],[Reps Cap]]-Tabela2[[#This Row],[Reps]])*1,0)</f>
        <v>43</v>
      </c>
      <c r="R202" s="7">
        <f>SUM(Tabela2[[#This Row],[Tempo CP (s)]],Tabela2[[#This Row],[Tempo P. (s)]])</f>
        <v>43</v>
      </c>
      <c r="S202" s="7"/>
      <c r="T202" s="1">
        <f>IFERROR(VLOOKUP(Tabela2[[#This Row],[Colocação]],Tabela1[#All],2,0),0)</f>
        <v>100</v>
      </c>
      <c r="U202" s="1">
        <f>IF(Tabela2[[#This Row],[Tempo Final (s)]]&gt;0,_xlfn.RANK.EQ(R202,$R$198:$R$203,1),"A definir")</f>
        <v>1</v>
      </c>
    </row>
    <row r="203" spans="3:21" ht="15" hidden="1" thickBot="1" x14ac:dyDescent="0.35">
      <c r="C203" s="10" t="s">
        <v>36</v>
      </c>
      <c r="D203" s="10" t="s">
        <v>22</v>
      </c>
      <c r="E203" s="10" t="s">
        <v>23</v>
      </c>
      <c r="F203" s="10" t="s">
        <v>24</v>
      </c>
      <c r="G203" s="10" t="s">
        <v>39</v>
      </c>
      <c r="H203" s="10"/>
      <c r="I203" s="10"/>
      <c r="J203" s="10" t="s">
        <v>75</v>
      </c>
      <c r="K203" s="11"/>
      <c r="L203" s="13" t="s">
        <v>25</v>
      </c>
      <c r="M203" s="10">
        <v>100</v>
      </c>
      <c r="N203" s="10">
        <v>600</v>
      </c>
      <c r="O203" s="10">
        <v>32</v>
      </c>
      <c r="P203" s="12"/>
      <c r="Q203" s="12">
        <f>IF(AND(Tabela2[[#This Row],[Reps]]&lt;Tabela2[[#This Row],[Reps Cap]],Tabela2[[#This Row],[Reps]]&gt;0),(Tabela2[[#This Row],[Reps Cap]]-Tabela2[[#This Row],[Reps]])*1,0)</f>
        <v>68</v>
      </c>
      <c r="R203" s="12">
        <f>SUM(Tabela2[[#This Row],[Tempo CP (s)]],Tabela2[[#This Row],[Tempo P. (s)]])</f>
        <v>68</v>
      </c>
      <c r="S203" s="12"/>
      <c r="T203" s="13">
        <f>IFERROR(VLOOKUP(Tabela2[[#This Row],[Colocação]],Tabela1[#All],2,0),0)</f>
        <v>94</v>
      </c>
      <c r="U203" s="13">
        <f>IF(Tabela2[[#This Row],[Tempo Final (s)]]&gt;0,_xlfn.RANK.EQ(R203,$R$198:$R$203,1),"A definir")</f>
        <v>3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130</v>
      </c>
      <c r="N204">
        <v>600</v>
      </c>
      <c r="O204">
        <v>121</v>
      </c>
      <c r="P204" s="7"/>
      <c r="Q204" s="7">
        <f>IF(AND(Tabela2[[#This Row],[Reps]]&lt;Tabela2[[#This Row],[Reps Cap]],Tabela2[[#This Row],[Reps]]&gt;0),(Tabela2[[#This Row],[Reps Cap]]-Tabela2[[#This Row],[Reps]])*1,0)</f>
        <v>9</v>
      </c>
      <c r="R204" s="7">
        <f>SUM(Tabela2[[#This Row],[Tempo CP (s)]],Tabela2[[#This Row],[Tempo P. (s)]])</f>
        <v>9</v>
      </c>
      <c r="S204" s="7"/>
      <c r="T204" s="1">
        <f>IFERROR(VLOOKUP(Tabela2[[#This Row],[Colocação]],Tabela1[#All],2,0),0)</f>
        <v>100</v>
      </c>
      <c r="U204" s="1">
        <f>IF(Tabela2[[#This Row],[Tempo Final (s)]]&gt;0,_xlfn.RANK.EQ(R204,$R$204:$R$211,1),"A definir")</f>
        <v>1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130</v>
      </c>
      <c r="N205">
        <v>600</v>
      </c>
      <c r="O205">
        <v>83</v>
      </c>
      <c r="P205" s="7"/>
      <c r="Q205" s="7">
        <f>IF(AND(Tabela2[[#This Row],[Reps]]&lt;Tabela2[[#This Row],[Reps Cap]],Tabela2[[#This Row],[Reps]]&gt;0),(Tabela2[[#This Row],[Reps Cap]]-Tabela2[[#This Row],[Reps]])*1,0)</f>
        <v>47</v>
      </c>
      <c r="R205" s="7">
        <f>SUM(Tabela2[[#This Row],[Tempo CP (s)]],Tabela2[[#This Row],[Tempo P. (s)]])</f>
        <v>47</v>
      </c>
      <c r="S205" s="7"/>
      <c r="T205" s="1">
        <f>IFERROR(VLOOKUP(Tabela2[[#This Row],[Colocação]],Tabela1[#All],2,0),0)</f>
        <v>97</v>
      </c>
      <c r="U205" s="1">
        <f>IF(Tabela2[[#This Row],[Tempo Final (s)]]&gt;0,_xlfn.RANK.EQ(R205,$R$204:$R$211,1),"A definir")</f>
        <v>2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130</v>
      </c>
      <c r="N206">
        <v>600</v>
      </c>
      <c r="O206">
        <v>82</v>
      </c>
      <c r="P206" s="7"/>
      <c r="Q206" s="7">
        <f>IF(AND(Tabela2[[#This Row],[Reps]]&lt;Tabela2[[#This Row],[Reps Cap]],Tabela2[[#This Row],[Reps]]&gt;0),(Tabela2[[#This Row],[Reps Cap]]-Tabela2[[#This Row],[Reps]])*1,0)</f>
        <v>48</v>
      </c>
      <c r="R206" s="7">
        <f>SUM(Tabela2[[#This Row],[Tempo CP (s)]],Tabela2[[#This Row],[Tempo P. (s)]])</f>
        <v>48</v>
      </c>
      <c r="S206" s="7"/>
      <c r="T206" s="1">
        <f>IFERROR(VLOOKUP(Tabela2[[#This Row],[Colocação]],Tabela1[#All],2,0),0)</f>
        <v>94</v>
      </c>
      <c r="U206" s="1">
        <f>IF(Tabela2[[#This Row],[Tempo Final (s)]]&gt;0,_xlfn.RANK.EQ(R206,$R$204:$R$211,1),"A definir")</f>
        <v>3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130</v>
      </c>
      <c r="N207">
        <v>600</v>
      </c>
      <c r="O207">
        <v>63</v>
      </c>
      <c r="P207" s="7"/>
      <c r="Q207" s="7">
        <f>IF(AND(Tabela2[[#This Row],[Reps]]&lt;Tabela2[[#This Row],[Reps Cap]],Tabela2[[#This Row],[Reps]]&gt;0),(Tabela2[[#This Row],[Reps Cap]]-Tabela2[[#This Row],[Reps]])*1,0)</f>
        <v>67</v>
      </c>
      <c r="R207" s="7">
        <f>SUM(Tabela2[[#This Row],[Tempo CP (s)]],Tabela2[[#This Row],[Tempo P. (s)]])</f>
        <v>67</v>
      </c>
      <c r="S207" s="7"/>
      <c r="T207" s="1">
        <f>IFERROR(VLOOKUP(Tabela2[[#This Row],[Colocação]],Tabela1[#All],2,0),0)</f>
        <v>88</v>
      </c>
      <c r="U207" s="1">
        <f>IF(Tabela2[[#This Row],[Tempo Final (s)]]&gt;0,_xlfn.RANK.EQ(R207,$R$204:$R$211,1),"A definir")</f>
        <v>5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130</v>
      </c>
      <c r="N208">
        <v>600</v>
      </c>
      <c r="O208">
        <v>79</v>
      </c>
      <c r="P208" s="7"/>
      <c r="Q208" s="7">
        <f>IF(AND(Tabela2[[#This Row],[Reps]]&lt;Tabela2[[#This Row],[Reps Cap]],Tabela2[[#This Row],[Reps]]&gt;0),(Tabela2[[#This Row],[Reps Cap]]-Tabela2[[#This Row],[Reps]])*1,0)</f>
        <v>51</v>
      </c>
      <c r="R208" s="7">
        <f>SUM(Tabela2[[#This Row],[Tempo CP (s)]],Tabela2[[#This Row],[Tempo P. (s)]])</f>
        <v>51</v>
      </c>
      <c r="S208" s="7"/>
      <c r="T208" s="1">
        <f>IFERROR(VLOOKUP(Tabela2[[#This Row],[Colocação]],Tabela1[#All],2,0),0)</f>
        <v>91</v>
      </c>
      <c r="U208" s="1">
        <f>IF(Tabela2[[#This Row],[Tempo Final (s)]]&gt;0,_xlfn.RANK.EQ(R208,$R$204:$R$211,1),"A definir")</f>
        <v>4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130</v>
      </c>
      <c r="N209">
        <v>600</v>
      </c>
      <c r="O209">
        <v>23</v>
      </c>
      <c r="P209" s="7"/>
      <c r="Q209" s="7">
        <f>IF(AND(Tabela2[[#This Row],[Reps]]&lt;Tabela2[[#This Row],[Reps Cap]],Tabela2[[#This Row],[Reps]]&gt;0),(Tabela2[[#This Row],[Reps Cap]]-Tabela2[[#This Row],[Reps]])*1,0)</f>
        <v>107</v>
      </c>
      <c r="R209" s="7">
        <f>SUM(Tabela2[[#This Row],[Tempo CP (s)]],Tabela2[[#This Row],[Tempo P. (s)]])</f>
        <v>107</v>
      </c>
      <c r="S209" s="7"/>
      <c r="T209" s="1">
        <f>IFERROR(VLOOKUP(Tabela2[[#This Row],[Colocação]],Tabela1[#All],2,0),0)</f>
        <v>79</v>
      </c>
      <c r="U209" s="1">
        <f>IF(Tabela2[[#This Row],[Tempo Final (s)]]&gt;0,_xlfn.RANK.EQ(R209,$R$204:$R$211,1),"A definir")</f>
        <v>8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130</v>
      </c>
      <c r="N210">
        <v>600</v>
      </c>
      <c r="O210">
        <v>35</v>
      </c>
      <c r="P210" s="7"/>
      <c r="Q210" s="7">
        <f>IF(AND(Tabela2[[#This Row],[Reps]]&lt;Tabela2[[#This Row],[Reps Cap]],Tabela2[[#This Row],[Reps]]&gt;0),(Tabela2[[#This Row],[Reps Cap]]-Tabela2[[#This Row],[Reps]])*1,0)</f>
        <v>95</v>
      </c>
      <c r="R210" s="7">
        <f>SUM(Tabela2[[#This Row],[Tempo CP (s)]],Tabela2[[#This Row],[Tempo P. (s)]])</f>
        <v>95</v>
      </c>
      <c r="S210" s="7"/>
      <c r="T210" s="1">
        <f>IFERROR(VLOOKUP(Tabela2[[#This Row],[Colocação]],Tabela1[#All],2,0),0)</f>
        <v>85</v>
      </c>
      <c r="U210" s="1">
        <f>IF(Tabela2[[#This Row],[Tempo Final (s)]]&gt;0,_xlfn.RANK.EQ(R210,$R$204:$R$211,1),"A definir")</f>
        <v>6</v>
      </c>
    </row>
    <row r="211" spans="3:21" ht="15" hidden="1" thickBot="1" x14ac:dyDescent="0.35">
      <c r="C211" s="10" t="s">
        <v>29</v>
      </c>
      <c r="D211" s="10" t="s">
        <v>22</v>
      </c>
      <c r="E211" s="10" t="s">
        <v>23</v>
      </c>
      <c r="F211" s="10" t="s">
        <v>24</v>
      </c>
      <c r="G211" s="10" t="s">
        <v>39</v>
      </c>
      <c r="H211" s="10"/>
      <c r="I211" s="10"/>
      <c r="J211" s="10" t="s">
        <v>90</v>
      </c>
      <c r="K211" s="11"/>
      <c r="L211" s="13" t="s">
        <v>25</v>
      </c>
      <c r="M211" s="10">
        <v>130</v>
      </c>
      <c r="N211" s="10">
        <v>600</v>
      </c>
      <c r="O211" s="10">
        <v>30</v>
      </c>
      <c r="P211" s="12"/>
      <c r="Q211" s="12">
        <f>IF(AND(Tabela2[[#This Row],[Reps]]&lt;Tabela2[[#This Row],[Reps Cap]],Tabela2[[#This Row],[Reps]]&gt;0),(Tabela2[[#This Row],[Reps Cap]]-Tabela2[[#This Row],[Reps]])*1,0)</f>
        <v>100</v>
      </c>
      <c r="R211" s="12">
        <f>SUM(Tabela2[[#This Row],[Tempo CP (s)]],Tabela2[[#This Row],[Tempo P. (s)]])</f>
        <v>100</v>
      </c>
      <c r="S211" s="12"/>
      <c r="T211" s="13">
        <f>IFERROR(VLOOKUP(Tabela2[[#This Row],[Colocação]],Tabela1[#All],2,0),0)</f>
        <v>82</v>
      </c>
      <c r="U211" s="13">
        <f>IF(Tabela2[[#This Row],[Tempo Final (s)]]&gt;0,_xlfn.RANK.EQ(R211,$R$204:$R$211,1),"A definir")</f>
        <v>7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130</v>
      </c>
      <c r="N212">
        <v>600</v>
      </c>
      <c r="O212">
        <v>11</v>
      </c>
      <c r="P212" s="7"/>
      <c r="Q212" s="7">
        <f>IF(AND(Tabela2[[#This Row],[Reps]]&lt;Tabela2[[#This Row],[Reps Cap]],Tabela2[[#This Row],[Reps]]&gt;0),(Tabela2[[#This Row],[Reps Cap]]-Tabela2[[#This Row],[Reps]])*1,0)</f>
        <v>119</v>
      </c>
      <c r="R212" s="7">
        <f>SUM(Tabela2[[#This Row],[Tempo CP (s)]],Tabela2[[#This Row],[Tempo P. (s)]])</f>
        <v>119</v>
      </c>
      <c r="S212" s="7"/>
      <c r="T212" s="1">
        <f>IFERROR(VLOOKUP(Tabela2[[#This Row],[Colocação]],Tabela1[#All],2,0),0)</f>
        <v>88</v>
      </c>
      <c r="U212" s="1">
        <f>IF(Tabela2[[#This Row],[Tempo Final (s)]]&gt;0,_xlfn.RANK.EQ(R212,$R$212:$R$218,1),"A definir")</f>
        <v>5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130</v>
      </c>
      <c r="N213">
        <v>600</v>
      </c>
      <c r="O213">
        <v>5</v>
      </c>
      <c r="P213" s="7"/>
      <c r="Q213" s="7">
        <f>IF(AND(Tabela2[[#This Row],[Reps]]&lt;Tabela2[[#This Row],[Reps Cap]],Tabela2[[#This Row],[Reps]]&gt;0),(Tabela2[[#This Row],[Reps Cap]]-Tabela2[[#This Row],[Reps]])*1,0)</f>
        <v>125</v>
      </c>
      <c r="R213" s="7">
        <f>SUM(Tabela2[[#This Row],[Tempo CP (s)]],Tabela2[[#This Row],[Tempo P. (s)]])</f>
        <v>125</v>
      </c>
      <c r="S213" s="7"/>
      <c r="T213" s="1">
        <f>IFERROR(VLOOKUP(Tabela2[[#This Row],[Colocação]],Tabela1[#All],2,0),0)</f>
        <v>85</v>
      </c>
      <c r="U213" s="1">
        <f>IF(Tabela2[[#This Row],[Tempo Final (s)]]&gt;0,_xlfn.RANK.EQ(R213,$R$212:$R$218,1),"A definir")</f>
        <v>6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130</v>
      </c>
      <c r="N214">
        <v>600</v>
      </c>
      <c r="O214">
        <v>15</v>
      </c>
      <c r="P214" s="7"/>
      <c r="Q214" s="7">
        <f>IF(AND(Tabela2[[#This Row],[Reps]]&lt;Tabela2[[#This Row],[Reps Cap]],Tabela2[[#This Row],[Reps]]&gt;0),(Tabela2[[#This Row],[Reps Cap]]-Tabela2[[#This Row],[Reps]])*1,0)</f>
        <v>115</v>
      </c>
      <c r="R214" s="7">
        <f>SUM(Tabela2[[#This Row],[Tempo CP (s)]],Tabela2[[#This Row],[Tempo P. (s)]])</f>
        <v>115</v>
      </c>
      <c r="S214" s="7"/>
      <c r="T214" s="1">
        <f>IFERROR(VLOOKUP(Tabela2[[#This Row],[Colocação]],Tabela1[#All],2,0),0)</f>
        <v>94</v>
      </c>
      <c r="U214" s="1">
        <f>IF(Tabela2[[#This Row],[Tempo Final (s)]]&gt;0,_xlfn.RANK.EQ(R214,$R$212:$R$218,1),"A definir")</f>
        <v>3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130</v>
      </c>
      <c r="N215">
        <v>600</v>
      </c>
      <c r="O215">
        <v>17</v>
      </c>
      <c r="P215" s="7"/>
      <c r="Q215" s="7">
        <f>IF(AND(Tabela2[[#This Row],[Reps]]&lt;Tabela2[[#This Row],[Reps Cap]],Tabela2[[#This Row],[Reps]]&gt;0),(Tabela2[[#This Row],[Reps Cap]]-Tabela2[[#This Row],[Reps]])*1,0)</f>
        <v>113</v>
      </c>
      <c r="R215" s="7">
        <f>SUM(Tabela2[[#This Row],[Tempo CP (s)]],Tabela2[[#This Row],[Tempo P. (s)]])</f>
        <v>113</v>
      </c>
      <c r="S215" s="7"/>
      <c r="T215" s="1">
        <f>IFERROR(VLOOKUP(Tabela2[[#This Row],[Colocação]],Tabela1[#All],2,0),0)</f>
        <v>97</v>
      </c>
      <c r="U215" s="1">
        <f>IF(Tabela2[[#This Row],[Tempo Final (s)]]&gt;0,_xlfn.RANK.EQ(R215,$R$212:$R$218,1),"A definir")</f>
        <v>2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130</v>
      </c>
      <c r="N216">
        <v>600</v>
      </c>
      <c r="O216">
        <v>27</v>
      </c>
      <c r="P216" s="7"/>
      <c r="Q216" s="7">
        <f>IF(AND(Tabela2[[#This Row],[Reps]]&lt;Tabela2[[#This Row],[Reps Cap]],Tabela2[[#This Row],[Reps]]&gt;0),(Tabela2[[#This Row],[Reps Cap]]-Tabela2[[#This Row],[Reps]])*1,0)</f>
        <v>103</v>
      </c>
      <c r="R216" s="7">
        <f>SUM(Tabela2[[#This Row],[Tempo CP (s)]],Tabela2[[#This Row],[Tempo P. (s)]])</f>
        <v>103</v>
      </c>
      <c r="S216" s="7"/>
      <c r="T216" s="1">
        <f>IFERROR(VLOOKUP(Tabela2[[#This Row],[Colocação]],Tabela1[#All],2,0),0)</f>
        <v>100</v>
      </c>
      <c r="U216" s="1">
        <f>IF(Tabela2[[#This Row],[Tempo Final (s)]]&gt;0,_xlfn.RANK.EQ(R216,$R$212:$R$218,1),"A definir")</f>
        <v>1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130</v>
      </c>
      <c r="N217">
        <v>600</v>
      </c>
      <c r="O217">
        <v>3</v>
      </c>
      <c r="P217" s="7"/>
      <c r="Q217" s="7">
        <f>IF(AND(Tabela2[[#This Row],[Reps]]&lt;Tabela2[[#This Row],[Reps Cap]],Tabela2[[#This Row],[Reps]]&gt;0),(Tabela2[[#This Row],[Reps Cap]]-Tabela2[[#This Row],[Reps]])*1,0)</f>
        <v>127</v>
      </c>
      <c r="R217" s="7">
        <f>SUM(Tabela2[[#This Row],[Tempo CP (s)]],Tabela2[[#This Row],[Tempo P. (s)]])</f>
        <v>127</v>
      </c>
      <c r="S217" s="7"/>
      <c r="T217" s="1">
        <f>IFERROR(VLOOKUP(Tabela2[[#This Row],[Colocação]],Tabela1[#All],2,0),0)</f>
        <v>82</v>
      </c>
      <c r="U217" s="1">
        <f>IF(Tabela2[[#This Row],[Tempo Final (s)]]&gt;0,_xlfn.RANK.EQ(R217,$R$212:$R$218,1),"A definir")</f>
        <v>7</v>
      </c>
    </row>
    <row r="218" spans="3:21" ht="15" hidden="1" thickBot="1" x14ac:dyDescent="0.35">
      <c r="C218" s="10" t="s">
        <v>30</v>
      </c>
      <c r="D218" s="10" t="s">
        <v>22</v>
      </c>
      <c r="E218" s="10" t="s">
        <v>23</v>
      </c>
      <c r="F218" s="10" t="s">
        <v>24</v>
      </c>
      <c r="G218" s="10" t="s">
        <v>39</v>
      </c>
      <c r="H218" s="10"/>
      <c r="I218" s="10"/>
      <c r="J218" s="10" t="s">
        <v>82</v>
      </c>
      <c r="K218" s="11"/>
      <c r="L218" s="13" t="s">
        <v>25</v>
      </c>
      <c r="M218" s="10">
        <v>130</v>
      </c>
      <c r="N218" s="10">
        <v>600</v>
      </c>
      <c r="O218" s="27">
        <f>12+3</f>
        <v>15</v>
      </c>
      <c r="P218" s="12"/>
      <c r="Q218" s="12">
        <f>IF(AND(Tabela2[[#This Row],[Reps]]&lt;Tabela2[[#This Row],[Reps Cap]],Tabela2[[#This Row],[Reps]]&gt;0),(Tabela2[[#This Row],[Reps Cap]]-Tabela2[[#This Row],[Reps]])*1,0)</f>
        <v>115</v>
      </c>
      <c r="R218" s="12">
        <f>SUM(Tabela2[[#This Row],[Tempo CP (s)]],Tabela2[[#This Row],[Tempo P. (s)]])</f>
        <v>115</v>
      </c>
      <c r="S218" s="12"/>
      <c r="T218" s="13">
        <f>IFERROR(VLOOKUP(Tabela2[[#This Row],[Colocação]],Tabela1[#All],2,0),0)</f>
        <v>94</v>
      </c>
      <c r="U218" s="13">
        <f>IF(Tabela2[[#This Row],[Tempo Final (s)]]&gt;0,_xlfn.RANK.EQ(R218,$R$212:$R$218,1),"A definir")</f>
        <v>3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150</v>
      </c>
      <c r="N219">
        <v>420</v>
      </c>
      <c r="O219">
        <v>150</v>
      </c>
      <c r="P219" s="7">
        <v>301</v>
      </c>
      <c r="Q219" s="7">
        <f>IF(AND(Tabela2[[#This Row],[Reps]]&lt;Tabela2[[#This Row],[Reps Cap]],Tabela2[[#This Row],[Reps]]&gt;0),(Tabela2[[#This Row],[Reps Cap]]-Tabela2[[#This Row],[Reps]])*1,0)</f>
        <v>0</v>
      </c>
      <c r="R219" s="7">
        <f>SUM(Tabela2[[#This Row],[Tempo CP (s)]],Tabela2[[#This Row],[Tempo P. (s)]])</f>
        <v>301</v>
      </c>
      <c r="S219" s="7"/>
      <c r="T219" s="1">
        <f>IFERROR(VLOOKUP(Tabela2[[#This Row],[Colocação]],Tabela1[#All],2,0),0)</f>
        <v>88</v>
      </c>
      <c r="U219" s="1">
        <f>IF(Tabela2[[#This Row],[Tempo Final (s)]]&gt;0,_xlfn.RANK.EQ(R219,$R$219:$R$229,1),"A definir")</f>
        <v>5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150</v>
      </c>
      <c r="N220">
        <v>420</v>
      </c>
      <c r="O220">
        <v>150</v>
      </c>
      <c r="P220" s="7">
        <v>332</v>
      </c>
      <c r="Q220" s="7">
        <f>IF(AND(Tabela2[[#This Row],[Reps]]&lt;Tabela2[[#This Row],[Reps Cap]],Tabela2[[#This Row],[Reps]]&gt;0),(Tabela2[[#This Row],[Reps Cap]]-Tabela2[[#This Row],[Reps]])*1,0)</f>
        <v>0</v>
      </c>
      <c r="R220" s="7">
        <f>SUM(Tabela2[[#This Row],[Tempo CP (s)]],Tabela2[[#This Row],[Tempo P. (s)]])</f>
        <v>332</v>
      </c>
      <c r="S220" s="7"/>
      <c r="T220" s="1">
        <f>IFERROR(VLOOKUP(Tabela2[[#This Row],[Colocação]],Tabela1[#All],2,0),0)</f>
        <v>79</v>
      </c>
      <c r="U220" s="1">
        <f>IF(Tabela2[[#This Row],[Tempo Final (s)]]&gt;0,_xlfn.RANK.EQ(R220,$R$219:$R$229,1),"A definir")</f>
        <v>8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150</v>
      </c>
      <c r="N221">
        <v>420</v>
      </c>
      <c r="O221">
        <v>150</v>
      </c>
      <c r="P221" s="7">
        <v>294</v>
      </c>
      <c r="Q221" s="7">
        <f>IF(AND(Tabela2[[#This Row],[Reps]]&lt;Tabela2[[#This Row],[Reps Cap]],Tabela2[[#This Row],[Reps]]&gt;0),(Tabela2[[#This Row],[Reps Cap]]-Tabela2[[#This Row],[Reps]])*1,0)</f>
        <v>0</v>
      </c>
      <c r="R221" s="7">
        <f>SUM(Tabela2[[#This Row],[Tempo CP (s)]],Tabela2[[#This Row],[Tempo P. (s)]])</f>
        <v>294</v>
      </c>
      <c r="S221" s="7"/>
      <c r="T221" s="1">
        <f>IFERROR(VLOOKUP(Tabela2[[#This Row],[Colocação]],Tabela1[#All],2,0),0)</f>
        <v>91</v>
      </c>
      <c r="U221" s="1">
        <f>IF(Tabela2[[#This Row],[Tempo Final (s)]]&gt;0,_xlfn.RANK.EQ(R221,$R$219:$R$229,1),"A definir")</f>
        <v>4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150</v>
      </c>
      <c r="N222">
        <v>420</v>
      </c>
      <c r="O222">
        <v>150</v>
      </c>
      <c r="P222" s="7">
        <v>317</v>
      </c>
      <c r="Q222" s="7">
        <f>IF(AND(Tabela2[[#This Row],[Reps]]&lt;Tabela2[[#This Row],[Reps Cap]],Tabela2[[#This Row],[Reps]]&gt;0),(Tabela2[[#This Row],[Reps Cap]]-Tabela2[[#This Row],[Reps]])*1,0)</f>
        <v>0</v>
      </c>
      <c r="R222" s="7">
        <f>SUM(Tabela2[[#This Row],[Tempo CP (s)]],Tabela2[[#This Row],[Tempo P. (s)]])</f>
        <v>317</v>
      </c>
      <c r="S222" s="7"/>
      <c r="T222" s="1">
        <f>IFERROR(VLOOKUP(Tabela2[[#This Row],[Colocação]],Tabela1[#All],2,0),0)</f>
        <v>82</v>
      </c>
      <c r="U222" s="1">
        <f>IF(Tabela2[[#This Row],[Tempo Final (s)]]&gt;0,_xlfn.RANK.EQ(R222,$R$219:$R$229,1),"A definir")</f>
        <v>7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150</v>
      </c>
      <c r="N223">
        <v>420</v>
      </c>
      <c r="O223">
        <v>150</v>
      </c>
      <c r="P223" s="7">
        <v>399</v>
      </c>
      <c r="Q223" s="7">
        <f>IF(AND(Tabela2[[#This Row],[Reps]]&lt;Tabela2[[#This Row],[Reps Cap]],Tabela2[[#This Row],[Reps]]&gt;0),(Tabela2[[#This Row],[Reps Cap]]-Tabela2[[#This Row],[Reps]])*1,0)</f>
        <v>0</v>
      </c>
      <c r="R223" s="7">
        <f>SUM(Tabela2[[#This Row],[Tempo CP (s)]],Tabela2[[#This Row],[Tempo P. (s)]])</f>
        <v>399</v>
      </c>
      <c r="S223" s="7"/>
      <c r="T223" s="1">
        <f>IFERROR(VLOOKUP(Tabela2[[#This Row],[Colocação]],Tabela1[#All],2,0),0)</f>
        <v>73</v>
      </c>
      <c r="U223" s="1">
        <f>IF(Tabela2[[#This Row],[Tempo Final (s)]]&gt;0,_xlfn.RANK.EQ(R223,$R$219:$R$229,1),"A definir")</f>
        <v>10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150</v>
      </c>
      <c r="N224">
        <v>420</v>
      </c>
      <c r="O224">
        <v>150</v>
      </c>
      <c r="P224" s="7">
        <v>282</v>
      </c>
      <c r="Q224" s="7">
        <f>IF(AND(Tabela2[[#This Row],[Reps]]&lt;Tabela2[[#This Row],[Reps Cap]],Tabela2[[#This Row],[Reps]]&gt;0),(Tabela2[[#This Row],[Reps Cap]]-Tabela2[[#This Row],[Reps]])*1,0)</f>
        <v>0</v>
      </c>
      <c r="R224" s="7">
        <f>SUM(Tabela2[[#This Row],[Tempo CP (s)]],Tabela2[[#This Row],[Tempo P. (s)]])</f>
        <v>282</v>
      </c>
      <c r="S224" s="7"/>
      <c r="T224" s="1">
        <f>IFERROR(VLOOKUP(Tabela2[[#This Row],[Colocação]],Tabela1[#All],2,0),0)</f>
        <v>97</v>
      </c>
      <c r="U224" s="1">
        <f>IF(Tabela2[[#This Row],[Tempo Final (s)]]&gt;0,_xlfn.RANK.EQ(R224,$R$219:$R$229,1),"A definir")</f>
        <v>2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M225">
        <v>150</v>
      </c>
      <c r="N225">
        <v>420</v>
      </c>
      <c r="O225">
        <v>150</v>
      </c>
      <c r="P225" s="7">
        <v>288</v>
      </c>
      <c r="Q225" s="7">
        <f>IF(AND(Tabela2[[#This Row],[Reps]]&lt;Tabela2[[#This Row],[Reps Cap]],Tabela2[[#This Row],[Reps]]&gt;0),(Tabela2[[#This Row],[Reps Cap]]-Tabela2[[#This Row],[Reps]])*1,0)</f>
        <v>0</v>
      </c>
      <c r="R225" s="7">
        <f>SUM(Tabela2[[#This Row],[Tempo CP (s)]],Tabela2[[#This Row],[Tempo P. (s)]])</f>
        <v>288</v>
      </c>
      <c r="S225" s="7"/>
      <c r="T225" s="1">
        <f>IFERROR(VLOOKUP(Tabela2[[#This Row],[Colocação]],Tabela1[#All],2,0),0)</f>
        <v>94</v>
      </c>
      <c r="U225" s="1">
        <f>IF(Tabela2[[#This Row],[Tempo Final (s)]]&gt;0,_xlfn.RANK.EQ(R225,$R$219:$R$229,1),"A definir")</f>
        <v>3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150</v>
      </c>
      <c r="N226">
        <v>420</v>
      </c>
      <c r="O226">
        <v>150</v>
      </c>
      <c r="P226" s="7">
        <v>270</v>
      </c>
      <c r="Q226" s="7">
        <f>IF(AND(Tabela2[[#This Row],[Reps]]&lt;Tabela2[[#This Row],[Reps Cap]],Tabela2[[#This Row],[Reps]]&gt;0),(Tabela2[[#This Row],[Reps Cap]]-Tabela2[[#This Row],[Reps]])*1,0)</f>
        <v>0</v>
      </c>
      <c r="R226" s="7">
        <f>SUM(Tabela2[[#This Row],[Tempo CP (s)]],Tabela2[[#This Row],[Tempo P. (s)]])</f>
        <v>270</v>
      </c>
      <c r="S226" s="7"/>
      <c r="T226" s="1">
        <f>IFERROR(VLOOKUP(Tabela2[[#This Row],[Colocação]],Tabela1[#All],2,0),0)</f>
        <v>100</v>
      </c>
      <c r="U226" s="1">
        <f>IF(Tabela2[[#This Row],[Tempo Final (s)]]&gt;0,_xlfn.RANK.EQ(R226,$R$219:$R$229,1),"A definir")</f>
        <v>1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150</v>
      </c>
      <c r="N227">
        <v>420</v>
      </c>
      <c r="O227">
        <v>144</v>
      </c>
      <c r="P227" s="7">
        <v>420</v>
      </c>
      <c r="Q227" s="7">
        <f>IF(AND(Tabela2[[#This Row],[Reps]]&lt;Tabela2[[#This Row],[Reps Cap]],Tabela2[[#This Row],[Reps]]&gt;0),(Tabela2[[#This Row],[Reps Cap]]-Tabela2[[#This Row],[Reps]])*1,0)</f>
        <v>6</v>
      </c>
      <c r="R227" s="7">
        <f>SUM(Tabela2[[#This Row],[Tempo CP (s)]],Tabela2[[#This Row],[Tempo P. (s)]])</f>
        <v>426</v>
      </c>
      <c r="S227" s="7"/>
      <c r="T227" s="1">
        <f>IFERROR(VLOOKUP(Tabela2[[#This Row],[Colocação]],Tabela1[#All],2,0),0)</f>
        <v>70</v>
      </c>
      <c r="U227" s="1">
        <f>IF(Tabela2[[#This Row],[Tempo Final (s)]]&gt;0,_xlfn.RANK.EQ(R227,$R$219:$R$229,1),"A definir")</f>
        <v>11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150</v>
      </c>
      <c r="N228">
        <v>420</v>
      </c>
      <c r="O228">
        <v>150</v>
      </c>
      <c r="P228" s="7">
        <v>379</v>
      </c>
      <c r="Q228" s="7">
        <f>IF(AND(Tabela2[[#This Row],[Reps]]&lt;Tabela2[[#This Row],[Reps Cap]],Tabela2[[#This Row],[Reps]]&gt;0),(Tabela2[[#This Row],[Reps Cap]]-Tabela2[[#This Row],[Reps]])*1,0)</f>
        <v>0</v>
      </c>
      <c r="R228" s="7">
        <f>SUM(Tabela2[[#This Row],[Tempo CP (s)]],Tabela2[[#This Row],[Tempo P. (s)]])</f>
        <v>379</v>
      </c>
      <c r="S228" s="7"/>
      <c r="T228" s="1">
        <f>IFERROR(VLOOKUP(Tabela2[[#This Row],[Colocação]],Tabela1[#All],2,0),0)</f>
        <v>76</v>
      </c>
      <c r="U228" s="1">
        <f>IF(Tabela2[[#This Row],[Tempo Final (s)]]&gt;0,_xlfn.RANK.EQ(R228,$R$219:$R$229,1),"A definir")</f>
        <v>9</v>
      </c>
    </row>
    <row r="229" spans="3:21" ht="15" hidden="1" thickBot="1" x14ac:dyDescent="0.35">
      <c r="C229" s="10" t="s">
        <v>21</v>
      </c>
      <c r="D229" s="10" t="s">
        <v>22</v>
      </c>
      <c r="E229" s="10" t="s">
        <v>23</v>
      </c>
      <c r="F229" s="10" t="s">
        <v>24</v>
      </c>
      <c r="G229" s="10" t="s">
        <v>40</v>
      </c>
      <c r="H229" s="10"/>
      <c r="I229" s="10"/>
      <c r="J229" s="10" t="s">
        <v>48</v>
      </c>
      <c r="K229" s="11"/>
      <c r="L229" s="13" t="s">
        <v>25</v>
      </c>
      <c r="M229" s="10">
        <v>150</v>
      </c>
      <c r="N229" s="10">
        <v>420</v>
      </c>
      <c r="O229" s="10">
        <v>150</v>
      </c>
      <c r="P229" s="12">
        <v>313</v>
      </c>
      <c r="Q229" s="12">
        <f>IF(AND(Tabela2[[#This Row],[Reps]]&lt;Tabela2[[#This Row],[Reps Cap]],Tabela2[[#This Row],[Reps]]&gt;0),(Tabela2[[#This Row],[Reps Cap]]-Tabela2[[#This Row],[Reps]])*1,0)</f>
        <v>0</v>
      </c>
      <c r="R229" s="12">
        <f>SUM(Tabela2[[#This Row],[Tempo CP (s)]],Tabela2[[#This Row],[Tempo P. (s)]])</f>
        <v>313</v>
      </c>
      <c r="S229" s="12"/>
      <c r="T229" s="13">
        <f>IFERROR(VLOOKUP(Tabela2[[#This Row],[Colocação]],Tabela1[#All],2,0),0)</f>
        <v>85</v>
      </c>
      <c r="U229" s="13">
        <f>IF(Tabela2[[#This Row],[Tempo Final (s)]]&gt;0,_xlfn.RANK.EQ(R229,$R$219:$R$229,1),"A definir")</f>
        <v>6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420</v>
      </c>
      <c r="O230">
        <v>180</v>
      </c>
      <c r="P230" s="7">
        <v>294</v>
      </c>
      <c r="Q230" s="7">
        <f>IF(AND(Tabela2[[#This Row],[Reps]]&lt;Tabela2[[#This Row],[Reps Cap]],Tabela2[[#This Row],[Reps]]&gt;0),(Tabela2[[#This Row],[Reps Cap]]-Tabela2[[#This Row],[Reps]])*1,0)</f>
        <v>0</v>
      </c>
      <c r="R230" s="7">
        <f>SUM(Tabela2[[#This Row],[Tempo CP (s)]],Tabela2[[#This Row],[Tempo P. (s)]])</f>
        <v>294</v>
      </c>
      <c r="S230" s="7"/>
      <c r="T230" s="1">
        <f>IFERROR(VLOOKUP(Tabela2[[#This Row],[Colocação]],Tabela1[#All],2,0),0)</f>
        <v>100</v>
      </c>
      <c r="U230" s="1">
        <f>IF(Tabela2[[#This Row],[Tempo Final (s)]]&gt;0,_xlfn.RANK.EQ(R230,$R$230:$R$234,1),"A definir")</f>
        <v>1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420</v>
      </c>
      <c r="O231">
        <v>105</v>
      </c>
      <c r="P231" s="7">
        <v>420</v>
      </c>
      <c r="Q231" s="7">
        <f>IF(AND(Tabela2[[#This Row],[Reps]]&lt;Tabela2[[#This Row],[Reps Cap]],Tabela2[[#This Row],[Reps]]&gt;0),(Tabela2[[#This Row],[Reps Cap]]-Tabela2[[#This Row],[Reps]])*1,0)</f>
        <v>75</v>
      </c>
      <c r="R231" s="7">
        <f>SUM(Tabela2[[#This Row],[Tempo CP (s)]],Tabela2[[#This Row],[Tempo P. (s)]])</f>
        <v>495</v>
      </c>
      <c r="S231" s="7"/>
      <c r="T231" s="1">
        <f>IFERROR(VLOOKUP(Tabela2[[#This Row],[Colocação]],Tabela1[#All],2,0),0)</f>
        <v>88</v>
      </c>
      <c r="U231" s="1">
        <f>IF(Tabela2[[#This Row],[Tempo Final (s)]]&gt;0,_xlfn.RANK.EQ(R231,$R$230:$R$234,1),"A definir")</f>
        <v>5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420</v>
      </c>
      <c r="O232">
        <v>180</v>
      </c>
      <c r="P232" s="7">
        <v>320</v>
      </c>
      <c r="Q232" s="7">
        <f>IF(AND(Tabela2[[#This Row],[Reps]]&lt;Tabela2[[#This Row],[Reps Cap]],Tabela2[[#This Row],[Reps]]&gt;0),(Tabela2[[#This Row],[Reps Cap]]-Tabela2[[#This Row],[Reps]])*1,0)</f>
        <v>0</v>
      </c>
      <c r="R232" s="7">
        <f>SUM(Tabela2[[#This Row],[Tempo CP (s)]],Tabela2[[#This Row],[Tempo P. (s)]])</f>
        <v>320</v>
      </c>
      <c r="S232" s="7"/>
      <c r="T232" s="1">
        <f>IFERROR(VLOOKUP(Tabela2[[#This Row],[Colocação]],Tabela1[#All],2,0),0)</f>
        <v>97</v>
      </c>
      <c r="U232" s="1">
        <f>IF(Tabela2[[#This Row],[Tempo Final (s)]]&gt;0,_xlfn.RANK.EQ(R232,$R$230:$R$234,1),"A definir")</f>
        <v>2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420</v>
      </c>
      <c r="O233">
        <v>180</v>
      </c>
      <c r="P233" s="7">
        <v>413</v>
      </c>
      <c r="Q233" s="7">
        <f>IF(AND(Tabela2[[#This Row],[Reps]]&lt;Tabela2[[#This Row],[Reps Cap]],Tabela2[[#This Row],[Reps]]&gt;0),(Tabela2[[#This Row],[Reps Cap]]-Tabela2[[#This Row],[Reps]])*1,0)</f>
        <v>0</v>
      </c>
      <c r="R233" s="7">
        <f>SUM(Tabela2[[#This Row],[Tempo CP (s)]],Tabela2[[#This Row],[Tempo P. (s)]])</f>
        <v>413</v>
      </c>
      <c r="S233" s="7"/>
      <c r="T233" s="1">
        <f>IFERROR(VLOOKUP(Tabela2[[#This Row],[Colocação]],Tabela1[#All],2,0),0)</f>
        <v>91</v>
      </c>
      <c r="U233" s="1">
        <f>IF(Tabela2[[#This Row],[Tempo Final (s)]]&gt;0,_xlfn.RANK.EQ(R233,$R$230:$R$234,1),"A definir")</f>
        <v>4</v>
      </c>
    </row>
    <row r="234" spans="3:21" ht="15" hidden="1" thickBot="1" x14ac:dyDescent="0.35">
      <c r="C234" s="10" t="s">
        <v>26</v>
      </c>
      <c r="D234" t="s">
        <v>22</v>
      </c>
      <c r="E234" t="s">
        <v>23</v>
      </c>
      <c r="F234" t="s">
        <v>24</v>
      </c>
      <c r="G234" s="10" t="s">
        <v>40</v>
      </c>
      <c r="J234" s="10" t="s">
        <v>56</v>
      </c>
      <c r="K234" s="11"/>
      <c r="L234" s="13" t="s">
        <v>25</v>
      </c>
      <c r="M234" s="10">
        <v>180</v>
      </c>
      <c r="N234" s="10">
        <v>420</v>
      </c>
      <c r="O234" s="10">
        <v>180</v>
      </c>
      <c r="P234" s="12">
        <v>368</v>
      </c>
      <c r="Q234" s="12">
        <f>IF(AND(Tabela2[[#This Row],[Reps]]&lt;Tabela2[[#This Row],[Reps Cap]],Tabela2[[#This Row],[Reps]]&gt;0),(Tabela2[[#This Row],[Reps Cap]]-Tabela2[[#This Row],[Reps]])*1,0)</f>
        <v>0</v>
      </c>
      <c r="R234" s="12">
        <f>SUM(Tabela2[[#This Row],[Tempo CP (s)]],Tabela2[[#This Row],[Tempo P. (s)]])</f>
        <v>368</v>
      </c>
      <c r="S234" s="12"/>
      <c r="T234" s="13">
        <f>IFERROR(VLOOKUP(Tabela2[[#This Row],[Colocação]],Tabela1[#All],2,0),0)</f>
        <v>94</v>
      </c>
      <c r="U234" s="13">
        <f>IF(Tabela2[[#This Row],[Tempo Final (s)]]&gt;0,_xlfn.RANK.EQ(R234,$R$230:$R$234,1),"A definir")</f>
        <v>3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120</v>
      </c>
      <c r="N235">
        <v>420</v>
      </c>
      <c r="O235">
        <v>102</v>
      </c>
      <c r="P235" s="7">
        <v>420</v>
      </c>
      <c r="Q235" s="7">
        <f>IF(AND(Tabela2[[#This Row],[Reps]]&lt;Tabela2[[#This Row],[Reps Cap]],Tabela2[[#This Row],[Reps]]&gt;0),(Tabela2[[#This Row],[Reps Cap]]-Tabela2[[#This Row],[Reps]])*1,0)</f>
        <v>18</v>
      </c>
      <c r="R235" s="7">
        <f>SUM(Tabela2[[#This Row],[Tempo CP (s)]],Tabela2[[#This Row],[Tempo P. (s)]])</f>
        <v>438</v>
      </c>
      <c r="S235" s="7"/>
      <c r="T235" s="1">
        <f>IFERROR(VLOOKUP(Tabela2[[#This Row],[Colocação]],Tabela1[#All],2,0),0)</f>
        <v>85</v>
      </c>
      <c r="U235" s="1">
        <f>IF(Tabela2[[#This Row],[Tempo Final (s)]]&gt;0,_xlfn.RANK.EQ(R235,$R$235:$R$242,1),"A definir")</f>
        <v>6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120</v>
      </c>
      <c r="N236">
        <v>420</v>
      </c>
      <c r="O236">
        <v>66</v>
      </c>
      <c r="P236" s="7">
        <v>420</v>
      </c>
      <c r="Q236" s="7">
        <f>IF(AND(Tabela2[[#This Row],[Reps]]&lt;Tabela2[[#This Row],[Reps Cap]],Tabela2[[#This Row],[Reps]]&gt;0),(Tabela2[[#This Row],[Reps Cap]]-Tabela2[[#This Row],[Reps]])*1,0)</f>
        <v>54</v>
      </c>
      <c r="R236" s="7">
        <f>SUM(Tabela2[[#This Row],[Tempo CP (s)]],Tabela2[[#This Row],[Tempo P. (s)]])</f>
        <v>474</v>
      </c>
      <c r="S236" s="7"/>
      <c r="T236" s="1">
        <f>IFERROR(VLOOKUP(Tabela2[[#This Row],[Colocação]],Tabela1[#All],2,0),0)</f>
        <v>82</v>
      </c>
      <c r="U236" s="1">
        <f>IF(Tabela2[[#This Row],[Tempo Final (s)]]&gt;0,_xlfn.RANK.EQ(R236,$R$235:$R$242,1),"A definir")</f>
        <v>7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120</v>
      </c>
      <c r="N237">
        <v>420</v>
      </c>
      <c r="O237">
        <v>120</v>
      </c>
      <c r="P237" s="7">
        <v>331</v>
      </c>
      <c r="Q237" s="7">
        <f>IF(AND(Tabela2[[#This Row],[Reps]]&lt;Tabela2[[#This Row],[Reps Cap]],Tabela2[[#This Row],[Reps]]&gt;0),(Tabela2[[#This Row],[Reps Cap]]-Tabela2[[#This Row],[Reps]])*1,0)</f>
        <v>0</v>
      </c>
      <c r="R237" s="7">
        <f>SUM(Tabela2[[#This Row],[Tempo CP (s)]],Tabela2[[#This Row],[Tempo P. (s)]])</f>
        <v>331</v>
      </c>
      <c r="S237" s="7"/>
      <c r="T237" s="1">
        <f>IFERROR(VLOOKUP(Tabela2[[#This Row],[Colocação]],Tabela1[#All],2,0),0)</f>
        <v>100</v>
      </c>
      <c r="U237" s="1">
        <f>IF(Tabela2[[#This Row],[Tempo Final (s)]]&gt;0,_xlfn.RANK.EQ(R237,$R$235:$R$242,1),"A definir")</f>
        <v>1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120</v>
      </c>
      <c r="N238">
        <v>420</v>
      </c>
      <c r="O238">
        <v>120</v>
      </c>
      <c r="P238" s="7">
        <v>409</v>
      </c>
      <c r="Q238" s="7">
        <f>IF(AND(Tabela2[[#This Row],[Reps]]&lt;Tabela2[[#This Row],[Reps Cap]],Tabela2[[#This Row],[Reps]]&gt;0),(Tabela2[[#This Row],[Reps Cap]]-Tabela2[[#This Row],[Reps]])*1,0)</f>
        <v>0</v>
      </c>
      <c r="R238" s="7">
        <f>SUM(Tabela2[[#This Row],[Tempo CP (s)]],Tabela2[[#This Row],[Tempo P. (s)]])</f>
        <v>409</v>
      </c>
      <c r="S238" s="7"/>
      <c r="T238" s="1">
        <f>IFERROR(VLOOKUP(Tabela2[[#This Row],[Colocação]],Tabela1[#All],2,0),0)</f>
        <v>91</v>
      </c>
      <c r="U238" s="1">
        <f>IF(Tabela2[[#This Row],[Tempo Final (s)]]&gt;0,_xlfn.RANK.EQ(R238,$R$235:$R$242,1),"A definir")</f>
        <v>4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120</v>
      </c>
      <c r="N239">
        <v>420</v>
      </c>
      <c r="O239">
        <v>120</v>
      </c>
      <c r="P239" s="7">
        <v>382</v>
      </c>
      <c r="Q239" s="7">
        <f>IF(AND(Tabela2[[#This Row],[Reps]]&lt;Tabela2[[#This Row],[Reps Cap]],Tabela2[[#This Row],[Reps]]&gt;0),(Tabela2[[#This Row],[Reps Cap]]-Tabela2[[#This Row],[Reps]])*1,0)</f>
        <v>0</v>
      </c>
      <c r="R239" s="7">
        <f>SUM(Tabela2[[#This Row],[Tempo CP (s)]],Tabela2[[#This Row],[Tempo P. (s)]])</f>
        <v>382</v>
      </c>
      <c r="S239" s="7"/>
      <c r="T239" s="1">
        <f>IFERROR(VLOOKUP(Tabela2[[#This Row],[Colocação]],Tabela1[#All],2,0),0)</f>
        <v>94</v>
      </c>
      <c r="U239" s="1">
        <f>IF(Tabela2[[#This Row],[Tempo Final (s)]]&gt;0,_xlfn.RANK.EQ(R239,$R$235:$R$242,1),"A definir")</f>
        <v>3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120</v>
      </c>
      <c r="N240">
        <v>420</v>
      </c>
      <c r="O240">
        <v>18</v>
      </c>
      <c r="P240" s="7">
        <v>420</v>
      </c>
      <c r="Q240" s="7">
        <f>IF(AND(Tabela2[[#This Row],[Reps]]&lt;Tabela2[[#This Row],[Reps Cap]],Tabela2[[#This Row],[Reps]]&gt;0),(Tabela2[[#This Row],[Reps Cap]]-Tabela2[[#This Row],[Reps]])*1,0)</f>
        <v>102</v>
      </c>
      <c r="R240" s="7">
        <f>SUM(Tabela2[[#This Row],[Tempo CP (s)]],Tabela2[[#This Row],[Tempo P. (s)]])</f>
        <v>522</v>
      </c>
      <c r="S240" s="7"/>
      <c r="T240" s="1">
        <f>IFERROR(VLOOKUP(Tabela2[[#This Row],[Colocação]],Tabela1[#All],2,0),0)</f>
        <v>79</v>
      </c>
      <c r="U240" s="1">
        <f>IF(Tabela2[[#This Row],[Tempo Final (s)]]&gt;0,_xlfn.RANK.EQ(R240,$R$235:$R$242,1),"A definir")</f>
        <v>8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120</v>
      </c>
      <c r="N241">
        <v>420</v>
      </c>
      <c r="O241">
        <v>120</v>
      </c>
      <c r="P241" s="7">
        <v>331</v>
      </c>
      <c r="Q241" s="7">
        <f>IF(AND(Tabela2[[#This Row],[Reps]]&lt;Tabela2[[#This Row],[Reps Cap]],Tabela2[[#This Row],[Reps]]&gt;0),(Tabela2[[#This Row],[Reps Cap]]-Tabela2[[#This Row],[Reps]])*1,0)</f>
        <v>0</v>
      </c>
      <c r="R241" s="7">
        <f>SUM(Tabela2[[#This Row],[Tempo CP (s)]],Tabela2[[#This Row],[Tempo P. (s)]])</f>
        <v>331</v>
      </c>
      <c r="S241" s="7"/>
      <c r="T241" s="1">
        <f>IFERROR(VLOOKUP(Tabela2[[#This Row],[Colocação]],Tabela1[#All],2,0),0)</f>
        <v>100</v>
      </c>
      <c r="U241" s="1">
        <f>IF(Tabela2[[#This Row],[Tempo Final (s)]]&gt;0,_xlfn.RANK.EQ(R241,$R$235:$R$242,1),"A definir")</f>
        <v>1</v>
      </c>
    </row>
    <row r="242" spans="3:21" ht="15" hidden="1" thickBot="1" x14ac:dyDescent="0.35">
      <c r="C242" s="10" t="s">
        <v>27</v>
      </c>
      <c r="D242" s="10" t="s">
        <v>22</v>
      </c>
      <c r="E242" s="10" t="s">
        <v>23</v>
      </c>
      <c r="F242" s="10" t="s">
        <v>24</v>
      </c>
      <c r="G242" s="10" t="s">
        <v>40</v>
      </c>
      <c r="H242" s="10"/>
      <c r="I242" s="10"/>
      <c r="J242" s="10" t="s">
        <v>62</v>
      </c>
      <c r="K242" s="11"/>
      <c r="L242" s="13" t="s">
        <v>25</v>
      </c>
      <c r="M242" s="10">
        <v>120</v>
      </c>
      <c r="N242" s="10">
        <v>420</v>
      </c>
      <c r="O242" s="10">
        <v>120</v>
      </c>
      <c r="P242" s="12">
        <v>410</v>
      </c>
      <c r="Q242" s="12">
        <f>IF(AND(Tabela2[[#This Row],[Reps]]&lt;Tabela2[[#This Row],[Reps Cap]],Tabela2[[#This Row],[Reps]]&gt;0),(Tabela2[[#This Row],[Reps Cap]]-Tabela2[[#This Row],[Reps]])*1,0)</f>
        <v>0</v>
      </c>
      <c r="R242" s="12">
        <f>SUM(Tabela2[[#This Row],[Tempo CP (s)]],Tabela2[[#This Row],[Tempo P. (s)]])</f>
        <v>410</v>
      </c>
      <c r="S242" s="12"/>
      <c r="T242" s="13">
        <f>IFERROR(VLOOKUP(Tabela2[[#This Row],[Colocação]],Tabela1[#All],2,0),0)</f>
        <v>88</v>
      </c>
      <c r="U242" s="13">
        <f>IF(Tabela2[[#This Row],[Tempo Final (s)]]&gt;0,_xlfn.RANK.EQ(R242,$R$235:$R$242,1),"A definir")</f>
        <v>5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120</v>
      </c>
      <c r="N243">
        <v>420</v>
      </c>
      <c r="O243">
        <v>120</v>
      </c>
      <c r="P243" s="7">
        <v>365</v>
      </c>
      <c r="Q243" s="7">
        <f>IF(AND(Tabela2[[#This Row],[Reps]]&lt;Tabela2[[#This Row],[Reps Cap]],Tabela2[[#This Row],[Reps]]&gt;0),(Tabela2[[#This Row],[Reps Cap]]-Tabela2[[#This Row],[Reps]])*1,0)</f>
        <v>0</v>
      </c>
      <c r="R243" s="7">
        <f>SUM(Tabela2[[#This Row],[Tempo CP (s)]],Tabela2[[#This Row],[Tempo P. (s)]])</f>
        <v>365</v>
      </c>
      <c r="S243" s="7"/>
      <c r="T243" s="1">
        <f>IFERROR(VLOOKUP(Tabela2[[#This Row],[Colocação]],Tabela1[#All],2,0),0)</f>
        <v>94</v>
      </c>
      <c r="U243" s="1">
        <f>IF(Tabela2[[#This Row],[Tempo Final (s)]]&gt;0,_xlfn.RANK.EQ(R243,$R$243:$R$248,1),"A definir")</f>
        <v>3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120</v>
      </c>
      <c r="N244">
        <v>420</v>
      </c>
      <c r="O244">
        <v>114</v>
      </c>
      <c r="P244" s="7">
        <v>420</v>
      </c>
      <c r="Q244" s="7">
        <f>IF(AND(Tabela2[[#This Row],[Reps]]&lt;Tabela2[[#This Row],[Reps Cap]],Tabela2[[#This Row],[Reps]]&gt;0),(Tabela2[[#This Row],[Reps Cap]]-Tabela2[[#This Row],[Reps]])*1,0)</f>
        <v>6</v>
      </c>
      <c r="R244" s="7">
        <f>SUM(Tabela2[[#This Row],[Tempo CP (s)]],Tabela2[[#This Row],[Tempo P. (s)]])</f>
        <v>426</v>
      </c>
      <c r="S244" s="7"/>
      <c r="T244" s="1">
        <f>IFERROR(VLOOKUP(Tabela2[[#This Row],[Colocação]],Tabela1[#All],2,0),0)</f>
        <v>88</v>
      </c>
      <c r="U244" s="1">
        <f>IF(Tabela2[[#This Row],[Tempo Final (s)]]&gt;0,_xlfn.RANK.EQ(R244,$R$243:$R$248,1),"A definir")</f>
        <v>5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M245">
        <v>120</v>
      </c>
      <c r="N245">
        <v>420</v>
      </c>
      <c r="O245">
        <v>120</v>
      </c>
      <c r="P245" s="7">
        <v>341</v>
      </c>
      <c r="Q245" s="7">
        <f>IF(AND(Tabela2[[#This Row],[Reps]]&lt;Tabela2[[#This Row],[Reps Cap]],Tabela2[[#This Row],[Reps]]&gt;0),(Tabela2[[#This Row],[Reps Cap]]-Tabela2[[#This Row],[Reps]])*1,0)</f>
        <v>0</v>
      </c>
      <c r="R245" s="7">
        <f>SUM(Tabela2[[#This Row],[Tempo CP (s)]],Tabela2[[#This Row],[Tempo P. (s)]])</f>
        <v>341</v>
      </c>
      <c r="S245" s="7"/>
      <c r="T245" s="1">
        <f>IFERROR(VLOOKUP(Tabela2[[#This Row],[Colocação]],Tabela1[#All],2,0),0)</f>
        <v>97</v>
      </c>
      <c r="U245" s="1">
        <f>IF(Tabela2[[#This Row],[Tempo Final (s)]]&gt;0,_xlfn.RANK.EQ(R245,$R$243:$R$248,1),"A definir")</f>
        <v>2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M246">
        <v>120</v>
      </c>
      <c r="N246">
        <v>420</v>
      </c>
      <c r="O246">
        <v>110</v>
      </c>
      <c r="P246" s="7">
        <v>420</v>
      </c>
      <c r="Q246" s="7">
        <f>IF(AND(Tabela2[[#This Row],[Reps]]&lt;Tabela2[[#This Row],[Reps Cap]],Tabela2[[#This Row],[Reps]]&gt;0),(Tabela2[[#This Row],[Reps Cap]]-Tabela2[[#This Row],[Reps]])*1,0)</f>
        <v>10</v>
      </c>
      <c r="R246" s="7">
        <f>SUM(Tabela2[[#This Row],[Tempo CP (s)]],Tabela2[[#This Row],[Tempo P. (s)]])</f>
        <v>430</v>
      </c>
      <c r="S246" s="7"/>
      <c r="T246" s="1">
        <f>IFERROR(VLOOKUP(Tabela2[[#This Row],[Colocação]],Tabela1[#All],2,0),0)</f>
        <v>85</v>
      </c>
      <c r="U246" s="1">
        <f>IF(Tabela2[[#This Row],[Tempo Final (s)]]&gt;0,_xlfn.RANK.EQ(R246,$R$243:$R$248,1),"A definir")</f>
        <v>6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M247">
        <v>120</v>
      </c>
      <c r="N247">
        <v>420</v>
      </c>
      <c r="O247">
        <v>119</v>
      </c>
      <c r="P247" s="7">
        <v>420</v>
      </c>
      <c r="Q247" s="7">
        <f>IF(AND(Tabela2[[#This Row],[Reps]]&lt;Tabela2[[#This Row],[Reps Cap]],Tabela2[[#This Row],[Reps]]&gt;0),(Tabela2[[#This Row],[Reps Cap]]-Tabela2[[#This Row],[Reps]])*1,0)</f>
        <v>1</v>
      </c>
      <c r="R247" s="7">
        <f>SUM(Tabela2[[#This Row],[Tempo CP (s)]],Tabela2[[#This Row],[Tempo P. (s)]])</f>
        <v>421</v>
      </c>
      <c r="S247" s="7"/>
      <c r="T247" s="1">
        <f>IFERROR(VLOOKUP(Tabela2[[#This Row],[Colocação]],Tabela1[#All],2,0),0)</f>
        <v>91</v>
      </c>
      <c r="U247" s="1">
        <f>IF(Tabela2[[#This Row],[Tempo Final (s)]]&gt;0,_xlfn.RANK.EQ(R247,$R$243:$R$248,1),"A definir")</f>
        <v>4</v>
      </c>
    </row>
    <row r="248" spans="3:21" ht="15" hidden="1" thickBot="1" x14ac:dyDescent="0.35">
      <c r="C248" s="10" t="s">
        <v>28</v>
      </c>
      <c r="D248" s="10" t="s">
        <v>22</v>
      </c>
      <c r="E248" s="10" t="s">
        <v>23</v>
      </c>
      <c r="F248" s="10" t="s">
        <v>24</v>
      </c>
      <c r="G248" s="10" t="s">
        <v>40</v>
      </c>
      <c r="H248" s="10"/>
      <c r="I248" s="10"/>
      <c r="J248" s="10" t="s">
        <v>67</v>
      </c>
      <c r="K248" s="11"/>
      <c r="L248" s="13" t="s">
        <v>25</v>
      </c>
      <c r="M248" s="10">
        <v>120</v>
      </c>
      <c r="N248" s="10">
        <v>420</v>
      </c>
      <c r="O248" s="10">
        <v>120</v>
      </c>
      <c r="P248" s="12">
        <v>313</v>
      </c>
      <c r="Q248" s="12">
        <f>IF(AND(Tabela2[[#This Row],[Reps]]&lt;Tabela2[[#This Row],[Reps Cap]],Tabela2[[#This Row],[Reps]]&gt;0),(Tabela2[[#This Row],[Reps Cap]]-Tabela2[[#This Row],[Reps]])*1,0)</f>
        <v>0</v>
      </c>
      <c r="R248" s="12">
        <f>SUM(Tabela2[[#This Row],[Tempo CP (s)]],Tabela2[[#This Row],[Tempo P. (s)]])</f>
        <v>313</v>
      </c>
      <c r="S248" s="12"/>
      <c r="T248" s="13">
        <f>IFERROR(VLOOKUP(Tabela2[[#This Row],[Colocação]],Tabela1[#All],2,0),0)</f>
        <v>100</v>
      </c>
      <c r="U248" s="13">
        <f>IF(Tabela2[[#This Row],[Tempo Final (s)]]&gt;0,_xlfn.RANK.EQ(R248,$R$243:$R$248,1),"A definir")</f>
        <v>1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M249">
        <v>110</v>
      </c>
      <c r="N249">
        <v>420</v>
      </c>
      <c r="O249">
        <v>71</v>
      </c>
      <c r="P249" s="7">
        <v>420</v>
      </c>
      <c r="Q249" s="7">
        <f>IF(AND(Tabela2[[#This Row],[Reps]]&lt;Tabela2[[#This Row],[Reps Cap]],Tabela2[[#This Row],[Reps]]&gt;0),(Tabela2[[#This Row],[Reps Cap]]-Tabela2[[#This Row],[Reps]])*1,0)</f>
        <v>39</v>
      </c>
      <c r="R249" s="7">
        <f>SUM(Tabela2[[#This Row],[Tempo CP (s)]],Tabela2[[#This Row],[Tempo P. (s)]])</f>
        <v>459</v>
      </c>
      <c r="S249" s="7"/>
      <c r="T249" s="1">
        <f>IFERROR(VLOOKUP(Tabela2[[#This Row],[Colocação]],Tabela1[#All],2,0),0)</f>
        <v>94</v>
      </c>
      <c r="U249" s="1">
        <f>IF(Tabela2[[#This Row],[Tempo Final (s)]]&gt;0,_xlfn.RANK.EQ(R249,$R$249:$R$251,1),"A definir")</f>
        <v>3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M250">
        <v>110</v>
      </c>
      <c r="N250">
        <v>420</v>
      </c>
      <c r="O250">
        <v>110</v>
      </c>
      <c r="P250" s="7">
        <v>342</v>
      </c>
      <c r="Q250" s="7">
        <f>IF(AND(Tabela2[[#This Row],[Reps]]&lt;Tabela2[[#This Row],[Reps Cap]],Tabela2[[#This Row],[Reps]]&gt;0),(Tabela2[[#This Row],[Reps Cap]]-Tabela2[[#This Row],[Reps]])*1,0)</f>
        <v>0</v>
      </c>
      <c r="R250" s="7">
        <f>SUM(Tabela2[[#This Row],[Tempo CP (s)]],Tabela2[[#This Row],[Tempo P. (s)]])</f>
        <v>342</v>
      </c>
      <c r="S250" s="7"/>
      <c r="T250" s="1">
        <f>IFERROR(VLOOKUP(Tabela2[[#This Row],[Colocação]],Tabela1[#All],2,0),0)</f>
        <v>100</v>
      </c>
      <c r="U250" s="1">
        <f>IF(Tabela2[[#This Row],[Tempo Final (s)]]&gt;0,_xlfn.RANK.EQ(R250,$R$249:$R$251,1),"A definir")</f>
        <v>1</v>
      </c>
    </row>
    <row r="251" spans="3:21" ht="15" hidden="1" thickBot="1" x14ac:dyDescent="0.35">
      <c r="C251" s="10" t="s">
        <v>37</v>
      </c>
      <c r="D251" s="10"/>
      <c r="E251" s="10"/>
      <c r="F251" s="10"/>
      <c r="G251" s="10" t="s">
        <v>40</v>
      </c>
      <c r="H251" s="10"/>
      <c r="I251" s="10"/>
      <c r="J251" s="10" t="s">
        <v>71</v>
      </c>
      <c r="K251" s="11"/>
      <c r="L251" s="13"/>
      <c r="M251" s="10">
        <v>110</v>
      </c>
      <c r="N251" s="10">
        <v>420</v>
      </c>
      <c r="O251" s="10">
        <v>110</v>
      </c>
      <c r="P251" s="12">
        <v>418</v>
      </c>
      <c r="Q251" s="12">
        <f>IF(AND(Tabela2[[#This Row],[Reps]]&lt;Tabela2[[#This Row],[Reps Cap]],Tabela2[[#This Row],[Reps]]&gt;0),(Tabela2[[#This Row],[Reps Cap]]-Tabela2[[#This Row],[Reps]])*1,0)</f>
        <v>0</v>
      </c>
      <c r="R251" s="12">
        <f>SUM(Tabela2[[#This Row],[Tempo CP (s)]],Tabela2[[#This Row],[Tempo P. (s)]])</f>
        <v>418</v>
      </c>
      <c r="S251" s="12"/>
      <c r="T251" s="13">
        <f>IFERROR(VLOOKUP(Tabela2[[#This Row],[Colocação]],Tabela1[#All],2,0),0)</f>
        <v>97</v>
      </c>
      <c r="U251" s="13">
        <f>IF(Tabela2[[#This Row],[Tempo Final (s)]]&gt;0,_xlfn.RANK.EQ(R251,$R$249:$R$251,1),"A definir")</f>
        <v>2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M252">
        <v>115</v>
      </c>
      <c r="N252">
        <v>420</v>
      </c>
      <c r="O252">
        <v>114</v>
      </c>
      <c r="P252" s="7">
        <v>420</v>
      </c>
      <c r="Q252" s="7">
        <f>IF(AND(Tabela2[[#This Row],[Reps]]&lt;Tabela2[[#This Row],[Reps Cap]],Tabela2[[#This Row],[Reps]]&gt;0),(Tabela2[[#This Row],[Reps Cap]]-Tabela2[[#This Row],[Reps]])*1,0)</f>
        <v>1</v>
      </c>
      <c r="R252" s="7">
        <f>SUM(Tabela2[[#This Row],[Tempo CP (s)]],Tabela2[[#This Row],[Tempo P. (s)]])</f>
        <v>421</v>
      </c>
      <c r="S252" s="7"/>
      <c r="T252" s="1">
        <f>IFERROR(VLOOKUP(Tabela2[[#This Row],[Colocação]],Tabela1[#All],2,0),0)</f>
        <v>91</v>
      </c>
      <c r="U252" s="1">
        <f>IF(Tabela2[[#This Row],[Tempo Final (s)]]&gt;0,_xlfn.RANK.EQ(R252,$R$252:$R$257,1),"A definir")</f>
        <v>4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M253">
        <v>115</v>
      </c>
      <c r="N253">
        <v>420</v>
      </c>
      <c r="O253">
        <v>115</v>
      </c>
      <c r="P253" s="7">
        <v>408</v>
      </c>
      <c r="Q253" s="7">
        <f>IF(AND(Tabela2[[#This Row],[Reps]]&lt;Tabela2[[#This Row],[Reps Cap]],Tabela2[[#This Row],[Reps]]&gt;0),(Tabela2[[#This Row],[Reps Cap]]-Tabela2[[#This Row],[Reps]])*1,0)</f>
        <v>0</v>
      </c>
      <c r="R253" s="7">
        <f>SUM(Tabela2[[#This Row],[Tempo CP (s)]],Tabela2[[#This Row],[Tempo P. (s)]])</f>
        <v>408</v>
      </c>
      <c r="S253" s="7"/>
      <c r="T253" s="1">
        <f>IFERROR(VLOOKUP(Tabela2[[#This Row],[Colocação]],Tabela1[#All],2,0),0)</f>
        <v>94</v>
      </c>
      <c r="U253" s="1">
        <f>IF(Tabela2[[#This Row],[Tempo Final (s)]]&gt;0,_xlfn.RANK.EQ(R253,$R$252:$R$257,1),"A definir")</f>
        <v>3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M254">
        <v>115</v>
      </c>
      <c r="N254">
        <v>420</v>
      </c>
      <c r="O254">
        <v>95</v>
      </c>
      <c r="P254" s="7">
        <v>420</v>
      </c>
      <c r="Q254" s="7">
        <f>IF(AND(Tabela2[[#This Row],[Reps]]&lt;Tabela2[[#This Row],[Reps Cap]],Tabela2[[#This Row],[Reps]]&gt;0),(Tabela2[[#This Row],[Reps Cap]]-Tabela2[[#This Row],[Reps]])*1,0)</f>
        <v>20</v>
      </c>
      <c r="R254" s="7">
        <f>SUM(Tabela2[[#This Row],[Tempo CP (s)]],Tabela2[[#This Row],[Tempo P. (s)]])</f>
        <v>440</v>
      </c>
      <c r="S254" s="7"/>
      <c r="T254" s="1">
        <f>IFERROR(VLOOKUP(Tabela2[[#This Row],[Colocação]],Tabela1[#All],2,0),0)</f>
        <v>85</v>
      </c>
      <c r="U254" s="1">
        <f>IF(Tabela2[[#This Row],[Tempo Final (s)]]&gt;0,_xlfn.RANK.EQ(R254,$R$252:$R$257,1),"A definir")</f>
        <v>6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M255">
        <v>115</v>
      </c>
      <c r="N255">
        <v>420</v>
      </c>
      <c r="O255">
        <v>115</v>
      </c>
      <c r="P255" s="7">
        <v>365</v>
      </c>
      <c r="Q255" s="7">
        <f>IF(AND(Tabela2[[#This Row],[Reps]]&lt;Tabela2[[#This Row],[Reps Cap]],Tabela2[[#This Row],[Reps]]&gt;0),(Tabela2[[#This Row],[Reps Cap]]-Tabela2[[#This Row],[Reps]])*1,0)</f>
        <v>0</v>
      </c>
      <c r="R255" s="7">
        <f>SUM(Tabela2[[#This Row],[Tempo CP (s)]],Tabela2[[#This Row],[Tempo P. (s)]])</f>
        <v>365</v>
      </c>
      <c r="S255" s="7"/>
      <c r="T255" s="1">
        <f>IFERROR(VLOOKUP(Tabela2[[#This Row],[Colocação]],Tabela1[#All],2,0),0)</f>
        <v>97</v>
      </c>
      <c r="U255" s="1">
        <f>IF(Tabela2[[#This Row],[Tempo Final (s)]]&gt;0,_xlfn.RANK.EQ(R255,$R$252:$R$257,1),"A definir")</f>
        <v>2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M256">
        <v>115</v>
      </c>
      <c r="N256">
        <v>420</v>
      </c>
      <c r="O256">
        <v>115</v>
      </c>
      <c r="P256" s="7">
        <v>315</v>
      </c>
      <c r="Q256" s="7">
        <f>IF(AND(Tabela2[[#This Row],[Reps]]&lt;Tabela2[[#This Row],[Reps Cap]],Tabela2[[#This Row],[Reps]]&gt;0),(Tabela2[[#This Row],[Reps Cap]]-Tabela2[[#This Row],[Reps]])*1,0)</f>
        <v>0</v>
      </c>
      <c r="R256" s="7">
        <f>SUM(Tabela2[[#This Row],[Tempo CP (s)]],Tabela2[[#This Row],[Tempo P. (s)]])</f>
        <v>315</v>
      </c>
      <c r="S256" s="7"/>
      <c r="T256" s="1">
        <f>IFERROR(VLOOKUP(Tabela2[[#This Row],[Colocação]],Tabela1[#All],2,0),0)</f>
        <v>100</v>
      </c>
      <c r="U256" s="1">
        <f>IF(Tabela2[[#This Row],[Tempo Final (s)]]&gt;0,_xlfn.RANK.EQ(R256,$R$252:$R$257,1),"A definir")</f>
        <v>1</v>
      </c>
    </row>
    <row r="257" spans="3:21" ht="15" hidden="1" thickBot="1" x14ac:dyDescent="0.35">
      <c r="C257" s="10" t="s">
        <v>36</v>
      </c>
      <c r="D257" s="10" t="s">
        <v>22</v>
      </c>
      <c r="E257" s="10" t="s">
        <v>23</v>
      </c>
      <c r="F257" s="10" t="s">
        <v>24</v>
      </c>
      <c r="G257" s="10" t="s">
        <v>40</v>
      </c>
      <c r="H257" s="10"/>
      <c r="I257" s="10"/>
      <c r="J257" s="10" t="s">
        <v>75</v>
      </c>
      <c r="K257" s="11"/>
      <c r="L257" s="13" t="s">
        <v>25</v>
      </c>
      <c r="M257" s="10">
        <v>115</v>
      </c>
      <c r="N257" s="10">
        <v>420</v>
      </c>
      <c r="O257" s="10">
        <v>107</v>
      </c>
      <c r="P257" s="12">
        <v>420</v>
      </c>
      <c r="Q257" s="12">
        <f>IF(AND(Tabela2[[#This Row],[Reps]]&lt;Tabela2[[#This Row],[Reps Cap]],Tabela2[[#This Row],[Reps]]&gt;0),(Tabela2[[#This Row],[Reps Cap]]-Tabela2[[#This Row],[Reps]])*1,0)</f>
        <v>8</v>
      </c>
      <c r="R257" s="12">
        <f>SUM(Tabela2[[#This Row],[Tempo CP (s)]],Tabela2[[#This Row],[Tempo P. (s)]])</f>
        <v>428</v>
      </c>
      <c r="S257" s="12"/>
      <c r="T257" s="13">
        <f>IFERROR(VLOOKUP(Tabela2[[#This Row],[Colocação]],Tabela1[#All],2,0),0)</f>
        <v>88</v>
      </c>
      <c r="U257" s="13">
        <f>IF(Tabela2[[#This Row],[Tempo Final (s)]]&gt;0,_xlfn.RANK.EQ(R257,$R$252:$R$257,1),"A definir")</f>
        <v>5</v>
      </c>
    </row>
    <row r="258" spans="3:2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M258">
        <v>130</v>
      </c>
      <c r="N258">
        <v>420</v>
      </c>
      <c r="O258">
        <v>127</v>
      </c>
      <c r="P258" s="7">
        <v>420</v>
      </c>
      <c r="Q258" s="7">
        <f>IF(AND(Tabela2[[#This Row],[Reps]]&lt;Tabela2[[#This Row],[Reps Cap]],Tabela2[[#This Row],[Reps]]&gt;0),(Tabela2[[#This Row],[Reps Cap]]-Tabela2[[#This Row],[Reps]])*1,0)</f>
        <v>3</v>
      </c>
      <c r="R258" s="7">
        <f>SUM(Tabela2[[#This Row],[Tempo CP (s)]],Tabela2[[#This Row],[Tempo P. (s)]])</f>
        <v>423</v>
      </c>
      <c r="S258" s="7"/>
      <c r="T258" s="1">
        <f>IFERROR(VLOOKUP(Tabela2[[#This Row],[Colocação]],Tabela1[#All],2,0),0)</f>
        <v>91</v>
      </c>
      <c r="U258" s="1">
        <f>IF(Tabela2[[#This Row],[Tempo Final (s)]]&gt;0,_xlfn.RANK.EQ(R258,$R$258:$R$265,1),"A definir")</f>
        <v>4</v>
      </c>
    </row>
    <row r="259" spans="3:2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M259">
        <v>130</v>
      </c>
      <c r="N259">
        <v>420</v>
      </c>
      <c r="O259">
        <v>123</v>
      </c>
      <c r="P259" s="7">
        <v>420</v>
      </c>
      <c r="Q259" s="7">
        <f>IF(AND(Tabela2[[#This Row],[Reps]]&lt;Tabela2[[#This Row],[Reps Cap]],Tabela2[[#This Row],[Reps]]&gt;0),(Tabela2[[#This Row],[Reps Cap]]-Tabela2[[#This Row],[Reps]])*1,0)</f>
        <v>7</v>
      </c>
      <c r="R259" s="7">
        <f>SUM(Tabela2[[#This Row],[Tempo CP (s)]],Tabela2[[#This Row],[Tempo P. (s)]])</f>
        <v>427</v>
      </c>
      <c r="S259" s="7"/>
      <c r="T259" s="1">
        <f>IFERROR(VLOOKUP(Tabela2[[#This Row],[Colocação]],Tabela1[#All],2,0),0)</f>
        <v>85</v>
      </c>
      <c r="U259" s="1">
        <f>IF(Tabela2[[#This Row],[Tempo Final (s)]]&gt;0,_xlfn.RANK.EQ(R259,$R$258:$R$265,1),"A definir")</f>
        <v>6</v>
      </c>
    </row>
    <row r="260" spans="3:2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M260">
        <v>130</v>
      </c>
      <c r="N260">
        <v>420</v>
      </c>
      <c r="O260">
        <v>130</v>
      </c>
      <c r="P260" s="7">
        <v>360</v>
      </c>
      <c r="Q260" s="7">
        <f>IF(AND(Tabela2[[#This Row],[Reps]]&lt;Tabela2[[#This Row],[Reps Cap]],Tabela2[[#This Row],[Reps]]&gt;0),(Tabela2[[#This Row],[Reps Cap]]-Tabela2[[#This Row],[Reps]])*1,0)</f>
        <v>0</v>
      </c>
      <c r="R260" s="7">
        <f>SUM(Tabela2[[#This Row],[Tempo CP (s)]],Tabela2[[#This Row],[Tempo P. (s)]])</f>
        <v>360</v>
      </c>
      <c r="S260" s="7"/>
      <c r="T260" s="1">
        <f>IFERROR(VLOOKUP(Tabela2[[#This Row],[Colocação]],Tabela1[#All],2,0),0)</f>
        <v>100</v>
      </c>
      <c r="U260" s="1">
        <f>IF(Tabela2[[#This Row],[Tempo Final (s)]]&gt;0,_xlfn.RANK.EQ(R260,$R$258:$R$265,1),"A definir")</f>
        <v>1</v>
      </c>
    </row>
    <row r="261" spans="3:2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M261">
        <v>130</v>
      </c>
      <c r="N261">
        <v>420</v>
      </c>
      <c r="O261" s="25">
        <f>122+2</f>
        <v>124</v>
      </c>
      <c r="P261" s="7">
        <v>420</v>
      </c>
      <c r="Q261" s="7">
        <f>IF(AND(Tabela2[[#This Row],[Reps]]&lt;Tabela2[[#This Row],[Reps Cap]],Tabela2[[#This Row],[Reps]]&gt;0),(Tabela2[[#This Row],[Reps Cap]]-Tabela2[[#This Row],[Reps]])*1,0)</f>
        <v>6</v>
      </c>
      <c r="R261" s="7">
        <f>SUM(Tabela2[[#This Row],[Tempo CP (s)]],Tabela2[[#This Row],[Tempo P. (s)]])</f>
        <v>426</v>
      </c>
      <c r="S261" s="7"/>
      <c r="T261" s="1">
        <f>IFERROR(VLOOKUP(Tabela2[[#This Row],[Colocação]],Tabela1[#All],2,0),0)</f>
        <v>88</v>
      </c>
      <c r="U261" s="1">
        <f>IF(Tabela2[[#This Row],[Tempo Final (s)]]&gt;0,_xlfn.RANK.EQ(R261,$R$258:$R$265,1),"A definir")</f>
        <v>5</v>
      </c>
    </row>
    <row r="262" spans="3:2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M262">
        <v>130</v>
      </c>
      <c r="N262">
        <v>420</v>
      </c>
      <c r="O262">
        <v>130</v>
      </c>
      <c r="P262" s="7">
        <v>396</v>
      </c>
      <c r="Q262" s="7">
        <f>IF(AND(Tabela2[[#This Row],[Reps]]&lt;Tabela2[[#This Row],[Reps Cap]],Tabela2[[#This Row],[Reps]]&gt;0),(Tabela2[[#This Row],[Reps Cap]]-Tabela2[[#This Row],[Reps]])*1,0)</f>
        <v>0</v>
      </c>
      <c r="R262" s="7">
        <f>SUM(Tabela2[[#This Row],[Tempo CP (s)]],Tabela2[[#This Row],[Tempo P. (s)]])</f>
        <v>396</v>
      </c>
      <c r="S262" s="7"/>
      <c r="T262" s="1">
        <f>IFERROR(VLOOKUP(Tabela2[[#This Row],[Colocação]],Tabela1[#All],2,0),0)</f>
        <v>97</v>
      </c>
      <c r="U262" s="1">
        <f>IF(Tabela2[[#This Row],[Tempo Final (s)]]&gt;0,_xlfn.RANK.EQ(R262,$R$258:$R$265,1),"A definir")</f>
        <v>2</v>
      </c>
    </row>
    <row r="263" spans="3:2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M263">
        <v>130</v>
      </c>
      <c r="N263">
        <v>420</v>
      </c>
      <c r="O263">
        <v>111</v>
      </c>
      <c r="P263" s="7">
        <v>420</v>
      </c>
      <c r="Q263" s="7">
        <f>IF(AND(Tabela2[[#This Row],[Reps]]&lt;Tabela2[[#This Row],[Reps Cap]],Tabela2[[#This Row],[Reps]]&gt;0),(Tabela2[[#This Row],[Reps Cap]]-Tabela2[[#This Row],[Reps]])*1,0)</f>
        <v>19</v>
      </c>
      <c r="R263" s="7">
        <f>SUM(Tabela2[[#This Row],[Tempo CP (s)]],Tabela2[[#This Row],[Tempo P. (s)]])</f>
        <v>439</v>
      </c>
      <c r="S263" s="7"/>
      <c r="T263" s="1">
        <f>IFERROR(VLOOKUP(Tabela2[[#This Row],[Colocação]],Tabela1[#All],2,0),0)</f>
        <v>79</v>
      </c>
      <c r="U263" s="1">
        <f>IF(Tabela2[[#This Row],[Tempo Final (s)]]&gt;0,_xlfn.RANK.EQ(R263,$R$258:$R$265,1),"A definir")</f>
        <v>8</v>
      </c>
    </row>
    <row r="264" spans="3:2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M264">
        <v>130</v>
      </c>
      <c r="N264">
        <v>420</v>
      </c>
      <c r="O264">
        <v>130</v>
      </c>
      <c r="P264" s="7">
        <v>408</v>
      </c>
      <c r="Q264" s="7">
        <f>IF(AND(Tabela2[[#This Row],[Reps]]&lt;Tabela2[[#This Row],[Reps Cap]],Tabela2[[#This Row],[Reps]]&gt;0),(Tabela2[[#This Row],[Reps Cap]]-Tabela2[[#This Row],[Reps]])*1,0)</f>
        <v>0</v>
      </c>
      <c r="R264" s="7">
        <f>SUM(Tabela2[[#This Row],[Tempo CP (s)]],Tabela2[[#This Row],[Tempo P. (s)]])</f>
        <v>408</v>
      </c>
      <c r="S264" s="7"/>
      <c r="T264" s="1">
        <f>IFERROR(VLOOKUP(Tabela2[[#This Row],[Colocação]],Tabela1[#All],2,0),0)</f>
        <v>94</v>
      </c>
      <c r="U264" s="1">
        <f>IF(Tabela2[[#This Row],[Tempo Final (s)]]&gt;0,_xlfn.RANK.EQ(R264,$R$258:$R$265,1),"A definir")</f>
        <v>3</v>
      </c>
    </row>
    <row r="265" spans="3:21" ht="15" thickBot="1" x14ac:dyDescent="0.35">
      <c r="C265" s="10" t="s">
        <v>29</v>
      </c>
      <c r="D265" s="10" t="s">
        <v>22</v>
      </c>
      <c r="E265" s="10" t="s">
        <v>23</v>
      </c>
      <c r="F265" s="10" t="s">
        <v>24</v>
      </c>
      <c r="G265" s="10" t="s">
        <v>40</v>
      </c>
      <c r="H265" s="10"/>
      <c r="I265" s="10"/>
      <c r="J265" s="10" t="s">
        <v>90</v>
      </c>
      <c r="K265" s="11"/>
      <c r="L265" s="13"/>
      <c r="M265" s="10">
        <v>130</v>
      </c>
      <c r="N265" s="10">
        <v>420</v>
      </c>
      <c r="O265" s="10">
        <v>115</v>
      </c>
      <c r="P265" s="12">
        <v>420</v>
      </c>
      <c r="Q265" s="12">
        <f>IF(AND(Tabela2[[#This Row],[Reps]]&lt;Tabela2[[#This Row],[Reps Cap]],Tabela2[[#This Row],[Reps]]&gt;0),(Tabela2[[#This Row],[Reps Cap]]-Tabela2[[#This Row],[Reps]])*1,0)</f>
        <v>15</v>
      </c>
      <c r="R265" s="12">
        <f>SUM(Tabela2[[#This Row],[Tempo CP (s)]],Tabela2[[#This Row],[Tempo P. (s)]])</f>
        <v>435</v>
      </c>
      <c r="S265" s="12"/>
      <c r="T265" s="13">
        <f>IFERROR(VLOOKUP(Tabela2[[#This Row],[Colocação]],Tabela1[#All],2,0),0)</f>
        <v>82</v>
      </c>
      <c r="U265" s="31">
        <f>IF(Tabela2[[#This Row],[Tempo Final (s)]]&gt;0,_xlfn.RANK.EQ(R265,$R$258:$R$265,1),"A definir")</f>
        <v>7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M266">
        <v>115</v>
      </c>
      <c r="N266">
        <v>420</v>
      </c>
      <c r="O266">
        <v>110</v>
      </c>
      <c r="P266" s="7">
        <v>420</v>
      </c>
      <c r="Q266" s="7">
        <f>IF(AND(Tabela2[[#This Row],[Reps]]&lt;Tabela2[[#This Row],[Reps Cap]],Tabela2[[#This Row],[Reps]]&gt;0),(Tabela2[[#This Row],[Reps Cap]]-Tabela2[[#This Row],[Reps]])*1,0)</f>
        <v>5</v>
      </c>
      <c r="R266" s="7">
        <f>SUM(Tabela2[[#This Row],[Tempo CP (s)]],Tabela2[[#This Row],[Tempo P. (s)]])</f>
        <v>425</v>
      </c>
      <c r="S266" s="7"/>
      <c r="T266" s="1">
        <f>IFERROR(VLOOKUP(Tabela2[[#This Row],[Colocação]],Tabela1[#All],2,0),0)</f>
        <v>94</v>
      </c>
      <c r="U266" s="1">
        <f>IF(Tabela2[[#This Row],[Tempo Final (s)]]&gt;0,_xlfn.RANK.EQ(R266,$R$266:$R$272,1),"A definir")</f>
        <v>3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M267">
        <v>115</v>
      </c>
      <c r="N267">
        <v>420</v>
      </c>
      <c r="O267">
        <v>92</v>
      </c>
      <c r="P267" s="7">
        <v>420</v>
      </c>
      <c r="Q267" s="7">
        <f>IF(AND(Tabela2[[#This Row],[Reps]]&lt;Tabela2[[#This Row],[Reps Cap]],Tabela2[[#This Row],[Reps]]&gt;0),(Tabela2[[#This Row],[Reps Cap]]-Tabela2[[#This Row],[Reps]])*1,0)</f>
        <v>23</v>
      </c>
      <c r="R267" s="7">
        <f>SUM(Tabela2[[#This Row],[Tempo CP (s)]],Tabela2[[#This Row],[Tempo P. (s)]])</f>
        <v>443</v>
      </c>
      <c r="S267" s="7"/>
      <c r="T267" s="1">
        <f>IFERROR(VLOOKUP(Tabela2[[#This Row],[Colocação]],Tabela1[#All],2,0),0)</f>
        <v>88</v>
      </c>
      <c r="U267" s="1">
        <f>IF(Tabela2[[#This Row],[Tempo Final (s)]]&gt;0,_xlfn.RANK.EQ(R267,$R$266:$R$272,1),"A definir")</f>
        <v>5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M268">
        <v>115</v>
      </c>
      <c r="N268">
        <v>420</v>
      </c>
      <c r="O268">
        <v>93</v>
      </c>
      <c r="P268" s="7">
        <v>420</v>
      </c>
      <c r="Q268" s="7">
        <f>IF(AND(Tabela2[[#This Row],[Reps]]&lt;Tabela2[[#This Row],[Reps Cap]],Tabela2[[#This Row],[Reps]]&gt;0),(Tabela2[[#This Row],[Reps Cap]]-Tabela2[[#This Row],[Reps]])*1,0)</f>
        <v>22</v>
      </c>
      <c r="R268" s="7">
        <f>SUM(Tabela2[[#This Row],[Tempo CP (s)]],Tabela2[[#This Row],[Tempo P. (s)]])</f>
        <v>442</v>
      </c>
      <c r="S268" s="7"/>
      <c r="T268" s="1">
        <f>IFERROR(VLOOKUP(Tabela2[[#This Row],[Colocação]],Tabela1[#All],2,0),0)</f>
        <v>91</v>
      </c>
      <c r="U268" s="1">
        <f>IF(Tabela2[[#This Row],[Tempo Final (s)]]&gt;0,_xlfn.RANK.EQ(R268,$R$266:$R$272,1),"A definir")</f>
        <v>4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M269">
        <v>115</v>
      </c>
      <c r="N269">
        <v>420</v>
      </c>
      <c r="O269">
        <v>90</v>
      </c>
      <c r="P269" s="7">
        <v>420</v>
      </c>
      <c r="Q269" s="7">
        <f>IF(AND(Tabela2[[#This Row],[Reps]]&lt;Tabela2[[#This Row],[Reps Cap]],Tabela2[[#This Row],[Reps]]&gt;0),(Tabela2[[#This Row],[Reps Cap]]-Tabela2[[#This Row],[Reps]])*1,0)</f>
        <v>25</v>
      </c>
      <c r="R269" s="7">
        <f>SUM(Tabela2[[#This Row],[Tempo CP (s)]],Tabela2[[#This Row],[Tempo P. (s)]])</f>
        <v>445</v>
      </c>
      <c r="S269" s="7"/>
      <c r="T269" s="1">
        <f>IFERROR(VLOOKUP(Tabela2[[#This Row],[Colocação]],Tabela1[#All],2,0),0)</f>
        <v>85</v>
      </c>
      <c r="U269" s="1">
        <f>IF(Tabela2[[#This Row],[Tempo Final (s)]]&gt;0,_xlfn.RANK.EQ(R269,$R$266:$R$272,1),"A definir")</f>
        <v>6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M270">
        <v>115</v>
      </c>
      <c r="N270">
        <v>420</v>
      </c>
      <c r="O270">
        <v>115</v>
      </c>
      <c r="P270" s="7">
        <v>420</v>
      </c>
      <c r="Q270" s="7">
        <f>IF(AND(Tabela2[[#This Row],[Reps]]&lt;Tabela2[[#This Row],[Reps Cap]],Tabela2[[#This Row],[Reps]]&gt;0),(Tabela2[[#This Row],[Reps Cap]]-Tabela2[[#This Row],[Reps]])*1,0)</f>
        <v>0</v>
      </c>
      <c r="R270" s="7">
        <f>SUM(Tabela2[[#This Row],[Tempo CP (s)]],Tabela2[[#This Row],[Tempo P. (s)]])</f>
        <v>420</v>
      </c>
      <c r="S270" s="7"/>
      <c r="T270" s="1">
        <f>IFERROR(VLOOKUP(Tabela2[[#This Row],[Colocação]],Tabela1[#All],2,0),0)</f>
        <v>100</v>
      </c>
      <c r="U270" s="1">
        <f>IF(Tabela2[[#This Row],[Tempo Final (s)]]&gt;0,_xlfn.RANK.EQ(R270,$R$266:$R$272,1),"A definir")</f>
        <v>1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M271">
        <v>115</v>
      </c>
      <c r="N271">
        <v>420</v>
      </c>
      <c r="O271" s="25">
        <f>108+5</f>
        <v>113</v>
      </c>
      <c r="P271" s="7">
        <v>420</v>
      </c>
      <c r="Q271" s="7">
        <f>IF(AND(Tabela2[[#This Row],[Reps]]&lt;Tabela2[[#This Row],[Reps Cap]],Tabela2[[#This Row],[Reps]]&gt;0),(Tabela2[[#This Row],[Reps Cap]]-Tabela2[[#This Row],[Reps]])*1,0)</f>
        <v>2</v>
      </c>
      <c r="R271" s="7">
        <f>SUM(Tabela2[[#This Row],[Tempo CP (s)]],Tabela2[[#This Row],[Tempo P. (s)]])</f>
        <v>422</v>
      </c>
      <c r="S271" s="7"/>
      <c r="T271" s="1">
        <f>IFERROR(VLOOKUP(Tabela2[[#This Row],[Colocação]],Tabela1[#All],2,0),0)</f>
        <v>97</v>
      </c>
      <c r="U271" s="1">
        <f>IF(Tabela2[[#This Row],[Tempo Final (s)]]&gt;0,_xlfn.RANK.EQ(R271,$R$266:$R$272,1),"A definir")</f>
        <v>2</v>
      </c>
    </row>
    <row r="272" spans="3:21" ht="15" hidden="1" thickBot="1" x14ac:dyDescent="0.35">
      <c r="C272" s="10" t="s">
        <v>30</v>
      </c>
      <c r="D272" s="10" t="s">
        <v>22</v>
      </c>
      <c r="E272" s="10" t="s">
        <v>23</v>
      </c>
      <c r="F272" s="10" t="s">
        <v>24</v>
      </c>
      <c r="G272" s="10" t="s">
        <v>40</v>
      </c>
      <c r="H272" s="10"/>
      <c r="I272" s="10"/>
      <c r="J272" s="10" t="s">
        <v>82</v>
      </c>
      <c r="K272" s="11"/>
      <c r="L272" s="13"/>
      <c r="M272" s="10">
        <v>115</v>
      </c>
      <c r="N272" s="10">
        <v>420</v>
      </c>
      <c r="O272" s="10">
        <v>86</v>
      </c>
      <c r="P272" s="12">
        <v>420</v>
      </c>
      <c r="Q272" s="12">
        <f>IF(AND(Tabela2[[#This Row],[Reps]]&lt;Tabela2[[#This Row],[Reps Cap]],Tabela2[[#This Row],[Reps]]&gt;0),(Tabela2[[#This Row],[Reps Cap]]-Tabela2[[#This Row],[Reps]])*1,0)</f>
        <v>29</v>
      </c>
      <c r="R272" s="12">
        <f>SUM(Tabela2[[#This Row],[Tempo CP (s)]],Tabela2[[#This Row],[Tempo P. (s)]])</f>
        <v>449</v>
      </c>
      <c r="S272" s="12"/>
      <c r="T272" s="13">
        <f>IFERROR(VLOOKUP(Tabela2[[#This Row],[Colocação]],Tabela1[#All],2,0),0)</f>
        <v>82</v>
      </c>
      <c r="U272" s="31">
        <f>IF(Tabela2[[#This Row],[Tempo Final (s)]]&gt;0,_xlfn.RANK.EQ(R272,$R$266:$R$272,1),"A definir")</f>
        <v>7</v>
      </c>
    </row>
  </sheetData>
  <phoneticPr fontId="2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N13" sqref="N13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6">
        <v>1</v>
      </c>
      <c r="B2">
        <v>100</v>
      </c>
    </row>
    <row r="3" spans="1:2" x14ac:dyDescent="0.3">
      <c r="A3" s="6">
        <v>2</v>
      </c>
      <c r="B3">
        <v>97</v>
      </c>
    </row>
    <row r="4" spans="1:2" x14ac:dyDescent="0.3">
      <c r="A4" s="6">
        <v>3</v>
      </c>
      <c r="B4">
        <v>94</v>
      </c>
    </row>
    <row r="5" spans="1:2" x14ac:dyDescent="0.3">
      <c r="A5" s="6">
        <v>4</v>
      </c>
      <c r="B5">
        <v>91</v>
      </c>
    </row>
    <row r="6" spans="1:2" x14ac:dyDescent="0.3">
      <c r="A6" s="6">
        <v>5</v>
      </c>
      <c r="B6">
        <v>88</v>
      </c>
    </row>
    <row r="7" spans="1:2" x14ac:dyDescent="0.3">
      <c r="A7" s="6">
        <v>6</v>
      </c>
      <c r="B7">
        <v>85</v>
      </c>
    </row>
    <row r="8" spans="1:2" x14ac:dyDescent="0.3">
      <c r="A8" s="6">
        <v>7</v>
      </c>
      <c r="B8">
        <v>82</v>
      </c>
    </row>
    <row r="9" spans="1:2" x14ac:dyDescent="0.3">
      <c r="A9" s="6">
        <v>8</v>
      </c>
      <c r="B9">
        <v>79</v>
      </c>
    </row>
    <row r="10" spans="1:2" x14ac:dyDescent="0.3">
      <c r="A10" s="6">
        <v>9</v>
      </c>
      <c r="B10">
        <v>76</v>
      </c>
    </row>
    <row r="11" spans="1:2" x14ac:dyDescent="0.3">
      <c r="A11" s="6">
        <v>10</v>
      </c>
      <c r="B11">
        <v>73</v>
      </c>
    </row>
    <row r="12" spans="1:2" x14ac:dyDescent="0.3">
      <c r="A12" s="6">
        <v>11</v>
      </c>
      <c r="B12">
        <v>70</v>
      </c>
    </row>
    <row r="13" spans="1:2" x14ac:dyDescent="0.3">
      <c r="A13" s="6">
        <v>12</v>
      </c>
      <c r="B13">
        <v>67</v>
      </c>
    </row>
    <row r="14" spans="1:2" x14ac:dyDescent="0.3">
      <c r="A14" s="6">
        <v>13</v>
      </c>
      <c r="B14">
        <v>64</v>
      </c>
    </row>
    <row r="15" spans="1:2" x14ac:dyDescent="0.3">
      <c r="A15" s="6">
        <v>14</v>
      </c>
      <c r="B15">
        <v>61</v>
      </c>
    </row>
    <row r="16" spans="1:2" x14ac:dyDescent="0.3">
      <c r="A16" s="6">
        <v>15</v>
      </c>
      <c r="B16">
        <v>58</v>
      </c>
    </row>
    <row r="17" spans="1:2" x14ac:dyDescent="0.3">
      <c r="A17" s="6">
        <v>16</v>
      </c>
      <c r="B17">
        <v>55</v>
      </c>
    </row>
    <row r="18" spans="1:2" x14ac:dyDescent="0.3">
      <c r="A18" s="6">
        <v>17</v>
      </c>
      <c r="B18">
        <v>52</v>
      </c>
    </row>
    <row r="19" spans="1:2" x14ac:dyDescent="0.3">
      <c r="A19" s="6">
        <v>18</v>
      </c>
      <c r="B19">
        <v>49</v>
      </c>
    </row>
    <row r="20" spans="1:2" x14ac:dyDescent="0.3">
      <c r="A20" s="6">
        <v>19</v>
      </c>
      <c r="B20">
        <v>46</v>
      </c>
    </row>
    <row r="21" spans="1:2" x14ac:dyDescent="0.3">
      <c r="A21" s="6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Normal="100" workbookViewId="0">
      <selection activeCell="A20" sqref="A20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7" customFormat="1" x14ac:dyDescent="0.3">
      <c r="A1" s="3" t="s">
        <v>2</v>
      </c>
      <c r="B1" s="19" t="s">
        <v>21</v>
      </c>
    </row>
    <row r="2" spans="1:7" hidden="1" outlineLevel="1" x14ac:dyDescent="0.3"/>
    <row r="3" spans="1:7" hidden="1" outlineLevel="1" x14ac:dyDescent="0.3">
      <c r="A3" s="4" t="s">
        <v>32</v>
      </c>
      <c r="B3" s="4" t="s">
        <v>33</v>
      </c>
      <c r="C3" s="1"/>
      <c r="D3" s="1"/>
      <c r="E3" s="1"/>
      <c r="F3" s="1"/>
      <c r="G3" s="1"/>
    </row>
    <row r="4" spans="1:7" s="2" customFormat="1" collapsed="1" x14ac:dyDescent="0.3">
      <c r="A4" s="5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9" t="s">
        <v>44</v>
      </c>
      <c r="B5" s="7">
        <v>94</v>
      </c>
      <c r="C5" s="7">
        <v>97</v>
      </c>
      <c r="D5" s="7">
        <v>82</v>
      </c>
      <c r="E5" s="26">
        <v>100</v>
      </c>
      <c r="F5" s="26">
        <v>100</v>
      </c>
      <c r="G5" s="28">
        <v>473</v>
      </c>
    </row>
    <row r="6" spans="1:7" x14ac:dyDescent="0.3">
      <c r="A6" s="9" t="s">
        <v>49</v>
      </c>
      <c r="B6" s="7">
        <v>91</v>
      </c>
      <c r="C6" s="26">
        <v>100</v>
      </c>
      <c r="D6" s="7">
        <v>94</v>
      </c>
      <c r="E6" s="7">
        <v>94</v>
      </c>
      <c r="F6" s="7">
        <v>94</v>
      </c>
      <c r="G6" s="32">
        <v>473</v>
      </c>
    </row>
    <row r="7" spans="1:7" x14ac:dyDescent="0.3">
      <c r="A7" s="9" t="s">
        <v>46</v>
      </c>
      <c r="B7" s="7">
        <v>97</v>
      </c>
      <c r="C7" s="7">
        <v>94</v>
      </c>
      <c r="D7" s="7">
        <v>85</v>
      </c>
      <c r="E7" s="7">
        <v>97</v>
      </c>
      <c r="F7" s="7">
        <v>88</v>
      </c>
      <c r="G7" s="30">
        <v>461</v>
      </c>
    </row>
    <row r="8" spans="1:7" x14ac:dyDescent="0.3">
      <c r="A8" s="9" t="s">
        <v>45</v>
      </c>
      <c r="B8" s="7">
        <v>100</v>
      </c>
      <c r="C8" s="7">
        <v>88</v>
      </c>
      <c r="D8" s="7">
        <v>88</v>
      </c>
      <c r="E8" s="7">
        <v>79</v>
      </c>
      <c r="F8" s="7">
        <v>97</v>
      </c>
      <c r="G8" s="8">
        <v>452</v>
      </c>
    </row>
    <row r="9" spans="1:7" x14ac:dyDescent="0.3">
      <c r="A9" s="9" t="s">
        <v>51</v>
      </c>
      <c r="B9" s="7">
        <v>88</v>
      </c>
      <c r="C9" s="7">
        <v>76</v>
      </c>
      <c r="D9" s="7">
        <v>94</v>
      </c>
      <c r="E9" s="7">
        <v>91</v>
      </c>
      <c r="F9" s="7">
        <v>91</v>
      </c>
      <c r="G9" s="8">
        <v>440</v>
      </c>
    </row>
    <row r="10" spans="1:7" x14ac:dyDescent="0.3">
      <c r="A10" s="9" t="s">
        <v>48</v>
      </c>
      <c r="B10" s="7">
        <v>82</v>
      </c>
      <c r="C10" s="7">
        <v>85</v>
      </c>
      <c r="D10" s="7">
        <v>100</v>
      </c>
      <c r="E10" s="7">
        <v>88</v>
      </c>
      <c r="F10" s="7">
        <v>85</v>
      </c>
      <c r="G10" s="8">
        <v>440</v>
      </c>
    </row>
    <row r="11" spans="1:7" x14ac:dyDescent="0.3">
      <c r="A11" s="9" t="s">
        <v>47</v>
      </c>
      <c r="B11" s="7">
        <v>88</v>
      </c>
      <c r="C11" s="7">
        <v>91</v>
      </c>
      <c r="D11" s="7">
        <v>70</v>
      </c>
      <c r="E11" s="7">
        <v>85</v>
      </c>
      <c r="F11" s="7">
        <v>82</v>
      </c>
      <c r="G11" s="8">
        <v>416</v>
      </c>
    </row>
    <row r="12" spans="1:7" x14ac:dyDescent="0.3">
      <c r="A12" s="9" t="s">
        <v>41</v>
      </c>
      <c r="B12" s="7">
        <v>79</v>
      </c>
      <c r="C12" s="7">
        <v>82</v>
      </c>
      <c r="D12" s="7">
        <v>79</v>
      </c>
      <c r="E12" s="7">
        <v>76</v>
      </c>
      <c r="F12" s="7">
        <v>79</v>
      </c>
      <c r="G12" s="8">
        <v>395</v>
      </c>
    </row>
    <row r="13" spans="1:7" x14ac:dyDescent="0.3">
      <c r="A13" s="9" t="s">
        <v>43</v>
      </c>
      <c r="B13" s="7">
        <v>73</v>
      </c>
      <c r="C13" s="7">
        <v>79</v>
      </c>
      <c r="D13" s="7">
        <v>73</v>
      </c>
      <c r="E13" s="7">
        <v>85</v>
      </c>
      <c r="F13" s="7">
        <v>76</v>
      </c>
      <c r="G13" s="8">
        <v>386</v>
      </c>
    </row>
    <row r="14" spans="1:7" x14ac:dyDescent="0.3">
      <c r="A14" s="9" t="s">
        <v>50</v>
      </c>
      <c r="B14" s="7">
        <v>70</v>
      </c>
      <c r="C14" s="7">
        <v>73</v>
      </c>
      <c r="D14" s="7">
        <v>97</v>
      </c>
      <c r="E14" s="7">
        <v>73</v>
      </c>
      <c r="F14" s="7">
        <v>70</v>
      </c>
      <c r="G14" s="8">
        <v>383</v>
      </c>
    </row>
    <row r="15" spans="1:7" x14ac:dyDescent="0.3">
      <c r="A15" s="9" t="s">
        <v>42</v>
      </c>
      <c r="B15" s="7">
        <v>76</v>
      </c>
      <c r="C15" s="7">
        <v>70</v>
      </c>
      <c r="D15" s="7">
        <v>76</v>
      </c>
      <c r="E15" s="7">
        <v>70</v>
      </c>
      <c r="F15" s="7">
        <v>73</v>
      </c>
      <c r="G15" s="8">
        <v>365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"/>
  <sheetViews>
    <sheetView showGridLines="0" zoomScaleNormal="100" workbookViewId="0">
      <selection activeCell="C18" sqref="C18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5546875" customWidth="1"/>
    <col min="8" max="8" width="1.5546875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7" customFormat="1" x14ac:dyDescent="0.3">
      <c r="A1" s="3" t="s">
        <v>2</v>
      </c>
      <c r="B1" s="20" t="s">
        <v>26</v>
      </c>
    </row>
    <row r="2" spans="1:7" hidden="1" outlineLevel="1" x14ac:dyDescent="0.3"/>
    <row r="3" spans="1:7" hidden="1" outlineLevel="1" x14ac:dyDescent="0.3">
      <c r="A3" s="4" t="s">
        <v>32</v>
      </c>
      <c r="B3" s="4" t="s">
        <v>33</v>
      </c>
      <c r="C3" s="1"/>
      <c r="D3" s="1"/>
      <c r="E3" s="1"/>
      <c r="F3" s="1"/>
      <c r="G3" s="1"/>
    </row>
    <row r="4" spans="1:7" s="1" customFormat="1" collapsed="1" x14ac:dyDescent="0.3">
      <c r="A4" s="5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9" t="s">
        <v>52</v>
      </c>
      <c r="B5" s="7">
        <v>91</v>
      </c>
      <c r="C5" s="7">
        <v>97</v>
      </c>
      <c r="D5" s="26">
        <v>100</v>
      </c>
      <c r="E5" s="26">
        <v>100</v>
      </c>
      <c r="F5" s="26">
        <v>100</v>
      </c>
      <c r="G5" s="28">
        <v>488</v>
      </c>
    </row>
    <row r="6" spans="1:7" x14ac:dyDescent="0.3">
      <c r="A6" s="9" t="s">
        <v>54</v>
      </c>
      <c r="B6" s="26">
        <v>100</v>
      </c>
      <c r="C6" s="26">
        <v>100</v>
      </c>
      <c r="D6" s="7">
        <v>94</v>
      </c>
      <c r="E6" s="7">
        <v>97</v>
      </c>
      <c r="F6" s="7">
        <v>97</v>
      </c>
      <c r="G6" s="32">
        <v>488</v>
      </c>
    </row>
    <row r="7" spans="1:7" x14ac:dyDescent="0.3">
      <c r="A7" s="9" t="s">
        <v>56</v>
      </c>
      <c r="B7" s="7">
        <v>97</v>
      </c>
      <c r="C7" s="7">
        <v>94</v>
      </c>
      <c r="D7" s="7">
        <v>97</v>
      </c>
      <c r="E7" s="7">
        <v>94</v>
      </c>
      <c r="F7" s="7">
        <v>94</v>
      </c>
      <c r="G7" s="30">
        <v>476</v>
      </c>
    </row>
    <row r="8" spans="1:7" x14ac:dyDescent="0.3">
      <c r="A8" s="9" t="s">
        <v>55</v>
      </c>
      <c r="B8" s="7">
        <v>94</v>
      </c>
      <c r="C8" s="7">
        <v>91</v>
      </c>
      <c r="D8" s="7">
        <v>88</v>
      </c>
      <c r="E8" s="7">
        <v>91</v>
      </c>
      <c r="F8" s="7">
        <v>91</v>
      </c>
      <c r="G8" s="8">
        <v>455</v>
      </c>
    </row>
    <row r="9" spans="1:7" x14ac:dyDescent="0.3">
      <c r="A9" s="9" t="s">
        <v>53</v>
      </c>
      <c r="B9" s="7">
        <v>88</v>
      </c>
      <c r="C9" s="7">
        <v>88</v>
      </c>
      <c r="D9" s="7">
        <v>91</v>
      </c>
      <c r="E9" s="7">
        <v>88</v>
      </c>
      <c r="F9" s="7">
        <v>88</v>
      </c>
      <c r="G9" s="8">
        <v>443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showGridLines="0" zoomScaleNormal="100" workbookViewId="0">
      <selection activeCell="G9" sqref="A9:G9"/>
    </sheetView>
  </sheetViews>
  <sheetFormatPr defaultColWidth="26.109375" defaultRowHeight="14.4" outlineLevelRow="1" x14ac:dyDescent="0.3"/>
  <cols>
    <col min="1" max="1" width="40.77734375" customWidth="1"/>
    <col min="2" max="6" width="13.77734375" customWidth="1"/>
    <col min="7" max="7" width="12.5546875" bestFit="1" customWidth="1"/>
    <col min="8" max="8" width="2.21875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7" customFormat="1" x14ac:dyDescent="0.3">
      <c r="A1" s="3" t="s">
        <v>2</v>
      </c>
      <c r="B1" s="21" t="s">
        <v>27</v>
      </c>
    </row>
    <row r="2" spans="1:7" hidden="1" outlineLevel="1" x14ac:dyDescent="0.3"/>
    <row r="3" spans="1:7" hidden="1" outlineLevel="1" x14ac:dyDescent="0.3">
      <c r="A3" s="4" t="s">
        <v>32</v>
      </c>
      <c r="B3" s="4" t="s">
        <v>33</v>
      </c>
      <c r="C3" s="1"/>
      <c r="D3" s="1"/>
      <c r="E3" s="1"/>
      <c r="F3" s="1"/>
      <c r="G3" s="1"/>
    </row>
    <row r="4" spans="1:7" s="1" customFormat="1" collapsed="1" x14ac:dyDescent="0.3">
      <c r="A4" s="5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33" t="s">
        <v>34</v>
      </c>
    </row>
    <row r="5" spans="1:7" x14ac:dyDescent="0.3">
      <c r="A5" s="9" t="s">
        <v>94</v>
      </c>
      <c r="B5" s="7">
        <v>100</v>
      </c>
      <c r="C5" s="7">
        <v>100</v>
      </c>
      <c r="D5" s="7">
        <v>100</v>
      </c>
      <c r="E5" s="7">
        <v>97</v>
      </c>
      <c r="F5" s="7">
        <v>94</v>
      </c>
      <c r="G5" s="28">
        <v>491</v>
      </c>
    </row>
    <row r="6" spans="1:7" x14ac:dyDescent="0.3">
      <c r="A6" s="9" t="s">
        <v>59</v>
      </c>
      <c r="B6" s="7">
        <v>97</v>
      </c>
      <c r="C6" s="7">
        <v>94</v>
      </c>
      <c r="D6" s="7">
        <v>97</v>
      </c>
      <c r="E6" s="7">
        <v>94</v>
      </c>
      <c r="F6" s="7">
        <v>100</v>
      </c>
      <c r="G6" s="29">
        <v>482</v>
      </c>
    </row>
    <row r="7" spans="1:7" x14ac:dyDescent="0.3">
      <c r="A7" s="9" t="s">
        <v>61</v>
      </c>
      <c r="B7" s="7">
        <v>85</v>
      </c>
      <c r="C7" s="7">
        <v>97</v>
      </c>
      <c r="D7" s="7">
        <v>91</v>
      </c>
      <c r="E7" s="7">
        <v>100</v>
      </c>
      <c r="F7" s="7">
        <v>100</v>
      </c>
      <c r="G7" s="30">
        <v>473</v>
      </c>
    </row>
    <row r="8" spans="1:7" x14ac:dyDescent="0.3">
      <c r="A8" s="9" t="s">
        <v>60</v>
      </c>
      <c r="B8" s="7">
        <v>85</v>
      </c>
      <c r="C8" s="7">
        <v>88</v>
      </c>
      <c r="D8" s="7">
        <v>94</v>
      </c>
      <c r="E8" s="7">
        <v>85</v>
      </c>
      <c r="F8" s="7">
        <v>91</v>
      </c>
      <c r="G8" s="8">
        <v>443</v>
      </c>
    </row>
    <row r="9" spans="1:7" x14ac:dyDescent="0.3">
      <c r="A9" s="9" t="s">
        <v>62</v>
      </c>
      <c r="B9" s="7">
        <v>94</v>
      </c>
      <c r="C9" s="7">
        <v>91</v>
      </c>
      <c r="D9" s="7">
        <v>85</v>
      </c>
      <c r="E9" s="7">
        <v>82</v>
      </c>
      <c r="F9" s="7">
        <v>88</v>
      </c>
      <c r="G9" s="8">
        <v>440</v>
      </c>
    </row>
    <row r="10" spans="1:7" x14ac:dyDescent="0.3">
      <c r="A10" s="9" t="s">
        <v>57</v>
      </c>
      <c r="B10" s="7">
        <v>91</v>
      </c>
      <c r="C10" s="7">
        <v>85</v>
      </c>
      <c r="D10" s="7">
        <v>79</v>
      </c>
      <c r="E10" s="7">
        <v>91</v>
      </c>
      <c r="F10" s="7">
        <v>85</v>
      </c>
      <c r="G10" s="8">
        <v>431</v>
      </c>
    </row>
    <row r="11" spans="1:7" x14ac:dyDescent="0.3">
      <c r="A11" s="9" t="s">
        <v>93</v>
      </c>
      <c r="B11" s="7">
        <v>79</v>
      </c>
      <c r="C11" s="7">
        <v>82</v>
      </c>
      <c r="D11" s="7">
        <v>88</v>
      </c>
      <c r="E11" s="7">
        <v>88</v>
      </c>
      <c r="F11" s="7">
        <v>79</v>
      </c>
      <c r="G11" s="8">
        <v>416</v>
      </c>
    </row>
    <row r="12" spans="1:7" x14ac:dyDescent="0.3">
      <c r="A12" s="9" t="s">
        <v>58</v>
      </c>
      <c r="B12" s="7">
        <v>88</v>
      </c>
      <c r="C12" s="7">
        <v>79</v>
      </c>
      <c r="D12" s="7">
        <v>82</v>
      </c>
      <c r="E12" s="7">
        <v>79</v>
      </c>
      <c r="F12" s="7">
        <v>82</v>
      </c>
      <c r="G12" s="8">
        <v>410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"/>
  <sheetViews>
    <sheetView showGridLines="0" zoomScaleNormal="100" workbookViewId="0">
      <selection activeCell="E20" sqref="E20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7" width="12.5546875" bestFit="1" customWidth="1"/>
    <col min="8" max="8" width="2.33203125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7" customFormat="1" x14ac:dyDescent="0.3">
      <c r="A1" s="3" t="s">
        <v>2</v>
      </c>
      <c r="B1" s="22" t="s">
        <v>28</v>
      </c>
    </row>
    <row r="2" spans="1:7" hidden="1" outlineLevel="1" x14ac:dyDescent="0.3"/>
    <row r="3" spans="1:7" hidden="1" outlineLevel="1" x14ac:dyDescent="0.3">
      <c r="A3" s="4" t="s">
        <v>32</v>
      </c>
      <c r="B3" s="4" t="s">
        <v>33</v>
      </c>
      <c r="C3" s="1"/>
      <c r="D3" s="1"/>
      <c r="E3" s="1"/>
      <c r="F3" s="1"/>
      <c r="G3" s="1"/>
    </row>
    <row r="4" spans="1:7" s="1" customFormat="1" collapsed="1" x14ac:dyDescent="0.3">
      <c r="A4" s="5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9" t="s">
        <v>67</v>
      </c>
      <c r="B5" s="7">
        <v>97</v>
      </c>
      <c r="C5" s="7">
        <v>94</v>
      </c>
      <c r="D5" s="7">
        <v>100</v>
      </c>
      <c r="E5" s="7">
        <v>100</v>
      </c>
      <c r="F5" s="7">
        <v>100</v>
      </c>
      <c r="G5" s="28">
        <v>491</v>
      </c>
    </row>
    <row r="6" spans="1:7" x14ac:dyDescent="0.3">
      <c r="A6" s="9" t="s">
        <v>63</v>
      </c>
      <c r="B6" s="7">
        <v>100</v>
      </c>
      <c r="C6" s="7">
        <v>97</v>
      </c>
      <c r="D6" s="7">
        <v>97</v>
      </c>
      <c r="E6" s="7">
        <v>97</v>
      </c>
      <c r="F6" s="7">
        <v>94</v>
      </c>
      <c r="G6" s="32">
        <v>485</v>
      </c>
    </row>
    <row r="7" spans="1:7" x14ac:dyDescent="0.3">
      <c r="A7" s="9" t="s">
        <v>66</v>
      </c>
      <c r="B7" s="7">
        <v>94</v>
      </c>
      <c r="C7" s="7">
        <v>91</v>
      </c>
      <c r="D7" s="7">
        <v>94</v>
      </c>
      <c r="E7" s="7">
        <v>94</v>
      </c>
      <c r="F7" s="7">
        <v>91</v>
      </c>
      <c r="G7" s="8">
        <v>464</v>
      </c>
    </row>
    <row r="8" spans="1:7" x14ac:dyDescent="0.3">
      <c r="A8" s="9" t="s">
        <v>65</v>
      </c>
      <c r="B8" s="7">
        <v>91</v>
      </c>
      <c r="C8" s="26">
        <v>100</v>
      </c>
      <c r="D8" s="7">
        <v>91</v>
      </c>
      <c r="E8" s="7">
        <v>85</v>
      </c>
      <c r="F8" s="7">
        <v>97</v>
      </c>
      <c r="G8" s="30">
        <v>464</v>
      </c>
    </row>
    <row r="9" spans="1:7" x14ac:dyDescent="0.3">
      <c r="A9" s="9" t="s">
        <v>64</v>
      </c>
      <c r="B9" s="7">
        <v>85</v>
      </c>
      <c r="C9" s="7">
        <v>88</v>
      </c>
      <c r="D9" s="7">
        <v>85</v>
      </c>
      <c r="E9" s="7">
        <v>91</v>
      </c>
      <c r="F9" s="7">
        <v>88</v>
      </c>
      <c r="G9" s="8">
        <v>437</v>
      </c>
    </row>
    <row r="10" spans="1:7" x14ac:dyDescent="0.3">
      <c r="A10" s="9" t="s">
        <v>92</v>
      </c>
      <c r="B10" s="7">
        <v>88</v>
      </c>
      <c r="C10" s="7">
        <v>85</v>
      </c>
      <c r="D10" s="7">
        <v>88</v>
      </c>
      <c r="E10" s="7">
        <v>88</v>
      </c>
      <c r="F10" s="7">
        <v>85</v>
      </c>
      <c r="G10" s="8">
        <v>434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7"/>
  <sheetViews>
    <sheetView showGridLines="0" zoomScaleNormal="100" workbookViewId="0">
      <selection activeCell="G15" sqref="G15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5546875" bestFit="1" customWidth="1"/>
    <col min="8" max="8" width="1.33203125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7" customFormat="1" x14ac:dyDescent="0.3">
      <c r="A1" s="3" t="s">
        <v>2</v>
      </c>
      <c r="B1" s="22" t="s">
        <v>37</v>
      </c>
    </row>
    <row r="2" spans="1:7" hidden="1" outlineLevel="1" x14ac:dyDescent="0.3"/>
    <row r="3" spans="1:7" hidden="1" outlineLevel="1" x14ac:dyDescent="0.3">
      <c r="A3" s="4" t="s">
        <v>32</v>
      </c>
      <c r="B3" s="4" t="s">
        <v>33</v>
      </c>
      <c r="C3" s="1"/>
      <c r="D3" s="1"/>
      <c r="E3" s="1"/>
      <c r="F3" s="1"/>
      <c r="G3" s="1"/>
    </row>
    <row r="4" spans="1:7" s="1" customFormat="1" collapsed="1" x14ac:dyDescent="0.3">
      <c r="A4" s="5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9" t="s">
        <v>70</v>
      </c>
      <c r="B5" s="7">
        <v>94</v>
      </c>
      <c r="C5" s="7">
        <v>100</v>
      </c>
      <c r="D5" s="7">
        <v>100</v>
      </c>
      <c r="E5" s="7">
        <v>100</v>
      </c>
      <c r="F5" s="7">
        <v>100</v>
      </c>
      <c r="G5" s="28">
        <v>494</v>
      </c>
    </row>
    <row r="6" spans="1:7" x14ac:dyDescent="0.3">
      <c r="A6" s="9" t="s">
        <v>71</v>
      </c>
      <c r="B6" s="7">
        <v>97</v>
      </c>
      <c r="C6" s="7">
        <v>94</v>
      </c>
      <c r="D6" s="7">
        <v>97</v>
      </c>
      <c r="E6" s="7">
        <v>97</v>
      </c>
      <c r="F6" s="7">
        <v>97</v>
      </c>
      <c r="G6" s="32">
        <v>482</v>
      </c>
    </row>
    <row r="7" spans="1:7" x14ac:dyDescent="0.3">
      <c r="A7" s="9" t="s">
        <v>69</v>
      </c>
      <c r="B7" s="7">
        <v>100</v>
      </c>
      <c r="C7" s="7">
        <v>97</v>
      </c>
      <c r="D7" s="7">
        <v>94</v>
      </c>
      <c r="E7" s="7">
        <v>94</v>
      </c>
      <c r="F7" s="7">
        <v>94</v>
      </c>
      <c r="G7" s="30">
        <v>479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0"/>
  <sheetViews>
    <sheetView showGridLines="0" zoomScaleNormal="100" workbookViewId="0">
      <selection activeCell="F21" sqref="F21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5546875" bestFit="1" customWidth="1"/>
    <col min="8" max="8" width="1.88671875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7" customFormat="1" x14ac:dyDescent="0.3">
      <c r="A1" s="3" t="s">
        <v>2</v>
      </c>
      <c r="B1" s="22" t="s">
        <v>36</v>
      </c>
    </row>
    <row r="2" spans="1:7" hidden="1" outlineLevel="1" x14ac:dyDescent="0.3"/>
    <row r="3" spans="1:7" hidden="1" outlineLevel="1" x14ac:dyDescent="0.3">
      <c r="A3" s="4" t="s">
        <v>32</v>
      </c>
      <c r="B3" s="4" t="s">
        <v>33</v>
      </c>
      <c r="C3" s="1"/>
      <c r="D3" s="1"/>
      <c r="E3" s="1"/>
      <c r="F3" s="1"/>
      <c r="G3" s="1"/>
    </row>
    <row r="4" spans="1:7" s="1" customFormat="1" collapsed="1" x14ac:dyDescent="0.3">
      <c r="A4" s="5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9" t="s">
        <v>74</v>
      </c>
      <c r="B5" s="7">
        <v>94</v>
      </c>
      <c r="C5" s="7">
        <v>100</v>
      </c>
      <c r="D5" s="7">
        <v>100</v>
      </c>
      <c r="E5" s="7">
        <v>100</v>
      </c>
      <c r="F5" s="7">
        <v>100</v>
      </c>
      <c r="G5" s="28">
        <v>494</v>
      </c>
    </row>
    <row r="6" spans="1:7" x14ac:dyDescent="0.3">
      <c r="A6" s="9" t="s">
        <v>73</v>
      </c>
      <c r="B6" s="7">
        <v>97</v>
      </c>
      <c r="C6" s="7">
        <v>85</v>
      </c>
      <c r="D6" s="7">
        <v>94</v>
      </c>
      <c r="E6" s="7">
        <v>97</v>
      </c>
      <c r="F6" s="7">
        <v>97</v>
      </c>
      <c r="G6" s="32">
        <v>470</v>
      </c>
    </row>
    <row r="7" spans="1:7" x14ac:dyDescent="0.3">
      <c r="A7" s="9" t="s">
        <v>68</v>
      </c>
      <c r="B7" s="7">
        <v>91</v>
      </c>
      <c r="C7" s="7">
        <v>91</v>
      </c>
      <c r="D7" s="7">
        <v>97</v>
      </c>
      <c r="E7" s="7">
        <v>91</v>
      </c>
      <c r="F7" s="7">
        <v>91</v>
      </c>
      <c r="G7" s="30">
        <v>461</v>
      </c>
    </row>
    <row r="8" spans="1:7" x14ac:dyDescent="0.3">
      <c r="A8" s="9" t="s">
        <v>75</v>
      </c>
      <c r="B8" s="7">
        <v>88</v>
      </c>
      <c r="C8" s="7">
        <v>97</v>
      </c>
      <c r="D8" s="7">
        <v>91</v>
      </c>
      <c r="E8" s="7">
        <v>94</v>
      </c>
      <c r="F8" s="7">
        <v>88</v>
      </c>
      <c r="G8" s="8">
        <v>458</v>
      </c>
    </row>
    <row r="9" spans="1:7" x14ac:dyDescent="0.3">
      <c r="A9" s="9" t="s">
        <v>91</v>
      </c>
      <c r="B9" s="7">
        <v>100</v>
      </c>
      <c r="C9" s="7">
        <v>94</v>
      </c>
      <c r="D9" s="7">
        <v>88</v>
      </c>
      <c r="E9" s="7">
        <v>85</v>
      </c>
      <c r="F9" s="7">
        <v>85</v>
      </c>
      <c r="G9" s="8">
        <v>452</v>
      </c>
    </row>
    <row r="10" spans="1:7" x14ac:dyDescent="0.3">
      <c r="A10" s="9" t="s">
        <v>72</v>
      </c>
      <c r="B10" s="7">
        <v>85</v>
      </c>
      <c r="C10" s="7">
        <v>88</v>
      </c>
      <c r="D10" s="7">
        <v>85</v>
      </c>
      <c r="E10" s="7">
        <v>88</v>
      </c>
      <c r="F10" s="7">
        <v>94</v>
      </c>
      <c r="G10" s="8">
        <v>440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showGridLines="0" zoomScaleNormal="100" workbookViewId="0">
      <selection activeCell="H12" sqref="A1:H12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5546875" bestFit="1" customWidth="1"/>
    <col min="8" max="8" width="1.5546875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3" t="s">
        <v>2</v>
      </c>
      <c r="B1" s="23" t="s">
        <v>30</v>
      </c>
    </row>
    <row r="2" spans="1:7" hidden="1" outlineLevel="1" x14ac:dyDescent="0.3"/>
    <row r="3" spans="1:7" hidden="1" outlineLevel="1" x14ac:dyDescent="0.3">
      <c r="A3" s="4" t="s">
        <v>32</v>
      </c>
      <c r="B3" s="4" t="s">
        <v>33</v>
      </c>
      <c r="C3" s="1"/>
      <c r="D3" s="1"/>
      <c r="E3" s="1"/>
      <c r="F3" s="1"/>
      <c r="G3" s="1"/>
    </row>
    <row r="4" spans="1:7" s="1" customFormat="1" collapsed="1" x14ac:dyDescent="0.3">
      <c r="A4" s="5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9" t="s">
        <v>80</v>
      </c>
      <c r="B5" s="7">
        <v>97</v>
      </c>
      <c r="C5" s="7">
        <v>97</v>
      </c>
      <c r="D5" s="7">
        <v>100</v>
      </c>
      <c r="E5" s="7">
        <v>100</v>
      </c>
      <c r="F5" s="7">
        <v>100</v>
      </c>
      <c r="G5" s="28">
        <v>494</v>
      </c>
    </row>
    <row r="6" spans="1:7" x14ac:dyDescent="0.3">
      <c r="A6" s="9" t="s">
        <v>81</v>
      </c>
      <c r="B6" s="7">
        <v>88</v>
      </c>
      <c r="C6" s="7">
        <v>100</v>
      </c>
      <c r="D6" s="7">
        <v>97</v>
      </c>
      <c r="E6" s="7">
        <v>82</v>
      </c>
      <c r="F6" s="7">
        <v>97</v>
      </c>
      <c r="G6" s="32">
        <v>464</v>
      </c>
    </row>
    <row r="7" spans="1:7" x14ac:dyDescent="0.3">
      <c r="A7" s="9" t="s">
        <v>77</v>
      </c>
      <c r="B7" s="7">
        <v>100</v>
      </c>
      <c r="C7" s="7">
        <v>94</v>
      </c>
      <c r="D7" s="7">
        <v>91</v>
      </c>
      <c r="E7" s="7">
        <v>85</v>
      </c>
      <c r="F7" s="7">
        <v>88</v>
      </c>
      <c r="G7" s="30">
        <v>458</v>
      </c>
    </row>
    <row r="8" spans="1:7" x14ac:dyDescent="0.3">
      <c r="A8" s="9" t="s">
        <v>78</v>
      </c>
      <c r="B8" s="7">
        <v>85</v>
      </c>
      <c r="C8" s="7">
        <v>91</v>
      </c>
      <c r="D8" s="7">
        <v>88</v>
      </c>
      <c r="E8" s="7">
        <v>94</v>
      </c>
      <c r="F8" s="7">
        <v>91</v>
      </c>
      <c r="G8" s="8">
        <v>449</v>
      </c>
    </row>
    <row r="9" spans="1:7" x14ac:dyDescent="0.3">
      <c r="A9" s="9" t="s">
        <v>79</v>
      </c>
      <c r="B9" s="7">
        <v>82</v>
      </c>
      <c r="C9" s="7">
        <v>88</v>
      </c>
      <c r="D9" s="7">
        <v>94</v>
      </c>
      <c r="E9" s="7">
        <v>97</v>
      </c>
      <c r="F9" s="7">
        <v>85</v>
      </c>
      <c r="G9" s="8">
        <v>446</v>
      </c>
    </row>
    <row r="10" spans="1:7" x14ac:dyDescent="0.3">
      <c r="A10" s="9" t="s">
        <v>76</v>
      </c>
      <c r="B10" s="7">
        <v>94</v>
      </c>
      <c r="C10" s="7">
        <v>82</v>
      </c>
      <c r="D10" s="7">
        <v>82</v>
      </c>
      <c r="E10" s="7">
        <v>88</v>
      </c>
      <c r="F10" s="7">
        <v>94</v>
      </c>
      <c r="G10" s="8">
        <v>440</v>
      </c>
    </row>
    <row r="11" spans="1:7" x14ac:dyDescent="0.3">
      <c r="A11" s="9" t="s">
        <v>82</v>
      </c>
      <c r="B11" s="7">
        <v>91</v>
      </c>
      <c r="C11" s="7">
        <v>85</v>
      </c>
      <c r="D11" s="7">
        <v>85</v>
      </c>
      <c r="E11" s="7">
        <v>94</v>
      </c>
      <c r="F11" s="7">
        <v>82</v>
      </c>
      <c r="G11" s="8">
        <v>437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2"/>
  <sheetViews>
    <sheetView showGridLines="0" zoomScaleNormal="100" workbookViewId="0">
      <selection activeCell="G11" sqref="G11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5546875" bestFit="1" customWidth="1"/>
    <col min="8" max="8" width="1.5546875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6" t="s">
        <v>2</v>
      </c>
      <c r="B1" s="18" t="s">
        <v>29</v>
      </c>
    </row>
    <row r="2" spans="1:7" hidden="1" outlineLevel="1" x14ac:dyDescent="0.3"/>
    <row r="3" spans="1:7" hidden="1" outlineLevel="1" x14ac:dyDescent="0.3">
      <c r="A3" s="4" t="s">
        <v>32</v>
      </c>
      <c r="B3" s="4" t="s">
        <v>33</v>
      </c>
      <c r="C3" s="1"/>
      <c r="D3" s="1"/>
      <c r="E3" s="1"/>
      <c r="F3" s="1"/>
      <c r="G3" s="1"/>
    </row>
    <row r="4" spans="1:7" s="1" customFormat="1" collapsed="1" x14ac:dyDescent="0.3">
      <c r="A4" s="5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9" t="s">
        <v>83</v>
      </c>
      <c r="B5" s="7">
        <v>94</v>
      </c>
      <c r="C5" s="7">
        <v>100</v>
      </c>
      <c r="D5" s="7">
        <v>100</v>
      </c>
      <c r="E5" s="7">
        <v>100</v>
      </c>
      <c r="F5" s="7">
        <v>91</v>
      </c>
      <c r="G5" s="28">
        <v>485</v>
      </c>
    </row>
    <row r="6" spans="1:7" x14ac:dyDescent="0.3">
      <c r="A6" s="9" t="s">
        <v>87</v>
      </c>
      <c r="B6" s="7">
        <v>100</v>
      </c>
      <c r="C6" s="7">
        <v>88</v>
      </c>
      <c r="D6" s="7">
        <v>88</v>
      </c>
      <c r="E6" s="7">
        <v>91</v>
      </c>
      <c r="F6" s="7">
        <v>97</v>
      </c>
      <c r="G6" s="32">
        <v>464</v>
      </c>
    </row>
    <row r="7" spans="1:7" x14ac:dyDescent="0.3">
      <c r="A7" s="9" t="s">
        <v>89</v>
      </c>
      <c r="B7" s="7">
        <v>97</v>
      </c>
      <c r="C7" s="7">
        <v>97</v>
      </c>
      <c r="D7" s="7">
        <v>85</v>
      </c>
      <c r="E7" s="7">
        <v>85</v>
      </c>
      <c r="F7" s="7">
        <v>94</v>
      </c>
      <c r="G7" s="8">
        <v>458</v>
      </c>
    </row>
    <row r="8" spans="1:7" x14ac:dyDescent="0.3">
      <c r="A8" s="9" t="s">
        <v>85</v>
      </c>
      <c r="B8" s="7">
        <v>82</v>
      </c>
      <c r="C8" s="7">
        <v>91</v>
      </c>
      <c r="D8" s="7">
        <v>91</v>
      </c>
      <c r="E8" s="7">
        <v>94</v>
      </c>
      <c r="F8" s="26">
        <v>100</v>
      </c>
      <c r="G8" s="30">
        <v>458</v>
      </c>
    </row>
    <row r="9" spans="1:7" x14ac:dyDescent="0.3">
      <c r="A9" s="9" t="s">
        <v>84</v>
      </c>
      <c r="B9" s="7">
        <v>79</v>
      </c>
      <c r="C9" s="7">
        <v>94</v>
      </c>
      <c r="D9" s="7">
        <v>94</v>
      </c>
      <c r="E9" s="7">
        <v>97</v>
      </c>
      <c r="F9" s="7">
        <v>85</v>
      </c>
      <c r="G9" s="8">
        <v>449</v>
      </c>
    </row>
    <row r="10" spans="1:7" x14ac:dyDescent="0.3">
      <c r="A10" s="9" t="s">
        <v>86</v>
      </c>
      <c r="B10" s="7">
        <v>91</v>
      </c>
      <c r="C10" s="7">
        <v>85</v>
      </c>
      <c r="D10" s="7">
        <v>97</v>
      </c>
      <c r="E10" s="7">
        <v>88</v>
      </c>
      <c r="F10" s="7">
        <v>88</v>
      </c>
      <c r="G10" s="8">
        <v>449</v>
      </c>
    </row>
    <row r="11" spans="1:7" x14ac:dyDescent="0.3">
      <c r="A11" s="9" t="s">
        <v>90</v>
      </c>
      <c r="B11" s="7">
        <v>88</v>
      </c>
      <c r="C11" s="7">
        <v>79</v>
      </c>
      <c r="D11" s="7">
        <v>82</v>
      </c>
      <c r="E11" s="7">
        <v>82</v>
      </c>
      <c r="F11" s="7">
        <v>82</v>
      </c>
      <c r="G11" s="8">
        <v>413</v>
      </c>
    </row>
    <row r="12" spans="1:7" x14ac:dyDescent="0.3">
      <c r="A12" s="9" t="s">
        <v>88</v>
      </c>
      <c r="B12" s="7">
        <v>88</v>
      </c>
      <c r="C12" s="24">
        <v>82</v>
      </c>
      <c r="D12" s="7">
        <v>79</v>
      </c>
      <c r="E12" s="7">
        <v>79</v>
      </c>
      <c r="F12" s="7">
        <v>79</v>
      </c>
      <c r="G12" s="8">
        <v>407</v>
      </c>
    </row>
  </sheetData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2025-10-18T19:46:20Z</dcterms:modified>
  <cp:category/>
  <cp:contentStatus/>
</cp:coreProperties>
</file>